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3060" windowWidth="9210" windowHeight="2880" tabRatio="829"/>
  </bookViews>
  <sheets>
    <sheet name="118_SPA" sheetId="7" r:id="rId1"/>
    <sheet name="118_SPP" sheetId="6" r:id="rId2"/>
    <sheet name="118_Ce" sheetId="5" r:id="rId3"/>
    <sheet name="Modello SP_Attivo (NEW)" sheetId="8" r:id="rId4"/>
    <sheet name="Modello SP_Passivo (NEW)" sheetId="9" r:id="rId5"/>
    <sheet name="Modello CE (NEW)" sheetId="10" r:id="rId6"/>
    <sheet name="Schema Rediconto Finanziario" sheetId="12" r:id="rId7"/>
    <sheet name="Foglio1" sheetId="11" r:id="rId8"/>
  </sheets>
  <definedNames>
    <definedName name="__xlnm._FilterDatabase" localSheetId="6">'Schema Rediconto Finanziario'!$A$4:$B$120</definedName>
    <definedName name="__xlnm.Print_Area" localSheetId="6">'Schema Rediconto Finanziario'!$A$1:$B$119</definedName>
    <definedName name="__xlnm.Print_Area_0" localSheetId="6">'Schema Rediconto Finanziario'!$A$1:$B$119</definedName>
    <definedName name="__xlnm.Print_Area_0_0" localSheetId="6">'Schema Rediconto Finanziario'!$A$1:$B$119</definedName>
    <definedName name="_xlnm._FilterDatabase" localSheetId="5" hidden="1">'Modello CE (NEW)'!$C$1:$C$1026</definedName>
    <definedName name="_xlnm.Print_Area" localSheetId="2">'118_Ce'!$B$1:$K$131</definedName>
    <definedName name="_xlnm.Print_Area" localSheetId="0">'118_SPA'!$B$1:$N$106</definedName>
    <definedName name="_xlnm.Print_Area" localSheetId="1">'118_SPP'!$B$1:$N$78</definedName>
    <definedName name="_xlnm.Print_Area" localSheetId="5">'Modello CE (NEW)'!$A$1:$AH$517</definedName>
    <definedName name="_xlnm.Print_Area" localSheetId="3">'Modello SP_Attivo (NEW)'!$B$1:$AF$200</definedName>
    <definedName name="_xlnm.Print_Area" localSheetId="4">'Modello SP_Passivo (NEW)'!$B$1:$AG$143</definedName>
    <definedName name="_xlnm.Print_Area" localSheetId="6">'Schema Rediconto Finanziario'!$A$1:$E$126</definedName>
    <definedName name="Print_Area_0" localSheetId="6">'Schema Rediconto Finanziario'!$A$1:$B$119</definedName>
    <definedName name="_xlnm.Print_Titles" localSheetId="5">'Modello CE (NEW)'!$1:$21</definedName>
    <definedName name="_xlnm.Print_Titles" localSheetId="3">'Modello SP_Attivo (NEW)'!$1:$11</definedName>
    <definedName name="_xlnm.Print_Titles" localSheetId="4">'Modello SP_Passivo (NEW)'!$1:$21</definedName>
  </definedNames>
  <calcPr calcId="145621"/>
</workbook>
</file>

<file path=xl/calcChain.xml><?xml version="1.0" encoding="utf-8"?>
<calcChain xmlns="http://schemas.openxmlformats.org/spreadsheetml/2006/main">
  <c r="C117" i="12" l="1"/>
  <c r="C111" i="12"/>
  <c r="E110" i="12"/>
  <c r="C110" i="12"/>
  <c r="E106" i="12"/>
  <c r="E114" i="12" s="1"/>
  <c r="C102" i="12"/>
  <c r="C106" i="12" s="1"/>
  <c r="C114" i="12" s="1"/>
  <c r="C98" i="12"/>
  <c r="E96" i="12"/>
  <c r="E93" i="12"/>
  <c r="C93" i="12"/>
  <c r="E82" i="12"/>
  <c r="E98" i="12" s="1"/>
  <c r="C82" i="12"/>
  <c r="E57" i="12"/>
  <c r="C57" i="12"/>
  <c r="C55" i="12"/>
  <c r="E54" i="12"/>
  <c r="C53" i="12"/>
  <c r="C52" i="12"/>
  <c r="C50" i="12"/>
  <c r="C48" i="12"/>
  <c r="C54" i="12" s="1"/>
  <c r="C46" i="12"/>
  <c r="E38" i="12"/>
  <c r="E59" i="12" s="1"/>
  <c r="E116" i="12" s="1"/>
  <c r="C37" i="12"/>
  <c r="C36" i="12"/>
  <c r="C35" i="12"/>
  <c r="C34" i="12"/>
  <c r="C31" i="12"/>
  <c r="C38" i="12" s="1"/>
  <c r="E27" i="12"/>
  <c r="C27" i="12"/>
  <c r="C26" i="12"/>
  <c r="C25" i="12"/>
  <c r="E24" i="12"/>
  <c r="C24" i="12"/>
  <c r="C20" i="12"/>
  <c r="E15" i="12"/>
  <c r="C13" i="12"/>
  <c r="C15" i="12" s="1"/>
  <c r="E12" i="12"/>
  <c r="E28" i="12" s="1"/>
  <c r="C12" i="12"/>
  <c r="C28" i="12" s="1"/>
  <c r="C59" i="12" l="1"/>
  <c r="C116" i="12" s="1"/>
  <c r="C119" i="12" s="1"/>
</calcChain>
</file>

<file path=xl/sharedStrings.xml><?xml version="1.0" encoding="utf-8"?>
<sst xmlns="http://schemas.openxmlformats.org/spreadsheetml/2006/main" count="11439" uniqueCount="2394">
  <si>
    <t>Terreni disponibili</t>
  </si>
  <si>
    <t>Impianti e macchinari</t>
  </si>
  <si>
    <t>Attrezzature sanitarie e scientifiche</t>
  </si>
  <si>
    <t>Mobili e arredi</t>
  </si>
  <si>
    <t>Automezzi</t>
  </si>
  <si>
    <t>Immobilizzazioni materiali in corso e acconti</t>
  </si>
  <si>
    <t>Crediti finanziari v/Regione</t>
  </si>
  <si>
    <t>Crediti v/Comuni</t>
  </si>
  <si>
    <t>Istituto Tesoriere</t>
  </si>
  <si>
    <t>Conto corrente postale</t>
  </si>
  <si>
    <t>Risconti attivi</t>
  </si>
  <si>
    <t>Canoni di leasing ancora da pagare</t>
  </si>
  <si>
    <t>Beni in comodato</t>
  </si>
  <si>
    <t>Altri conti d'ordine</t>
  </si>
  <si>
    <t>Fondo di dotazione</t>
  </si>
  <si>
    <t>Finanziamenti per beni di prima dotazione</t>
  </si>
  <si>
    <t>Riserve da donazioni e lasciti vincolati ad investimenti</t>
  </si>
  <si>
    <t>Debiti v/Comuni</t>
  </si>
  <si>
    <t>Risconti passivi</t>
  </si>
  <si>
    <t>Ammortamenti delle altre immobilizzazioni materiali</t>
  </si>
  <si>
    <t>Altri accantonamenti</t>
  </si>
  <si>
    <t>Altri proventi straordinari</t>
  </si>
  <si>
    <t>IRAP relativa a personale dipendente</t>
  </si>
  <si>
    <t>IRAP relativa ad attività di libera professione (intramoenia)</t>
  </si>
  <si>
    <t>AA0030</t>
  </si>
  <si>
    <t>AA0040</t>
  </si>
  <si>
    <t>AA0070</t>
  </si>
  <si>
    <t>AA0080</t>
  </si>
  <si>
    <t>AA0090</t>
  </si>
  <si>
    <t>AA0100</t>
  </si>
  <si>
    <t>AA0120</t>
  </si>
  <si>
    <t>AA0130</t>
  </si>
  <si>
    <t>AA0150</t>
  </si>
  <si>
    <t>AA0160</t>
  </si>
  <si>
    <t>AA0170</t>
  </si>
  <si>
    <t>AA0190</t>
  </si>
  <si>
    <t>AA0200</t>
  </si>
  <si>
    <t>AA0210</t>
  </si>
  <si>
    <t>AA0220</t>
  </si>
  <si>
    <t>AA0230</t>
  </si>
  <si>
    <t>AA0250</t>
  </si>
  <si>
    <t>AA0260</t>
  </si>
  <si>
    <t>AA0280</t>
  </si>
  <si>
    <t>AA0290</t>
  </si>
  <si>
    <t>AA0300</t>
  </si>
  <si>
    <t>AA0310</t>
  </si>
  <si>
    <t>AA0350</t>
  </si>
  <si>
    <t>AA0360</t>
  </si>
  <si>
    <t>AA0370</t>
  </si>
  <si>
    <t>AA0380</t>
  </si>
  <si>
    <t>AA0390</t>
  </si>
  <si>
    <t>AA0400</t>
  </si>
  <si>
    <t>AA0410</t>
  </si>
  <si>
    <t>AA0420</t>
  </si>
  <si>
    <t>AA0430</t>
  </si>
  <si>
    <t>AA0440</t>
  </si>
  <si>
    <t>AA0460</t>
  </si>
  <si>
    <t>AA0470</t>
  </si>
  <si>
    <t>AA0480</t>
  </si>
  <si>
    <t>AA0490</t>
  </si>
  <si>
    <t>AA0500</t>
  </si>
  <si>
    <t>AA0510</t>
  </si>
  <si>
    <t>AA0520</t>
  </si>
  <si>
    <t>AA0530</t>
  </si>
  <si>
    <t>AA0540</t>
  </si>
  <si>
    <t>AA0550</t>
  </si>
  <si>
    <t>AA0560</t>
  </si>
  <si>
    <t>AA0580</t>
  </si>
  <si>
    <t>AA0590</t>
  </si>
  <si>
    <t>AA0600</t>
  </si>
  <si>
    <t>AA0620</t>
  </si>
  <si>
    <t>AA0630</t>
  </si>
  <si>
    <t>AA0640</t>
  </si>
  <si>
    <t>AA0650</t>
  </si>
  <si>
    <t>AA0660</t>
  </si>
  <si>
    <t>AA0680</t>
  </si>
  <si>
    <t>AA0690</t>
  </si>
  <si>
    <t>AA0700</t>
  </si>
  <si>
    <t>AA0710</t>
  </si>
  <si>
    <t>AA0720</t>
  </si>
  <si>
    <t>AA0730</t>
  </si>
  <si>
    <t>AA0740</t>
  </si>
  <si>
    <t>AA0760</t>
  </si>
  <si>
    <t>AA0780</t>
  </si>
  <si>
    <t>AA0790</t>
  </si>
  <si>
    <t>AA0810</t>
  </si>
  <si>
    <t>AA0820</t>
  </si>
  <si>
    <t>AA0830</t>
  </si>
  <si>
    <t>AA0850</t>
  </si>
  <si>
    <t>AA0870</t>
  </si>
  <si>
    <t>AA0900</t>
  </si>
  <si>
    <t>AA0910</t>
  </si>
  <si>
    <t>AA0920</t>
  </si>
  <si>
    <t>AA0930</t>
  </si>
  <si>
    <t>AA0950</t>
  </si>
  <si>
    <t>AA0960</t>
  </si>
  <si>
    <t>AA0970</t>
  </si>
  <si>
    <t>AA0990</t>
  </si>
  <si>
    <t>AA1000</t>
  </si>
  <si>
    <t>AA1010</t>
  </si>
  <si>
    <t>AA1020</t>
  </si>
  <si>
    <t>AA1030</t>
  </si>
  <si>
    <t>AA1040</t>
  </si>
  <si>
    <t>AA1050</t>
  </si>
  <si>
    <t>AA1070</t>
  </si>
  <si>
    <t>AA1080</t>
  </si>
  <si>
    <t>AA1090</t>
  </si>
  <si>
    <t>BA2670</t>
  </si>
  <si>
    <t>BA2680</t>
  </si>
  <si>
    <t>BA0040</t>
  </si>
  <si>
    <t>BA0050</t>
  </si>
  <si>
    <t>BA0060</t>
  </si>
  <si>
    <t>BA0080</t>
  </si>
  <si>
    <t>BA0090</t>
  </si>
  <si>
    <t>BA0100</t>
  </si>
  <si>
    <t>BA0220</t>
  </si>
  <si>
    <t>BA0230</t>
  </si>
  <si>
    <t>BA0240</t>
  </si>
  <si>
    <t>BA0250</t>
  </si>
  <si>
    <t>BA0260</t>
  </si>
  <si>
    <t>BA0270</t>
  </si>
  <si>
    <t>BA0280</t>
  </si>
  <si>
    <t>BA0290</t>
  </si>
  <si>
    <t>BA0300</t>
  </si>
  <si>
    <t>BA0320</t>
  </si>
  <si>
    <t>BA0330</t>
  </si>
  <si>
    <t>BA0340</t>
  </si>
  <si>
    <t>BA0350</t>
  </si>
  <si>
    <t>BA0360</t>
  </si>
  <si>
    <t>BA0370</t>
  </si>
  <si>
    <t>BA0380</t>
  </si>
  <si>
    <t>BA0430</t>
  </si>
  <si>
    <t>BA0440</t>
  </si>
  <si>
    <t>BA0450</t>
  </si>
  <si>
    <t>BA0460</t>
  </si>
  <si>
    <t>BA0470</t>
  </si>
  <si>
    <t>BA0480</t>
  </si>
  <si>
    <t>BA0500</t>
  </si>
  <si>
    <t>BA0510</t>
  </si>
  <si>
    <t>BA0520</t>
  </si>
  <si>
    <t>BA0540</t>
  </si>
  <si>
    <t>BA0550</t>
  </si>
  <si>
    <t>BA0560</t>
  </si>
  <si>
    <t>BA0570</t>
  </si>
  <si>
    <t>BA0590</t>
  </si>
  <si>
    <t>BA0600</t>
  </si>
  <si>
    <t>BA0610</t>
  </si>
  <si>
    <t>BA0620</t>
  </si>
  <si>
    <t>BA0630</t>
  </si>
  <si>
    <t>BA0650</t>
  </si>
  <si>
    <t>BA0660</t>
  </si>
  <si>
    <t>BA0670</t>
  </si>
  <si>
    <t>BA0680</t>
  </si>
  <si>
    <t>BA0690</t>
  </si>
  <si>
    <t>BA0710</t>
  </si>
  <si>
    <t>BA0720</t>
  </si>
  <si>
    <t>BA0730</t>
  </si>
  <si>
    <t>BA0740</t>
  </si>
  <si>
    <t>BA0760</t>
  </si>
  <si>
    <t>BA0770</t>
  </si>
  <si>
    <t>BA0780</t>
  </si>
  <si>
    <t>BA0790</t>
  </si>
  <si>
    <t>BA0810</t>
  </si>
  <si>
    <t>BA0820</t>
  </si>
  <si>
    <t>BA0830</t>
  </si>
  <si>
    <t>BA0850</t>
  </si>
  <si>
    <t>BA0860</t>
  </si>
  <si>
    <t>BA0870</t>
  </si>
  <si>
    <t>BA0880</t>
  </si>
  <si>
    <t>BA0890</t>
  </si>
  <si>
    <t>BA0910</t>
  </si>
  <si>
    <t>BA0920</t>
  </si>
  <si>
    <t>BA0930</t>
  </si>
  <si>
    <t>BA0940</t>
  </si>
  <si>
    <t>BA0950</t>
  </si>
  <si>
    <t>BA0970</t>
  </si>
  <si>
    <t>BA0980</t>
  </si>
  <si>
    <t>BA0990</t>
  </si>
  <si>
    <t>BA1000</t>
  </si>
  <si>
    <t>BA1010</t>
  </si>
  <si>
    <t>BA1020</t>
  </si>
  <si>
    <t>BA1040</t>
  </si>
  <si>
    <t>BA1050</t>
  </si>
  <si>
    <t>BA1060</t>
  </si>
  <si>
    <t>BA1070</t>
  </si>
  <si>
    <t>BA1080</t>
  </si>
  <si>
    <t>BA1100</t>
  </si>
  <si>
    <t>BA1110</t>
  </si>
  <si>
    <t>BA1120</t>
  </si>
  <si>
    <t>BA1130</t>
  </si>
  <si>
    <t>BA1150</t>
  </si>
  <si>
    <t>BA1160</t>
  </si>
  <si>
    <t>BA1170</t>
  </si>
  <si>
    <t>BA1180</t>
  </si>
  <si>
    <t>BA1190</t>
  </si>
  <si>
    <t>BA1210</t>
  </si>
  <si>
    <t>BA1220</t>
  </si>
  <si>
    <t>BA1230</t>
  </si>
  <si>
    <t>BA1240</t>
  </si>
  <si>
    <t>BA1250</t>
  </si>
  <si>
    <t>BA1260</t>
  </si>
  <si>
    <t>BA1270</t>
  </si>
  <si>
    <t>BA1290</t>
  </si>
  <si>
    <t>BA1300</t>
  </si>
  <si>
    <t>BA1310</t>
  </si>
  <si>
    <t>BA1320</t>
  </si>
  <si>
    <t>BA1330</t>
  </si>
  <si>
    <t>BA1340</t>
  </si>
  <si>
    <t>BA1360</t>
  </si>
  <si>
    <t>BA1370</t>
  </si>
  <si>
    <t>BA1390</t>
  </si>
  <si>
    <t>BA1400</t>
  </si>
  <si>
    <t>BA1410</t>
  </si>
  <si>
    <t>BA1430</t>
  </si>
  <si>
    <t>BA1440</t>
  </si>
  <si>
    <t>BA1460</t>
  </si>
  <si>
    <t>BA1470</t>
  </si>
  <si>
    <t>BA1480</t>
  </si>
  <si>
    <t>BA1420</t>
  </si>
  <si>
    <t>BA1500</t>
  </si>
  <si>
    <t>BA1510</t>
  </si>
  <si>
    <t>BA1520</t>
  </si>
  <si>
    <t>BA1530</t>
  </si>
  <si>
    <t>BA1540</t>
  </si>
  <si>
    <t>BA1550</t>
  </si>
  <si>
    <t>BA1580</t>
  </si>
  <si>
    <t>BA1590</t>
  </si>
  <si>
    <t>BA1600</t>
  </si>
  <si>
    <t>BA1610</t>
  </si>
  <si>
    <t>BA1620</t>
  </si>
  <si>
    <t>BA1630</t>
  </si>
  <si>
    <t>BA1640</t>
  </si>
  <si>
    <t>BA1650</t>
  </si>
  <si>
    <t>BA1660</t>
  </si>
  <si>
    <t>BA1670</t>
  </si>
  <si>
    <t>BA1690</t>
  </si>
  <si>
    <t>BA1700</t>
  </si>
  <si>
    <t>BA1720</t>
  </si>
  <si>
    <t>BA1730</t>
  </si>
  <si>
    <t>BA1740</t>
  </si>
  <si>
    <t>BA1760</t>
  </si>
  <si>
    <t>BA1770</t>
  </si>
  <si>
    <t>BA1790</t>
  </si>
  <si>
    <t>BA1800</t>
  </si>
  <si>
    <t>BA1820</t>
  </si>
  <si>
    <t>BA1830</t>
  </si>
  <si>
    <t>BA1850</t>
  </si>
  <si>
    <t>BA1860</t>
  </si>
  <si>
    <t>BA1870</t>
  </si>
  <si>
    <t>BA1810</t>
  </si>
  <si>
    <t>BA1890</t>
  </si>
  <si>
    <t>BA1900</t>
  </si>
  <si>
    <t>BA1920</t>
  </si>
  <si>
    <t>BA1930</t>
  </si>
  <si>
    <t>BA1940</t>
  </si>
  <si>
    <t>BA1950</t>
  </si>
  <si>
    <t>BA1960</t>
  </si>
  <si>
    <t>BA1970</t>
  </si>
  <si>
    <t>BA1980</t>
  </si>
  <si>
    <t>BA2000</t>
  </si>
  <si>
    <t>BA2020</t>
  </si>
  <si>
    <t>BA2030</t>
  </si>
  <si>
    <t>BA2050</t>
  </si>
  <si>
    <t>BA2060</t>
  </si>
  <si>
    <t>BA2070</t>
  </si>
  <si>
    <t>BA2120</t>
  </si>
  <si>
    <t>BA2130</t>
  </si>
  <si>
    <t>BA2140</t>
  </si>
  <si>
    <t>BA2160</t>
  </si>
  <si>
    <t>BA2170</t>
  </si>
  <si>
    <t>BA2180</t>
  </si>
  <si>
    <t>BA2200</t>
  </si>
  <si>
    <t>BA2210</t>
  </si>
  <si>
    <t>BA2220</t>
  </si>
  <si>
    <t>BA2250</t>
  </si>
  <si>
    <t>BA2260</t>
  </si>
  <si>
    <t>BA2270</t>
  </si>
  <si>
    <t>BA2290</t>
  </si>
  <si>
    <t>BA2300</t>
  </si>
  <si>
    <t>BA2310</t>
  </si>
  <si>
    <t>BA2340</t>
  </si>
  <si>
    <t>BA2350</t>
  </si>
  <si>
    <t>BA2360</t>
  </si>
  <si>
    <t>BA2380</t>
  </si>
  <si>
    <t>BA2390</t>
  </si>
  <si>
    <t>BA2400</t>
  </si>
  <si>
    <t>BA2430</t>
  </si>
  <si>
    <t>BA2440</t>
  </si>
  <si>
    <t>BA2450</t>
  </si>
  <si>
    <t>BA2470</t>
  </si>
  <si>
    <t>BA2480</t>
  </si>
  <si>
    <t>BA2490</t>
  </si>
  <si>
    <t>BA2510</t>
  </si>
  <si>
    <t>BA2520</t>
  </si>
  <si>
    <t>BA2540</t>
  </si>
  <si>
    <t>BA2550</t>
  </si>
  <si>
    <t>BA2570</t>
  </si>
  <si>
    <t>BA2600</t>
  </si>
  <si>
    <t>BA2610</t>
  </si>
  <si>
    <t>BA2620</t>
  </si>
  <si>
    <t>BA2640</t>
  </si>
  <si>
    <t>BA2650</t>
  </si>
  <si>
    <t>BA2710</t>
  </si>
  <si>
    <t>BA2720</t>
  </si>
  <si>
    <t>BA2730</t>
  </si>
  <si>
    <t>BA2740</t>
  </si>
  <si>
    <t>BA2750</t>
  </si>
  <si>
    <t>BA2760</t>
  </si>
  <si>
    <t>BA2780</t>
  </si>
  <si>
    <t>BA2790</t>
  </si>
  <si>
    <t>BA2800</t>
  </si>
  <si>
    <t>BA2810</t>
  </si>
  <si>
    <t>BA2830</t>
  </si>
  <si>
    <t>BA2840</t>
  </si>
  <si>
    <t>BA2850</t>
  </si>
  <si>
    <t>BA2860</t>
  </si>
  <si>
    <t>BA2870</t>
  </si>
  <si>
    <t>BA2880</t>
  </si>
  <si>
    <t>BA2890</t>
  </si>
  <si>
    <t>CA0020</t>
  </si>
  <si>
    <t>CA0030</t>
  </si>
  <si>
    <t>CA0040</t>
  </si>
  <si>
    <t>CA0060</t>
  </si>
  <si>
    <t>CA0070</t>
  </si>
  <si>
    <t>CA0080</t>
  </si>
  <si>
    <t>CA0090</t>
  </si>
  <si>
    <t>CA0100</t>
  </si>
  <si>
    <t>CA0120</t>
  </si>
  <si>
    <t>CA0130</t>
  </si>
  <si>
    <t>CA0140</t>
  </si>
  <si>
    <t>CA0160</t>
  </si>
  <si>
    <t>CA0170</t>
  </si>
  <si>
    <t>DA0010</t>
  </si>
  <si>
    <t>DA0020</t>
  </si>
  <si>
    <t>EA0020</t>
  </si>
  <si>
    <t>EA0040</t>
  </si>
  <si>
    <t>EA0060</t>
  </si>
  <si>
    <t>EA0080</t>
  </si>
  <si>
    <t>EA0090</t>
  </si>
  <si>
    <t>EA0100</t>
  </si>
  <si>
    <t>EA0110</t>
  </si>
  <si>
    <t>EA0120</t>
  </si>
  <si>
    <t>EA0130</t>
  </si>
  <si>
    <t>EA0140</t>
  </si>
  <si>
    <t>EA0160</t>
  </si>
  <si>
    <t>EA0180</t>
  </si>
  <si>
    <t>EA0190</t>
  </si>
  <si>
    <t>EA0200</t>
  </si>
  <si>
    <t>EA0210</t>
  </si>
  <si>
    <t>EA0220</t>
  </si>
  <si>
    <t>EA0230</t>
  </si>
  <si>
    <t>EA0240</t>
  </si>
  <si>
    <t>EA0250</t>
  </si>
  <si>
    <t>EA0270</t>
  </si>
  <si>
    <t>EA0290</t>
  </si>
  <si>
    <t>EA0300</t>
  </si>
  <si>
    <t>EA0330</t>
  </si>
  <si>
    <t>EA0340</t>
  </si>
  <si>
    <t>EA0360</t>
  </si>
  <si>
    <t>EA0380</t>
  </si>
  <si>
    <t>EA0390</t>
  </si>
  <si>
    <t>EA0400</t>
  </si>
  <si>
    <t>EA0410</t>
  </si>
  <si>
    <t>EA0420</t>
  </si>
  <si>
    <t>EA0430</t>
  </si>
  <si>
    <t>EA0440</t>
  </si>
  <si>
    <t>EA0450</t>
  </si>
  <si>
    <t>EA0470</t>
  </si>
  <si>
    <t>EA0490</t>
  </si>
  <si>
    <t>EA0500</t>
  </si>
  <si>
    <t>EA0510</t>
  </si>
  <si>
    <t>EA0520</t>
  </si>
  <si>
    <t>EA0530</t>
  </si>
  <si>
    <t>EA0540</t>
  </si>
  <si>
    <t>EA0550</t>
  </si>
  <si>
    <t>EA0560</t>
  </si>
  <si>
    <t>Altri oneri straordinari</t>
  </si>
  <si>
    <t>YA0020</t>
  </si>
  <si>
    <t>YA0030</t>
  </si>
  <si>
    <t>YA0040</t>
  </si>
  <si>
    <t>YA0050</t>
  </si>
  <si>
    <t>YA0070</t>
  </si>
  <si>
    <t>YA0080</t>
  </si>
  <si>
    <t>YA0090</t>
  </si>
  <si>
    <t>Altre immobilizzazioni immateriali</t>
  </si>
  <si>
    <t>Terreni indisponibili</t>
  </si>
  <si>
    <t>Crediti finanziari v/Stato</t>
  </si>
  <si>
    <t>Crediti finanziari v/altri</t>
  </si>
  <si>
    <t>Depositi cauzionali</t>
  </si>
  <si>
    <t>Crediti v/prefetture</t>
  </si>
  <si>
    <t>Crediti v/Regione o Provincia Autonoma per ricostituzione risorse da investimenti esercizi precedenti</t>
  </si>
  <si>
    <t>Altri titoli che non costituiscono immobilizzazioni</t>
  </si>
  <si>
    <t>Tesoreria Unica</t>
  </si>
  <si>
    <t>Ratei attivi</t>
  </si>
  <si>
    <t>Finanziamenti da altri soggetti pubblici per investimenti</t>
  </si>
  <si>
    <t>Fondi per imposte, anche differite</t>
  </si>
  <si>
    <t>Debiti v/altri finanziatori</t>
  </si>
  <si>
    <t>Ratei passivi</t>
  </si>
  <si>
    <t>DESCRIZIONE</t>
  </si>
  <si>
    <t>AAA020</t>
  </si>
  <si>
    <t>AAA030</t>
  </si>
  <si>
    <t>AAA050</t>
  </si>
  <si>
    <t>AAA060</t>
  </si>
  <si>
    <t>AAA080</t>
  </si>
  <si>
    <t>AAA090</t>
  </si>
  <si>
    <t>AAA100</t>
  </si>
  <si>
    <t>AAA110</t>
  </si>
  <si>
    <t>AAA120</t>
  </si>
  <si>
    <t>AAA140</t>
  </si>
  <si>
    <t>AAA150</t>
  </si>
  <si>
    <t>AAA160</t>
  </si>
  <si>
    <t>AAA170</t>
  </si>
  <si>
    <t>AAA180</t>
  </si>
  <si>
    <t>AAA190</t>
  </si>
  <si>
    <t>AAA200</t>
  </si>
  <si>
    <t>AAA210</t>
  </si>
  <si>
    <t>AAA230</t>
  </si>
  <si>
    <t>AAA240</t>
  </si>
  <si>
    <t>AAA250</t>
  </si>
  <si>
    <t>AAA260</t>
  </si>
  <si>
    <t>AAA290</t>
  </si>
  <si>
    <t>AAA300</t>
  </si>
  <si>
    <t>AAA330</t>
  </si>
  <si>
    <t>AAA340</t>
  </si>
  <si>
    <t>AAA360</t>
  </si>
  <si>
    <t>AAA370</t>
  </si>
  <si>
    <t>AAA390</t>
  </si>
  <si>
    <t>AAA400</t>
  </si>
  <si>
    <t>AAA420</t>
  </si>
  <si>
    <t>AAA430</t>
  </si>
  <si>
    <t>AAA450</t>
  </si>
  <si>
    <t>AAA460</t>
  </si>
  <si>
    <t>AAA480</t>
  </si>
  <si>
    <t>AAA490</t>
  </si>
  <si>
    <t>AAA500</t>
  </si>
  <si>
    <t>AAA520</t>
  </si>
  <si>
    <t>AAA530</t>
  </si>
  <si>
    <t>AAA540</t>
  </si>
  <si>
    <t>AAA560</t>
  </si>
  <si>
    <t>AAA570</t>
  </si>
  <si>
    <t>AAA580</t>
  </si>
  <si>
    <t>AAA590</t>
  </si>
  <si>
    <t>AAA600</t>
  </si>
  <si>
    <t>AAA610</t>
  </si>
  <si>
    <t>AAA620</t>
  </si>
  <si>
    <t>AAA630</t>
  </si>
  <si>
    <t>AAA660</t>
  </si>
  <si>
    <t>AAA670</t>
  </si>
  <si>
    <t>AAA680</t>
  </si>
  <si>
    <t>AAA690</t>
  </si>
  <si>
    <t>AAA710</t>
  </si>
  <si>
    <t>AAA730</t>
  </si>
  <si>
    <t>AAA740</t>
  </si>
  <si>
    <t>AAA750</t>
  </si>
  <si>
    <t>AAA760</t>
  </si>
  <si>
    <t>ABA020</t>
  </si>
  <si>
    <t>ABA030</t>
  </si>
  <si>
    <t>ABA040</t>
  </si>
  <si>
    <t>ABA050</t>
  </si>
  <si>
    <t>ABA060</t>
  </si>
  <si>
    <t>ABA070</t>
  </si>
  <si>
    <t>ABA080</t>
  </si>
  <si>
    <t>ABA090</t>
  </si>
  <si>
    <t>ABA100</t>
  </si>
  <si>
    <t>ABA120</t>
  </si>
  <si>
    <t>ABA130</t>
  </si>
  <si>
    <t>ABA140</t>
  </si>
  <si>
    <t>ABA150</t>
  </si>
  <si>
    <t>ABA160</t>
  </si>
  <si>
    <t>ABA170</t>
  </si>
  <si>
    <t>ABA180</t>
  </si>
  <si>
    <t>ABA210</t>
  </si>
  <si>
    <t>ABA220</t>
  </si>
  <si>
    <t>ABA230</t>
  </si>
  <si>
    <t>ABA240</t>
  </si>
  <si>
    <t>ABA250</t>
  </si>
  <si>
    <t>ABA260</t>
  </si>
  <si>
    <t>ABA270</t>
  </si>
  <si>
    <t>ABA280</t>
  </si>
  <si>
    <t>ABA300</t>
  </si>
  <si>
    <t>ABA310</t>
  </si>
  <si>
    <t>ABA320</t>
  </si>
  <si>
    <t>ABA330</t>
  </si>
  <si>
    <t>ABA340</t>
  </si>
  <si>
    <t>ABA370</t>
  </si>
  <si>
    <t>ABA380</t>
  </si>
  <si>
    <t>ABA390</t>
  </si>
  <si>
    <t>ABA400</t>
  </si>
  <si>
    <t>ABA410</t>
  </si>
  <si>
    <t>ABA420</t>
  </si>
  <si>
    <t>ABA430</t>
  </si>
  <si>
    <t>ABA440</t>
  </si>
  <si>
    <t>ABA450</t>
  </si>
  <si>
    <t>ABA460</t>
  </si>
  <si>
    <t>ABA480</t>
  </si>
  <si>
    <t>ABA490</t>
  </si>
  <si>
    <t>ABA500</t>
  </si>
  <si>
    <t>ABA510</t>
  </si>
  <si>
    <t>ABA520</t>
  </si>
  <si>
    <t>ABA530</t>
  </si>
  <si>
    <t>ABA540</t>
  </si>
  <si>
    <t>ABA560</t>
  </si>
  <si>
    <t>ABA570</t>
  </si>
  <si>
    <t>ABA580</t>
  </si>
  <si>
    <t>ABA590</t>
  </si>
  <si>
    <t>ABA600</t>
  </si>
  <si>
    <t>B.II.5</t>
  </si>
  <si>
    <t>ABA610</t>
  </si>
  <si>
    <t>ABA620</t>
  </si>
  <si>
    <t>ABA630</t>
  </si>
  <si>
    <t>ABA640</t>
  </si>
  <si>
    <t>ABA650</t>
  </si>
  <si>
    <t>B.II.7</t>
  </si>
  <si>
    <t>Crediti v/altri</t>
  </si>
  <si>
    <t>ABA660</t>
  </si>
  <si>
    <t>ABA670</t>
  </si>
  <si>
    <t>ABA680</t>
  </si>
  <si>
    <t>ABA690</t>
  </si>
  <si>
    <t>ABA700</t>
  </si>
  <si>
    <t>ABA710</t>
  </si>
  <si>
    <t>ABA730</t>
  </si>
  <si>
    <t>ABA740</t>
  </si>
  <si>
    <t>ABA760</t>
  </si>
  <si>
    <t>ABA770</t>
  </si>
  <si>
    <t>ABA780</t>
  </si>
  <si>
    <t>ABA790</t>
  </si>
  <si>
    <t>ACA010</t>
  </si>
  <si>
    <t>ACA020</t>
  </si>
  <si>
    <t>ACA040</t>
  </si>
  <si>
    <t>ACA050</t>
  </si>
  <si>
    <t>ADA000</t>
  </si>
  <si>
    <t>ADA010</t>
  </si>
  <si>
    <t>ADA020</t>
  </si>
  <si>
    <t>ADA030</t>
  </si>
  <si>
    <t>PAA000</t>
  </si>
  <si>
    <t>PAA020</t>
  </si>
  <si>
    <t>PAA040</t>
  </si>
  <si>
    <t>PAA050</t>
  </si>
  <si>
    <t>PAA060</t>
  </si>
  <si>
    <t>PAA070</t>
  </si>
  <si>
    <t>PAA080</t>
  </si>
  <si>
    <t>PAA090</t>
  </si>
  <si>
    <t>PAA100</t>
  </si>
  <si>
    <t>PAA120</t>
  </si>
  <si>
    <t>PAA130</t>
  </si>
  <si>
    <t>PAA140</t>
  </si>
  <si>
    <t>PAA150</t>
  </si>
  <si>
    <t>PAA160</t>
  </si>
  <si>
    <t>PAA180</t>
  </si>
  <si>
    <t>PAA190</t>
  </si>
  <si>
    <t>PAA200</t>
  </si>
  <si>
    <t>A.VI</t>
  </si>
  <si>
    <t>PAA210</t>
  </si>
  <si>
    <t>PAA220</t>
  </si>
  <si>
    <t>PBA000</t>
  </si>
  <si>
    <t>PBA020</t>
  </si>
  <si>
    <t>PBA030</t>
  </si>
  <si>
    <t>PBA040</t>
  </si>
  <si>
    <t>PBA050</t>
  </si>
  <si>
    <t>PBA060</t>
  </si>
  <si>
    <t>PBA080</t>
  </si>
  <si>
    <t>PBA090</t>
  </si>
  <si>
    <t>PBA100</t>
  </si>
  <si>
    <t>PBA110</t>
  </si>
  <si>
    <t>PBA120</t>
  </si>
  <si>
    <t>PBA130</t>
  </si>
  <si>
    <t>PBA140</t>
  </si>
  <si>
    <t>PBA160</t>
  </si>
  <si>
    <t>PBA170</t>
  </si>
  <si>
    <t>PBA180</t>
  </si>
  <si>
    <t>PBA190</t>
  </si>
  <si>
    <t>PBA210</t>
  </si>
  <si>
    <t>PBA230</t>
  </si>
  <si>
    <t>PBA240</t>
  </si>
  <si>
    <t>PBA250</t>
  </si>
  <si>
    <t>PBA260</t>
  </si>
  <si>
    <t>PCA000</t>
  </si>
  <si>
    <t>PCA010</t>
  </si>
  <si>
    <t>PDA000</t>
  </si>
  <si>
    <t>PDA020</t>
  </si>
  <si>
    <t>PDA030</t>
  </si>
  <si>
    <t>PDA040</t>
  </si>
  <si>
    <t>PDA050</t>
  </si>
  <si>
    <t>PDA060</t>
  </si>
  <si>
    <t>PDA080</t>
  </si>
  <si>
    <t>PDA090</t>
  </si>
  <si>
    <t>PDA100</t>
  </si>
  <si>
    <t>PDA110</t>
  </si>
  <si>
    <t>PDA120</t>
  </si>
  <si>
    <t>PDA130</t>
  </si>
  <si>
    <t>PDA150</t>
  </si>
  <si>
    <t>PDA160</t>
  </si>
  <si>
    <t>PDA170</t>
  </si>
  <si>
    <t>PDA180</t>
  </si>
  <si>
    <t>PDA190</t>
  </si>
  <si>
    <t>PDA200</t>
  </si>
  <si>
    <t>PDA210</t>
  </si>
  <si>
    <t>PDA220</t>
  </si>
  <si>
    <t>PDA230</t>
  </si>
  <si>
    <t>PDA250</t>
  </si>
  <si>
    <t>PDA260</t>
  </si>
  <si>
    <t>PDA270</t>
  </si>
  <si>
    <t>PDA290</t>
  </si>
  <si>
    <t>PDA300</t>
  </si>
  <si>
    <t>PDA310</t>
  </si>
  <si>
    <t>PDA320</t>
  </si>
  <si>
    <t>PDA330</t>
  </si>
  <si>
    <t>PDA360</t>
  </si>
  <si>
    <t>PDA370</t>
  </si>
  <si>
    <t>PDA380</t>
  </si>
  <si>
    <t>PEA010</t>
  </si>
  <si>
    <t>PEA020</t>
  </si>
  <si>
    <t>PEA040</t>
  </si>
  <si>
    <t>PEA050</t>
  </si>
  <si>
    <t>PFA000</t>
  </si>
  <si>
    <t>PFA010</t>
  </si>
  <si>
    <t>PFA020</t>
  </si>
  <si>
    <t>PFA030</t>
  </si>
  <si>
    <t>CONTO  ECONOMICO</t>
  </si>
  <si>
    <t>VARIAZIONE T/T-1</t>
  </si>
  <si>
    <t>Importo</t>
  </si>
  <si>
    <t>%</t>
  </si>
  <si>
    <t>A)</t>
  </si>
  <si>
    <t>VALORE DELLA PRODUZIONE</t>
  </si>
  <si>
    <t>1)</t>
  </si>
  <si>
    <t>Contributi in c/esercizio</t>
  </si>
  <si>
    <t>a.1.a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</si>
  <si>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</si>
  <si>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</si>
  <si>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</si>
  <si>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</si>
  <si>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</si>
  <si>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</si>
  <si>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</si>
  <si>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</si>
  <si>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</si>
  <si>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</si>
  <si>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</si>
  <si>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</si>
  <si>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</si>
  <si>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</si>
  <si>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</si>
  <si>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</si>
  <si>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</si>
  <si>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</si>
  <si>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</si>
  <si>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</si>
  <si>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</si>
  <si>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</si>
  <si>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</si>
  <si>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</si>
  <si>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</si>
  <si>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a.1.c.2</t>
  </si>
  <si>
    <t>da Ministero della Salute per ricerca finalizzata</t>
  </si>
  <si>
    <t>a.1.c.3</t>
  </si>
  <si>
    <t>da Regione e altri soggetti pubblici</t>
  </si>
  <si>
    <t>a.1.c.4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</si>
  <si>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</si>
  <si>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</si>
  <si>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</si>
  <si>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</si>
  <si>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</si>
  <si>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</si>
  <si>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a.3</t>
  </si>
  <si>
    <t>Utilizzo fondi per quote inutilizzate contributi vincolati di esercizi precedenti</t>
  </si>
  <si>
    <t>a.4</t>
  </si>
  <si>
    <t>Ricavi per prestazioni sanitarie e sociosanitarie a rilevanza sanitaria</t>
  </si>
  <si>
    <t>a.4.a</t>
  </si>
  <si>
    <t>Ricavi per prestazioni sanitarie e sociosanitarie - ad aziende sanitarie pubbliche</t>
  </si>
  <si>
    <t>a.4.b</t>
  </si>
  <si>
    <t>Ricavi per prestazioni sanitarie e sociosanitarie - intramoenia</t>
  </si>
  <si>
    <t>a.4.c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</si>
  <si>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</si>
  <si>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</si>
  <si>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</si>
  <si>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</si>
  <si>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</si>
  <si>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</si>
  <si>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</si>
  <si>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</si>
  <si>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</si>
  <si>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</si>
  <si>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</si>
  <si>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</si>
  <si>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</si>
  <si>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</si>
  <si>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</si>
  <si>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B)</t>
  </si>
  <si>
    <t>COSTI DELLA PRODUZIONE</t>
  </si>
  <si>
    <t>Acquisti di beni</t>
  </si>
  <si>
    <t>b.1.a</t>
  </si>
  <si>
    <t>Acquisti di beni sanitari</t>
  </si>
  <si>
    <t>b.1.b</t>
  </si>
  <si>
    <t>Acquisti di beni non sanitari</t>
  </si>
  <si>
    <t>Acquisti di servizi sanitari</t>
  </si>
  <si>
    <t>b.2.a</t>
  </si>
  <si>
    <t>Acquisti di servizi sanitari - Medicina di base</t>
  </si>
  <si>
    <t>b.2.b</t>
  </si>
  <si>
    <t>Acquisti di servizi sanitari - Farmaceutica</t>
  </si>
  <si>
    <t>b.2.c</t>
  </si>
  <si>
    <t>Acquisti di servizi sanitari per assitenza specialistica ambulatoriale</t>
  </si>
  <si>
    <t>b.2.d</t>
  </si>
  <si>
    <t>Acquisti di servizi sanitari per assistenza riabilitativa</t>
  </si>
  <si>
    <t>b.2.e</t>
  </si>
  <si>
    <t>e)</t>
  </si>
  <si>
    <t>Acquisti di servizi sanitari per assistenza integrativa</t>
  </si>
  <si>
    <t>b.2.f</t>
  </si>
  <si>
    <t>f)</t>
  </si>
  <si>
    <t>Acquisti di servizi sanitari per assistenza protesica</t>
  </si>
  <si>
    <t>b.2.g</t>
  </si>
  <si>
    <t>g)</t>
  </si>
  <si>
    <t>b.2.h</t>
  </si>
  <si>
    <t>h)</t>
  </si>
  <si>
    <t>Acquisti prestazioni di psichiatrica residenziale e semiresidenziale</t>
  </si>
  <si>
    <t>b.2.i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</si>
  <si>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</si>
  <si>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</si>
  <si>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</si>
  <si>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</si>
  <si>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</si>
  <si>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</si>
  <si>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</si>
  <si>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</si>
  <si>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</si>
  <si>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</si>
  <si>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</si>
  <si>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</si>
  <si>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</si>
  <si>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Compartecipazione al personale per att. Libero-prof. (intramoenia)</t>
  </si>
  <si>
    <t>b.2.n</t>
  </si>
  <si>
    <t>n)</t>
  </si>
  <si>
    <t>Rimborsi Assegni e contributi sanitari</t>
  </si>
  <si>
    <t>b.2.o</t>
  </si>
  <si>
    <t>o)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</si>
  <si>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</si>
  <si>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</si>
  <si>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</si>
  <si>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</si>
  <si>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</si>
  <si>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</si>
  <si>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</si>
  <si>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</si>
  <si>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</si>
  <si>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</si>
  <si>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</si>
  <si>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t>b.3.c</t>
  </si>
  <si>
    <t>Formazione</t>
  </si>
  <si>
    <t>b.4</t>
  </si>
  <si>
    <t>Manutenzione e riparazione</t>
  </si>
  <si>
    <t>b.5</t>
  </si>
  <si>
    <t>Godimento di beni di terzi</t>
  </si>
  <si>
    <t>Costi del personale</t>
  </si>
  <si>
    <t>b.6.a</t>
  </si>
  <si>
    <t>Personale dirigente medico</t>
  </si>
  <si>
    <t>b.6.b</t>
  </si>
  <si>
    <t>Personale dirigente ruolo sanitario non medico</t>
  </si>
  <si>
    <t>b.6.c</t>
  </si>
  <si>
    <t>Personale comparto ruolo sanitario</t>
  </si>
  <si>
    <t>b.6.d</t>
  </si>
  <si>
    <t>Personale dirigente altri ruoli</t>
  </si>
  <si>
    <t>b.6.e</t>
  </si>
  <si>
    <t>Personale comparto altri ruoli</t>
  </si>
  <si>
    <t>b.7</t>
  </si>
  <si>
    <t>Oneri diversi di gestione</t>
  </si>
  <si>
    <t>Ammortamenti</t>
  </si>
  <si>
    <t>b.8.a</t>
  </si>
  <si>
    <t>Ammortamenti immobilizzazioni immateriali</t>
  </si>
  <si>
    <t>b.8.b</t>
  </si>
  <si>
    <t>Ammortamenti dei Fabbricati</t>
  </si>
  <si>
    <t>b.8.c</t>
  </si>
  <si>
    <t>b.9</t>
  </si>
  <si>
    <t>Svalutazione delle immobilizzazioni e dei crediti</t>
  </si>
  <si>
    <t>10)</t>
  </si>
  <si>
    <t>Variazione delle rimanenze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</si>
  <si>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</si>
  <si>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</si>
  <si>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</si>
  <si>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</si>
  <si>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</si>
  <si>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</si>
  <si>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</si>
  <si>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Accantonamenti per rischi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</si>
  <si>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</si>
  <si>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</si>
  <si>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</si>
  <si>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</si>
  <si>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</si>
  <si>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</si>
  <si>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</si>
  <si>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C)</t>
  </si>
  <si>
    <t>PROVENTI E ONERI FINANZIARI</t>
  </si>
  <si>
    <t>c.1</t>
  </si>
  <si>
    <t>Interessi attivi ed altri proventi finanziari</t>
  </si>
  <si>
    <t>c.2</t>
  </si>
  <si>
    <t>Interessi passivi ed altri oneri finanziari</t>
  </si>
  <si>
    <t>Totale C)</t>
  </si>
  <si>
    <t>D)</t>
  </si>
  <si>
    <t>RETTIFICHE DI VALORE DI ATTIVITA' FINANZIARIE</t>
  </si>
  <si>
    <t>Cd.1</t>
  </si>
  <si>
    <t>Rivalutazioni</t>
  </si>
  <si>
    <t>d.2</t>
  </si>
  <si>
    <t>Svalutazioni</t>
  </si>
  <si>
    <t>Totale D)</t>
  </si>
  <si>
    <t>E)</t>
  </si>
  <si>
    <t>PROVENTI E ONERI STRAORDINARI</t>
  </si>
  <si>
    <t>Proventi straordinari</t>
  </si>
  <si>
    <t>e.1.a</t>
  </si>
  <si>
    <t>Plusvalenze</t>
  </si>
  <si>
    <t>e.1.b</t>
  </si>
  <si>
    <t>Oneri straordinari</t>
  </si>
  <si>
    <t>e.2.a</t>
  </si>
  <si>
    <t>Minusvalenze</t>
  </si>
  <si>
    <t>e.2.b</t>
  </si>
  <si>
    <t>Totale E)</t>
  </si>
  <si>
    <t>RISULTATO PRIMA DELLE IMPOSTE (A-B+C+D+E)</t>
  </si>
  <si>
    <t>Y)</t>
  </si>
  <si>
    <t>IMPOSTE SUL REDDITO DELL'ESERCIZIO</t>
  </si>
  <si>
    <t>IRAP</t>
  </si>
  <si>
    <t>y.1.a</t>
  </si>
  <si>
    <t>y.1.b</t>
  </si>
  <si>
    <t>IRAP relativa a collaboratori e personale assimilato a lavoro dipendente</t>
  </si>
  <si>
    <t>y.1.c</t>
  </si>
  <si>
    <t>y.1.d</t>
  </si>
  <si>
    <t>IRAP relativa ad attività commerciali</t>
  </si>
  <si>
    <t>y.2</t>
  </si>
  <si>
    <t>IRES</t>
  </si>
  <si>
    <t>y.3</t>
  </si>
  <si>
    <t>Accantonamento a fondo imposte (accertamenti, condoni, ecc.)</t>
  </si>
  <si>
    <t>Totale Y)</t>
  </si>
  <si>
    <t>UTILE (PERDITA) DELL'ESERCIZIO</t>
  </si>
  <si>
    <t>Il Direttore Generale</t>
  </si>
  <si>
    <t xml:space="preserve">                  STATO  PATRIMONIALE</t>
  </si>
  <si>
    <t xml:space="preserve">                  PASSIVO E PATRIMONIO NETTO</t>
  </si>
  <si>
    <r>
      <t xml:space="preserve">SCHEMA DI BILANCIO
</t>
    </r>
    <r>
      <rPr>
        <i/>
        <sz val="16"/>
        <rFont val="Garamond"/>
        <family val="1"/>
      </rPr>
      <t>Decreto Interministeriale ___________</t>
    </r>
  </si>
  <si>
    <t>PATRIMONIO NETTO</t>
  </si>
  <si>
    <t>A.I</t>
  </si>
  <si>
    <t>I</t>
  </si>
  <si>
    <t>II</t>
  </si>
  <si>
    <t>Finanziamenti per investimenti</t>
  </si>
  <si>
    <t>A.II.1</t>
  </si>
  <si>
    <t>Finanziamenti da Stato per investimenti</t>
  </si>
  <si>
    <t>A.II.2.a)</t>
  </si>
  <si>
    <t>Finanziamenti da Stato ex art. 20 Legge 67/88</t>
  </si>
  <si>
    <t>A.II.2.b)</t>
  </si>
  <si>
    <t>Finanziamenti da Stato per ricerca</t>
  </si>
  <si>
    <t>A.II.2.c</t>
  </si>
  <si>
    <t>Finanziamenti da Stato - altro</t>
  </si>
  <si>
    <t>A.II.3)</t>
  </si>
  <si>
    <t>Finanziamenti da Regione per investimenti</t>
  </si>
  <si>
    <t>A.II.4)</t>
  </si>
  <si>
    <t>A.II.5)</t>
  </si>
  <si>
    <t>Finanziamenti per investimenti da rettifica contributi in conto esercizio</t>
  </si>
  <si>
    <t>A.III</t>
  </si>
  <si>
    <t>III</t>
  </si>
  <si>
    <t>A.IV</t>
  </si>
  <si>
    <t>IV</t>
  </si>
  <si>
    <t>Altre riserve</t>
  </si>
  <si>
    <t>A.V</t>
  </si>
  <si>
    <t>V</t>
  </si>
  <si>
    <t>Contributi per ripiano perdite</t>
  </si>
  <si>
    <t>VI</t>
  </si>
  <si>
    <t>Utili (perdite) portati a nuovo</t>
  </si>
  <si>
    <t>A.VII</t>
  </si>
  <si>
    <t>VII</t>
  </si>
  <si>
    <t>Utile (perdita) dell'esercizio</t>
  </si>
  <si>
    <t>FONDI PER RISCHI ED ONERI</t>
  </si>
  <si>
    <t>B.1</t>
  </si>
  <si>
    <t>B.2</t>
  </si>
  <si>
    <t>Fondi per rischi</t>
  </si>
  <si>
    <t>B.3</t>
  </si>
  <si>
    <t>Fondi da distribuire</t>
  </si>
  <si>
    <t>B.4)</t>
  </si>
  <si>
    <t>Quota inutilizzata contributi di parte corrente vincolati</t>
  </si>
  <si>
    <t>B.5)</t>
  </si>
  <si>
    <t>Altri fondi oneri</t>
  </si>
  <si>
    <t>TRATTAMENTO FINE RAPPORTO</t>
  </si>
  <si>
    <t>C.1)</t>
  </si>
  <si>
    <t>Premi operosità</t>
  </si>
  <si>
    <t>C.2)</t>
  </si>
  <si>
    <t>TFR personale dipendente</t>
  </si>
  <si>
    <t>DEBITI (con separata indicazione, per ciascuna voce, degli importi esigibili oltre l'esercizio successivo)</t>
  </si>
  <si>
    <t>Entro 12 mesi</t>
  </si>
  <si>
    <t>Oltre 12 mesi</t>
  </si>
  <si>
    <t>D.1)</t>
  </si>
  <si>
    <t>Mutui passivi</t>
  </si>
  <si>
    <t>D.2)</t>
  </si>
  <si>
    <t>Debiti v/Stato</t>
  </si>
  <si>
    <t>D.3)</t>
  </si>
  <si>
    <t>Debiti v/Regione o Provincia Autonoma</t>
  </si>
  <si>
    <t>D.4)</t>
  </si>
  <si>
    <t>Debiti v/aziende sanitarie pubbliche</t>
  </si>
  <si>
    <t>D.5).a</t>
  </si>
  <si>
    <t>Debiti v/aziende sanitarie pubbliche della Regione per spesa corrente e mobilità</t>
  </si>
  <si>
    <t>D.5).b</t>
  </si>
  <si>
    <t xml:space="preserve">Debiti v/aziende sanitarie pubbliche della Regione per finanziamento sanitario aggiuntivo corrente LEA </t>
  </si>
  <si>
    <t>D.5).c</t>
  </si>
  <si>
    <t xml:space="preserve">Debiti v/aziende sanitarie pubbliche della Regione per finanziamento sanitario aggiuntivo corrente extra LEA </t>
  </si>
  <si>
    <t>D.5).d</t>
  </si>
  <si>
    <t>Debiti v/aziende sanitarie pubbliche della Regione per altre prestazioni</t>
  </si>
  <si>
    <t>D.5).e</t>
  </si>
  <si>
    <t>Debiti v/aziende sanitarie pubbliche della Regione per versamenti a patrimonio netto</t>
  </si>
  <si>
    <t>D.5).f</t>
  </si>
  <si>
    <t>Debiti v/aziende sanitarie pubbliche fuori Regione</t>
  </si>
  <si>
    <t>D.6)</t>
  </si>
  <si>
    <t>Debiti v/società partecipate e/o enti dipendenti della Regione</t>
  </si>
  <si>
    <t>D.7)</t>
  </si>
  <si>
    <t>Debiti v/fornitori</t>
  </si>
  <si>
    <t>D.8)</t>
  </si>
  <si>
    <t>Debiti v/Istituto Tesoriere</t>
  </si>
  <si>
    <t>D.9)</t>
  </si>
  <si>
    <t>Debiti tributari</t>
  </si>
  <si>
    <t>D.10)</t>
  </si>
  <si>
    <t>D.11)</t>
  </si>
  <si>
    <t>Debiti v/istituti previdenziali, assistenziali e sicurezza sociale</t>
  </si>
  <si>
    <t>D.12)</t>
  </si>
  <si>
    <t>12)</t>
  </si>
  <si>
    <t>Debiti v/altri</t>
  </si>
  <si>
    <t>RATEI E RISCONTI PASSIVI</t>
  </si>
  <si>
    <t>E.1)</t>
  </si>
  <si>
    <t>E.2)</t>
  </si>
  <si>
    <t>TOTALE PASSIVO E PATRIMONIO NETTO (A+B+C+D+E)</t>
  </si>
  <si>
    <t>F)</t>
  </si>
  <si>
    <t>CONTI D'ORDINE</t>
  </si>
  <si>
    <t>F.1)</t>
  </si>
  <si>
    <t>F.2)</t>
  </si>
  <si>
    <t>F.3)</t>
  </si>
  <si>
    <t>F.4)</t>
  </si>
  <si>
    <t>Totale F)</t>
  </si>
  <si>
    <t>STATO  PATRIMONIALE</t>
  </si>
  <si>
    <t>ATTIVO</t>
  </si>
  <si>
    <t>IMMOBILIZZAZIONI</t>
  </si>
  <si>
    <t>Immobilizzazioni immateriali</t>
  </si>
  <si>
    <t>A.I.1</t>
  </si>
  <si>
    <t>Costi d'impianto e di ampliamento</t>
  </si>
  <si>
    <t>A.I.2</t>
  </si>
  <si>
    <t>Costi di ricerca e sviluppo</t>
  </si>
  <si>
    <t>A.I.3</t>
  </si>
  <si>
    <t>Diritti di brevetto e di utilizzazione delle opere dell'ingegno</t>
  </si>
  <si>
    <t>A.I.4</t>
  </si>
  <si>
    <t>Immobilizzazioni immateriali in corso e acconti</t>
  </si>
  <si>
    <t>A.I.5</t>
  </si>
  <si>
    <t>Immobilizzazioni materiali</t>
  </si>
  <si>
    <t>Terreni</t>
  </si>
  <si>
    <t>A.II.1.A</t>
  </si>
  <si>
    <t>A.II.1.B</t>
  </si>
  <si>
    <t>Fabbricati</t>
  </si>
  <si>
    <t>A.II.2.A</t>
  </si>
  <si>
    <t>Fabbricati non strumentali (disponibili)</t>
  </si>
  <si>
    <t>A.II.2.B</t>
  </si>
  <si>
    <t>Fabbricati strumentali (indisponibili)</t>
  </si>
  <si>
    <t>A.II.3</t>
  </si>
  <si>
    <t>A.II.4</t>
  </si>
  <si>
    <t>A.II.5</t>
  </si>
  <si>
    <t>A.II.6</t>
  </si>
  <si>
    <t>A.II.7</t>
  </si>
  <si>
    <t>Oggetti d'arte</t>
  </si>
  <si>
    <t>A.II.8</t>
  </si>
  <si>
    <t>Altre immobilizzazioni materiali</t>
  </si>
  <si>
    <t>A.II.9</t>
  </si>
  <si>
    <t>Crediti finanziari</t>
  </si>
  <si>
    <t>A.III.1.A</t>
  </si>
  <si>
    <t>A.III.1.B</t>
  </si>
  <si>
    <t>A.III.1.C</t>
  </si>
  <si>
    <t>Crediti finanziari v/partecipate</t>
  </si>
  <si>
    <t>A.III.1.D</t>
  </si>
  <si>
    <t>Titoli</t>
  </si>
  <si>
    <t>A.III.2.A</t>
  </si>
  <si>
    <t>Partecipazioni</t>
  </si>
  <si>
    <t>A.III.2.B</t>
  </si>
  <si>
    <t>Altri titoli</t>
  </si>
  <si>
    <t>ATTIVO CIRCOLANTE</t>
  </si>
  <si>
    <t>Rimanenze</t>
  </si>
  <si>
    <t>B.I.1</t>
  </si>
  <si>
    <t>Rimanenze beni sanitari</t>
  </si>
  <si>
    <t>B.I.2</t>
  </si>
  <si>
    <t>Rimanenze beni non sanitari</t>
  </si>
  <si>
    <t>B.I.3</t>
  </si>
  <si>
    <t>Acconti per acquisti beni sanitari</t>
  </si>
  <si>
    <t>B.I.4</t>
  </si>
  <si>
    <t>Acconti per acquisti beni non sanitari</t>
  </si>
  <si>
    <t>Crediti v/Stato</t>
  </si>
  <si>
    <t>Crediti v/Stato - parte corrente</t>
  </si>
  <si>
    <t>B.II.1.A.1</t>
  </si>
  <si>
    <t>B.II.1.A.2</t>
  </si>
  <si>
    <t>Crediti v/Stato - altro</t>
  </si>
  <si>
    <t>B.II.1.B</t>
  </si>
  <si>
    <t>Crediti v/Stato - investimenti</t>
  </si>
  <si>
    <t>Crediti v/Stato - per ricerca</t>
  </si>
  <si>
    <t>B.II.1.C.1</t>
  </si>
  <si>
    <t>Crediti v/Ministero della Salute per ricerca corrente</t>
  </si>
  <si>
    <t>B.II.1.C.2</t>
  </si>
  <si>
    <t>Crediti v/Ministero della Salute per ricerca finalizzata</t>
  </si>
  <si>
    <t>B.II.1.C.3</t>
  </si>
  <si>
    <t xml:space="preserve">Crediti v/Stato per ricerca - altre Amministrazioni centrali </t>
  </si>
  <si>
    <t>B.II.1.C.4</t>
  </si>
  <si>
    <t>Crediti v/Stato - investimenti per ricerca</t>
  </si>
  <si>
    <t>B.II.1.D</t>
  </si>
  <si>
    <t>Crediti v/Regione o Provincia Autonoma</t>
  </si>
  <si>
    <t>Crediti v/Regione o Provincia Autonoma - parte corrente</t>
  </si>
  <si>
    <t>Crediti v/Regione o Provincia Autonoma per spesa corrente</t>
  </si>
  <si>
    <t>B.II.2.A.1.A</t>
  </si>
  <si>
    <t xml:space="preserve">a)  Crediti v/Regione o Provincia Autonoma per finanziamento sanitario ordinario corrente </t>
  </si>
  <si>
    <t>B.II.2.A.1.B</t>
  </si>
  <si>
    <t>b)  Crediti v/Regione o Provincia Autonoma per finanziamento sanitario aggiuntivo corrente LEA</t>
  </si>
  <si>
    <t>B.II.2.A.1.C</t>
  </si>
  <si>
    <t>c)  Crediti v/Regione o Provincia Autonoma per finanziamento sanitario aggiuntivo corrente extra LEA</t>
  </si>
  <si>
    <t>B.II.2.A.1.D</t>
  </si>
  <si>
    <t>d)  Crediti v/Regione o Provincia Autonoma per spesa corrente - altro</t>
  </si>
  <si>
    <t>B.II.2.A.2</t>
  </si>
  <si>
    <t>Crediti v/Regione o Provincia Autonoma per ricerca</t>
  </si>
  <si>
    <t>Crediti v/Regione o Provincia Autonoma - patrimonio netto</t>
  </si>
  <si>
    <t>B.II.2.B.1</t>
  </si>
  <si>
    <t>Crediti v/Regione o Provincia Autonoma per finanziamento per investimenti</t>
  </si>
  <si>
    <t>B.II.2.B.2</t>
  </si>
  <si>
    <t>Crediti v/Regione o Provincia Autonoma per incremento fondo di dotazione</t>
  </si>
  <si>
    <t>B.II.2.B.3</t>
  </si>
  <si>
    <t>Crediti v/Regione o Provincia Autonoma per ripiano perdite</t>
  </si>
  <si>
    <t>B.II.2.B.4</t>
  </si>
  <si>
    <t>B.II.3</t>
  </si>
  <si>
    <t>Crediti v/aziende sanitarie pubbliche e acconto quota FSR da distribuire</t>
  </si>
  <si>
    <t>B.II.4.A</t>
  </si>
  <si>
    <t>Crediti v/aziende sanitarie pubbliche della Regione</t>
  </si>
  <si>
    <t>B.II.4.B</t>
  </si>
  <si>
    <t>Crediti v/aziende sanitarie pubbliche fuori Regione</t>
  </si>
  <si>
    <t>Crediti v/società partecipate e/o enti dipendenti della Regione</t>
  </si>
  <si>
    <t>B.II.6</t>
  </si>
  <si>
    <t>Crediti v/Erario</t>
  </si>
  <si>
    <t>Attività finanziarie che non costituiscono immobilizzazioni</t>
  </si>
  <si>
    <t>B.III.1</t>
  </si>
  <si>
    <t>Partecipazioni che non costituiscono immobilizzazioni</t>
  </si>
  <si>
    <t>B.III.2</t>
  </si>
  <si>
    <t>Disponibilità liquide</t>
  </si>
  <si>
    <t>B.IV.1</t>
  </si>
  <si>
    <t>Cassa</t>
  </si>
  <si>
    <t>B.IV.2</t>
  </si>
  <si>
    <t>B.IV.3</t>
  </si>
  <si>
    <t>B.IV.4</t>
  </si>
  <si>
    <t>RATEI E RISCONTI ATTIVI</t>
  </si>
  <si>
    <t>C.I</t>
  </si>
  <si>
    <t>C.II</t>
  </si>
  <si>
    <t>TOTALE ATTIVO (A+B+C)</t>
  </si>
  <si>
    <t>D.1</t>
  </si>
  <si>
    <t>D.2</t>
  </si>
  <si>
    <t>D.3</t>
  </si>
  <si>
    <t>D.4</t>
  </si>
  <si>
    <t>MINISTERO DELLA SALUTE</t>
  </si>
  <si>
    <t>Direzione Generale della Programmazione Sanitaria</t>
  </si>
  <si>
    <t>Direzione Generale del Sistema Informativo e Statistico Sanitario</t>
  </si>
  <si>
    <t>STRUTTURA RILEVATA</t>
  </si>
  <si>
    <t>APPROVAZIONE BILANCIO DA PARTE DEL COLLEGIO SINDACALE</t>
  </si>
  <si>
    <t>A T T I V I T A'</t>
  </si>
  <si>
    <t>(migliaia di euro)</t>
  </si>
  <si>
    <t>Cons</t>
  </si>
  <si>
    <t>CODICE</t>
  </si>
  <si>
    <t>SEGNO
(+/-)</t>
  </si>
  <si>
    <t>AAZ999</t>
  </si>
  <si>
    <t>A) IMMOBILIZZAZIONI</t>
  </si>
  <si>
    <t>+</t>
  </si>
  <si>
    <t>AAA000</t>
  </si>
  <si>
    <t xml:space="preserve">     A.I) IMMOBILIZZAZIONI IMMATERIALI</t>
  </si>
  <si>
    <t>AAA010</t>
  </si>
  <si>
    <t xml:space="preserve">            A.I.1) Costi di impianto e di ampliamento</t>
  </si>
  <si>
    <t xml:space="preserve">                       A.I.1.a) Costi di impianto e di ampliamento</t>
  </si>
  <si>
    <t xml:space="preserve">                       A.I.1.b) F.do Amm.to costi di impianto e di ampliamento</t>
  </si>
  <si>
    <t>AAA040</t>
  </si>
  <si>
    <t xml:space="preserve">            A.I.2) Costi di ricerca e sviluppo</t>
  </si>
  <si>
    <t xml:space="preserve">                       A.I.2.a) Costi di ricerca e sviluppo</t>
  </si>
  <si>
    <t xml:space="preserve">                       A.I.2.b) F.do Amm.to costi di ricerca e sviluppo</t>
  </si>
  <si>
    <t>AAA070</t>
  </si>
  <si>
    <t xml:space="preserve">            A.I.3) Diritti di brevetto e diritti di utilizzazione delle opere d'ingegno</t>
  </si>
  <si>
    <t xml:space="preserve">                       A.I.3.a) Diritti di brevetto e diritti di utilizzazione delle opere d'ingegno - derivanti dall'attività di 
                       ricerca</t>
  </si>
  <si>
    <t xml:space="preserve">                       A.I.3.b) F.do Amm.to diritti di brevetto e diritti di utilizzazione delle opere d'ingegno - derivanti
                        dall'attività di ricerca</t>
  </si>
  <si>
    <t xml:space="preserve">                       A.I.3.c) Diritti di brevetto e diritti di utilizzazione delle opere d'ingegno - altri</t>
  </si>
  <si>
    <t xml:space="preserve">                       A.I.3.d) F.do Amm.to diritti di brevetto e diritti di utilizzazione delle opere d'ingegno - altri</t>
  </si>
  <si>
    <t xml:space="preserve">            A.I.4) Immobilizzazioni immateriali in corso e acconti</t>
  </si>
  <si>
    <t>AAA130</t>
  </si>
  <si>
    <t xml:space="preserve">            A.I.5) Altre immobilizzazioni immateriali</t>
  </si>
  <si>
    <t xml:space="preserve">                       A.I.5.a) Concessioni, licenze, marchi e diritti simili</t>
  </si>
  <si>
    <t xml:space="preserve">                       A.I.5.b) F.do Amm.to concessioni, licenze, marchi e diritti simili</t>
  </si>
  <si>
    <t xml:space="preserve">                       A.I.5.c) Migliorie su beni di terzi</t>
  </si>
  <si>
    <t xml:space="preserve">                       A.I.5.d) F.do Amm.to migliorie su beni di terzi</t>
  </si>
  <si>
    <t xml:space="preserve">                       A.I.5.e) Pubblicità</t>
  </si>
  <si>
    <t xml:space="preserve">                       A.I.5.f) F.do Amm.to pubblicità</t>
  </si>
  <si>
    <t xml:space="preserve">                       A.I.5.g) Altre immobilizzazioni immateriali</t>
  </si>
  <si>
    <t xml:space="preserve">                       A.I.5.h) F.do Amm.to altre immobilizzazioni immateriali</t>
  </si>
  <si>
    <t>AAA220</t>
  </si>
  <si>
    <t xml:space="preserve">            A.I.6) Fondo Svalutazione immobilizzazioni immateriali</t>
  </si>
  <si>
    <t xml:space="preserve">                       A.I.6.a) F.do Svalut. Costi di impianto e di ampliamento</t>
  </si>
  <si>
    <t xml:space="preserve">                       A.I.6.b) F.do Svalut. Costi di ricerca e sviluppo</t>
  </si>
  <si>
    <t xml:space="preserve">                       A.I.6.c) F.do Svalut. Diritti di brevetto e diritti di utilizzazione delle opere d'ingegno</t>
  </si>
  <si>
    <t xml:space="preserve">                       A.I.6.d) F.do Svalut. Altre immobilizzazioni immateriali</t>
  </si>
  <si>
    <t>AAA270</t>
  </si>
  <si>
    <t xml:space="preserve">     A.II)  IMMOBILIZZAZIONI MATERIALI</t>
  </si>
  <si>
    <t>AAA280</t>
  </si>
  <si>
    <t xml:space="preserve">            A.II.1) Terreni</t>
  </si>
  <si>
    <t xml:space="preserve">                       A.II.1.a) Terreni disponibili</t>
  </si>
  <si>
    <t xml:space="preserve">                       A.II.1.b) Terreni indisponibili</t>
  </si>
  <si>
    <t>AAA310</t>
  </si>
  <si>
    <t xml:space="preserve">            A.II.2) Fabbricati</t>
  </si>
  <si>
    <t>AAA320</t>
  </si>
  <si>
    <t xml:space="preserve">                       A.II.2.a) Fabbricati non strumentali (disponibili)</t>
  </si>
  <si>
    <t xml:space="preserve">                               A.II.2.a.1) Fabbricati non strumentali (disponibili)</t>
  </si>
  <si>
    <t xml:space="preserve">                               A.II.2.a.2) F.do Amm.to Fabbricati non strumentali (disponibili)</t>
  </si>
  <si>
    <t>AAA350</t>
  </si>
  <si>
    <t xml:space="preserve">                       A.II.2.b) Fabbricati strumentali (indisponibili)</t>
  </si>
  <si>
    <t xml:space="preserve">                               A.II.2.b.1) Fabbricati strumentali (indisponibili)</t>
  </si>
  <si>
    <t xml:space="preserve">                               A.II.2.b.2) F.do Amm.to Fabbricati strumentali (indisponibili)</t>
  </si>
  <si>
    <t>AAA380</t>
  </si>
  <si>
    <t xml:space="preserve">            A.II.3) Impianti e macchinari</t>
  </si>
  <si>
    <t xml:space="preserve">                       A.II.3.a) Impianti e macchinari</t>
  </si>
  <si>
    <t xml:space="preserve">                       A.II.3.b) F.do Amm.to Impianti e macchinari</t>
  </si>
  <si>
    <t>AAA410</t>
  </si>
  <si>
    <t xml:space="preserve">            A.II.4) Attrezzature sanitarie e scientifiche</t>
  </si>
  <si>
    <t xml:space="preserve">                       A.II.4.a) Attrezzature sanitarie e scientifiche</t>
  </si>
  <si>
    <t xml:space="preserve">                       A.II.4.b) F.do Amm.to Attrezzature sanitarie e scientifiche</t>
  </si>
  <si>
    <t>AAA440</t>
  </si>
  <si>
    <t xml:space="preserve">            A.II.5) Mobili e arredi</t>
  </si>
  <si>
    <t xml:space="preserve">                       A.II.5.a) Mobili e arredi</t>
  </si>
  <si>
    <t xml:space="preserve">                       A.II.5.b) F.do Amm.to Mobili e arredi</t>
  </si>
  <si>
    <t>AAA470</t>
  </si>
  <si>
    <t xml:space="preserve">            A.II.6) Automezzi</t>
  </si>
  <si>
    <t xml:space="preserve">                       A.II.6.a) Automezzi</t>
  </si>
  <si>
    <t xml:space="preserve">                       A.II.6.b) F.do Amm.to Automezzi</t>
  </si>
  <si>
    <t xml:space="preserve">            A.II.7) Oggetti d'arte</t>
  </si>
  <si>
    <t>AAA510</t>
  </si>
  <si>
    <t xml:space="preserve">            A.II.8) Altre immobilizzazioni materiali</t>
  </si>
  <si>
    <t xml:space="preserve">                       A.II.8.a) Altre immobilizzazioni materiali</t>
  </si>
  <si>
    <t xml:space="preserve">                       A.II.8.b) F.do Amm.to Altre immobilizzazioni materiali</t>
  </si>
  <si>
    <t xml:space="preserve">            A.II.9) Immobilizzazioni materiali in corso e acconti</t>
  </si>
  <si>
    <t>AAA550</t>
  </si>
  <si>
    <t xml:space="preserve">            A.II.10) Fondo Svalutazione immobilizzazioni materiali</t>
  </si>
  <si>
    <t xml:space="preserve">                       A.II.10.a) F.do Svalut. Terreni</t>
  </si>
  <si>
    <t xml:space="preserve">                       A.II.10.b) F.do Svalut. Fabbricati</t>
  </si>
  <si>
    <t xml:space="preserve">                       A.II.10.c) F.do Svalut. Impianti e macchinari</t>
  </si>
  <si>
    <t xml:space="preserve">                       A.II.10.d) F.do Svalut. Attrezzature sanitarie e scientifiche</t>
  </si>
  <si>
    <t xml:space="preserve">                       A.II.10.e) F.do Svalut. Mobili e arredi</t>
  </si>
  <si>
    <t xml:space="preserve">                       A.II.10.f) F.do Svalut. Automezzi</t>
  </si>
  <si>
    <t xml:space="preserve">                       A.II.10.g) F.do Svalut. Oggetti d'arte</t>
  </si>
  <si>
    <t xml:space="preserve">                       A.II.10.h) F.do Svalut. Altre immobilizzazioni materiali</t>
  </si>
  <si>
    <t>AAA640</t>
  </si>
  <si>
    <t xml:space="preserve">     A.III)  IMMOBILIZZAZIONI FINANZIARIE</t>
  </si>
  <si>
    <t>AAA650</t>
  </si>
  <si>
    <t xml:space="preserve">            A.III.1) Crediti finanziari</t>
  </si>
  <si>
    <t xml:space="preserve">                       A.III.1.a) Crediti finanziari v/Stato</t>
  </si>
  <si>
    <t xml:space="preserve">                       A.III.1.b) Crediti finanziari v/Regione</t>
  </si>
  <si>
    <t xml:space="preserve">                       A.III.1.c) Crediti finanziari v/partecipate</t>
  </si>
  <si>
    <t xml:space="preserve">                       A.III.1.d) Crediti finanziari v/altri</t>
  </si>
  <si>
    <t>AAA700</t>
  </si>
  <si>
    <t xml:space="preserve">            A.III.2) Titoli</t>
  </si>
  <si>
    <t xml:space="preserve">                       A.III.2.a) Partecipazioni</t>
  </si>
  <si>
    <t>AAA720</t>
  </si>
  <si>
    <t xml:space="preserve">                       A.III.2.b) Altri titoli</t>
  </si>
  <si>
    <t xml:space="preserve">                            A.III.2.b.1) Titoli di Stato</t>
  </si>
  <si>
    <t xml:space="preserve">                            A.III.2.b.2) Altre Obbligazioni</t>
  </si>
  <si>
    <t xml:space="preserve">                            A.III.2.b.3) Titoli azionari quotati in Borsa</t>
  </si>
  <si>
    <t xml:space="preserve">                            A.III.2.b.4) Titoli diversi</t>
  </si>
  <si>
    <t>ABZ999</t>
  </si>
  <si>
    <t>B)  ATTIVO CIRCOLANTE</t>
  </si>
  <si>
    <t>ABA000</t>
  </si>
  <si>
    <t xml:space="preserve">     B.I)  RIMANENZE</t>
  </si>
  <si>
    <t>ABA010</t>
  </si>
  <si>
    <t xml:space="preserve">            B.I.1) Rimanenze beni sanitari</t>
  </si>
  <si>
    <t xml:space="preserve">                       B.I.1.a)  Prodotti farmaceutici ed emoderivati</t>
  </si>
  <si>
    <t xml:space="preserve">                       B.I.1.b)  Sangue ed emocomponenti</t>
  </si>
  <si>
    <t xml:space="preserve">                       B.I.1.c)  Dispositivi medici</t>
  </si>
  <si>
    <t xml:space="preserve">                       B.I.1.d)  Prodotti dietetici</t>
  </si>
  <si>
    <t xml:space="preserve">                       B.I.1.e)  Materiali per la profilassi (vaccini)</t>
  </si>
  <si>
    <t xml:space="preserve">                       B.I.1.f)  Prodotti chimici</t>
  </si>
  <si>
    <t xml:space="preserve">                       B.I.1.g)  Materiali e prodotti per uso veterinario</t>
  </si>
  <si>
    <t xml:space="preserve">                       B.I.1.h)  Altri beni e prodotti sanitari</t>
  </si>
  <si>
    <t xml:space="preserve">                       B.I.1.i)  Acconti per acquisto di beni e prodotti sanitari</t>
  </si>
  <si>
    <t>ABA110</t>
  </si>
  <si>
    <t xml:space="preserve">            B.I.2) Rimanenze beni non sanitari</t>
  </si>
  <si>
    <t xml:space="preserve">                       B.I.2.a)  Prodotti alimentari</t>
  </si>
  <si>
    <t xml:space="preserve">                       B.I.2.b)  Materiali di guardaroba, di pulizia, e di convivenza in genere</t>
  </si>
  <si>
    <t xml:space="preserve">                       B.I.2.c)  Combustibili, carburanti e lubrificanti</t>
  </si>
  <si>
    <t xml:space="preserve">                       B.I.2.d)  Supporti informatici e cancelleria</t>
  </si>
  <si>
    <t xml:space="preserve">                       B.I.2.e)  Materiale per la manutenzione</t>
  </si>
  <si>
    <t xml:space="preserve">                       B.I.2.f)  Altri beni e prodotti non sanitari</t>
  </si>
  <si>
    <t xml:space="preserve">                       B.I.2.g)  Acconti per acquisto di beni e prodotti non sanitari</t>
  </si>
  <si>
    <t>ABA190</t>
  </si>
  <si>
    <t xml:space="preserve">     B.II)  CREDITI </t>
  </si>
  <si>
    <t>ABA200</t>
  </si>
  <si>
    <t xml:space="preserve">            B.II.1)  Crediti v/Stato</t>
  </si>
  <si>
    <t>SS</t>
  </si>
  <si>
    <t xml:space="preserve">                       B.II.1.a)  Crediti v/Stato per spesa corrente - Integrazione a norma del D.L.vo 56/2000</t>
  </si>
  <si>
    <t xml:space="preserve">                       B.II.1.b)  Crediti v/Stato per spesa corrente - FSN</t>
  </si>
  <si>
    <t>S</t>
  </si>
  <si>
    <t xml:space="preserve">                       B.II.1.c)  Crediti v/Stato per mobilità attiva extraregionale</t>
  </si>
  <si>
    <t xml:space="preserve">                       B.II.1.d)  Crediti v/Stato per mobilità attiva internazionale</t>
  </si>
  <si>
    <t xml:space="preserve">                       B.II.1.e)  Crediti v/Stato per acconto quota fabbisogno sanitario regionale standard</t>
  </si>
  <si>
    <t xml:space="preserve">                       B.II.1.f)  Crediti v/Stato per finanziamento sanitario aggiuntivo corrente</t>
  </si>
  <si>
    <t xml:space="preserve">                       B.II.1.g)   Crediti v/Stato per spesa corrente - altro</t>
  </si>
  <si>
    <t xml:space="preserve">                       B.II.1.h)  Crediti v/Stato per finanziamenti per investimenti</t>
  </si>
  <si>
    <t>ABA290</t>
  </si>
  <si>
    <t xml:space="preserve">                       B.II.1.i)  Crediti v/Stato per ricerca</t>
  </si>
  <si>
    <t xml:space="preserve">                      B.II.1.i.1)  Crediti v/Stato per ricerca corrente - Ministero della Salute</t>
  </si>
  <si>
    <t xml:space="preserve">                            B.II.1.i.2)  Crediti v/Stato per ricerca finalizzata - Ministero della Salute</t>
  </si>
  <si>
    <t xml:space="preserve">                            B.II.1.i.3)  Crediti v/Stato per ricerca - altre Amministrazioni centrali </t>
  </si>
  <si>
    <t xml:space="preserve">                            B.II.1.i.4)  Crediti v/Stato per ricerca - finanziamenti per investimenti</t>
  </si>
  <si>
    <t xml:space="preserve">                       B.II.1.l)  Crediti v/prefetture</t>
  </si>
  <si>
    <t>ABA350</t>
  </si>
  <si>
    <t xml:space="preserve">            B.II.2)  Crediti v/Regione o Provincia Autonoma</t>
  </si>
  <si>
    <t>ABA360</t>
  </si>
  <si>
    <t xml:space="preserve">                       B.II.2.a)  Crediti v/Regione o Provincia Autonoma per spesa corrente</t>
  </si>
  <si>
    <t>RR</t>
  </si>
  <si>
    <t xml:space="preserve">                            B.II.2.a.1)  Crediti v/Regione o Provincia Autonoma per spesa corrente - IRAP</t>
  </si>
  <si>
    <t xml:space="preserve">                            B.II.2.a.2)  Crediti v/Regione o Provincia Autonoma per spesa corrente - Addizionale IRPEF</t>
  </si>
  <si>
    <t xml:space="preserve">                            B.II.2.a.3)  Crediti v/Regione o Provincia Autonoma per quota FSR</t>
  </si>
  <si>
    <t>R</t>
  </si>
  <si>
    <t xml:space="preserve">                            B.II.2.a.4)  Crediti v/Regione o Provincia Autonoma per mobilità attiva intraregionale</t>
  </si>
  <si>
    <t xml:space="preserve">                            B.II.2.a.5)  Crediti v/Regione o Provincia Autonoma per mobilità attiva extraregionale</t>
  </si>
  <si>
    <t xml:space="preserve">                            B.II.2.a.6)  Crediti v/Regione o Provincia Autonoma per acconto quota FSR</t>
  </si>
  <si>
    <t xml:space="preserve">                            B.II.2.a.7)  Crediti v/Regione o Provincia Autonoma per finanziamento sanitario   aggiuntivo  corrente LEA
                           </t>
  </si>
  <si>
    <t xml:space="preserve">                            B.II.2.a.8)  Crediti v/Regione o Provincia Autonoma per finanziamento sanitario aggiuntivo
                            corrente extra LEA</t>
  </si>
  <si>
    <t xml:space="preserve">                            B.II.2.a.9)  Crediti v/Regione o Provincia Autonoma per spesa corrente - altro</t>
  </si>
  <si>
    <t xml:space="preserve">                            B.II.2.a.10)  Crediti v/Regione o Provincia Autonoma per ricerca</t>
  </si>
  <si>
    <t>ABA470</t>
  </si>
  <si>
    <t xml:space="preserve">                       B.II.2.b) Crediti v/Regione o Provincia Autonoma per versamenti a patrimonio netto</t>
  </si>
  <si>
    <t xml:space="preserve">                            B.II.2.b.1) Crediti v/Regione o Provincia Autonoma per finanziamenti per investimenti</t>
  </si>
  <si>
    <t xml:space="preserve">                            B.II.2.b.2) Crediti v/Regione o Provincia Autonoma per incremento fondo dotazione</t>
  </si>
  <si>
    <t xml:space="preserve">                            B.II.2.b.3) Crediti v/Regione o Provincia Autonoma per ripiano perdite</t>
  </si>
  <si>
    <t xml:space="preserve">                            B.II.2.b.4) Crediti v/Regione per copertura debiti al 31/12/2005</t>
  </si>
  <si>
    <t xml:space="preserve">                            B.II.2.b.5) Crediti v/Regione o Provincia Autonoma per ricostituzione risorse da investimenti
                                           esercizi precedenti</t>
  </si>
  <si>
    <t xml:space="preserve">            B.II.3)  Crediti v/Comuni</t>
  </si>
  <si>
    <t xml:space="preserve">            B.II.4) Crediti v/Aziende sanitarie pubbliche</t>
  </si>
  <si>
    <t>ABA550</t>
  </si>
  <si>
    <t xml:space="preserve">                       B.II.4.a) Crediti v/Aziende sanitarie pubbliche della Regione</t>
  </si>
  <si>
    <t xml:space="preserve">                            B.II.4.a.1) Crediti v/Aziende sanitarie pubbliche della Regione - per mobilità in compensazione</t>
  </si>
  <si>
    <t xml:space="preserve">                            B.II.4.a.2) Crediti v/Aziende sanitarie pubbliche della Regione - per mobilità non in
                            compensazione</t>
  </si>
  <si>
    <t xml:space="preserve">                            B.II.4.a.3) Crediti v/Aziende sanitarie pubbliche della Regione - per altre prestazioni</t>
  </si>
  <si>
    <t xml:space="preserve">                       B.II.4.b) Acconto quota FSR da distribuire</t>
  </si>
  <si>
    <t xml:space="preserve">                       B.II.4.c) Crediti v/Aziende sanitarie pubbliche Extraregione</t>
  </si>
  <si>
    <t xml:space="preserve">            B.II.5) Crediti v/società partecipate e/o enti dipendenti della Regione</t>
  </si>
  <si>
    <t xml:space="preserve">                       B.II.5.a) Crediti v/enti regionali</t>
  </si>
  <si>
    <t xml:space="preserve">                       B.II.5.b) Crediti v/sperimentazioni gestionali</t>
  </si>
  <si>
    <t xml:space="preserve">                       B.II.5.c) Crediti v/altre partecipate</t>
  </si>
  <si>
    <t xml:space="preserve">            B.II.6) Crediti v/Erario</t>
  </si>
  <si>
    <t xml:space="preserve">            B.II.7) Crediti v/altri</t>
  </si>
  <si>
    <t xml:space="preserve">                       B.II.7.a) Crediti v/clienti privati</t>
  </si>
  <si>
    <t xml:space="preserve">                       B.II.7.b) Crediti v/gestioni liquidatorie</t>
  </si>
  <si>
    <t xml:space="preserve">                       B.II.7.c) Crediti v/altri soggetti pubblici</t>
  </si>
  <si>
    <t xml:space="preserve">                       B.II.7.d) Crediti v/altri soggetti pubblici per ricerca</t>
  </si>
  <si>
    <t xml:space="preserve">                       B.II.7.e) Altri crediti diversi</t>
  </si>
  <si>
    <t>ABA720</t>
  </si>
  <si>
    <t xml:space="preserve">     B.III)  ATTIVITA' FINANZIARIE CHE NON COSTITUISCONO IMMOBILIZZAZIONI</t>
  </si>
  <si>
    <t xml:space="preserve">            B.III.1)  Partecipazioni che non costituiscono immobilizzazioni</t>
  </si>
  <si>
    <t xml:space="preserve">            B.III.2)  Altri titoli che non costituiscono immobilizzazioni</t>
  </si>
  <si>
    <t>ABA750</t>
  </si>
  <si>
    <t xml:space="preserve">     B.IV)  DISPONIBILITA' LIQUIDE</t>
  </si>
  <si>
    <t xml:space="preserve">            B.IV.1)  Cassa</t>
  </si>
  <si>
    <t xml:space="preserve">            B.IV.2)  Istituto Tesoriere</t>
  </si>
  <si>
    <t xml:space="preserve">            B.IV.3) Tesoreria Unica</t>
  </si>
  <si>
    <t xml:space="preserve">            B.IV.4) Conto corrente postale</t>
  </si>
  <si>
    <t>ACZ999</t>
  </si>
  <si>
    <t>C)  RATEI E RISCONTI ATTIVI</t>
  </si>
  <si>
    <t>ACA000</t>
  </si>
  <si>
    <t xml:space="preserve">     C.I) RATEI ATTIVI</t>
  </si>
  <si>
    <t xml:space="preserve">            C.I.1) Ratei attivi</t>
  </si>
  <si>
    <t xml:space="preserve">            C.I.2) Ratei attivi v/Aziende sanitarie pubbliche della Regione</t>
  </si>
  <si>
    <t>ACA030</t>
  </si>
  <si>
    <t xml:space="preserve">     C.II) RISCONTI ATTIVI</t>
  </si>
  <si>
    <t xml:space="preserve">            C.II.1) Risconti attivi</t>
  </si>
  <si>
    <t xml:space="preserve">            C.II.2) Risconti attivi v/Aziende sanitarie pubbliche della Regione</t>
  </si>
  <si>
    <t>ADZ999</t>
  </si>
  <si>
    <t>D)  CONTI D'ORDINE</t>
  </si>
  <si>
    <t xml:space="preserve">     D.I) CANONI DI LEASING ANCORA DA PAGARE</t>
  </si>
  <si>
    <t xml:space="preserve">     D.II) DEPOSITI CAUZIONALI</t>
  </si>
  <si>
    <t xml:space="preserve">     D.III) BENI IN COMODATO</t>
  </si>
  <si>
    <t xml:space="preserve">     D.IV) ALTRI CONTI D'ORDINE</t>
  </si>
  <si>
    <t xml:space="preserve">SI </t>
  </si>
  <si>
    <t xml:space="preserve">NO  </t>
  </si>
  <si>
    <t>P A S S I V I T A'</t>
  </si>
  <si>
    <t xml:space="preserve">  PAZ999</t>
  </si>
  <si>
    <t>A)  PATRIMONIO NETTO</t>
  </si>
  <si>
    <t xml:space="preserve">     A.I) FONDO DI DOTAZIONE</t>
  </si>
  <si>
    <t>+/-</t>
  </si>
  <si>
    <t>PAA010</t>
  </si>
  <si>
    <t xml:space="preserve">     A.II) FINANZIAMENTI PER INVESTIMENTI</t>
  </si>
  <si>
    <t xml:space="preserve">            A.II.1) Finanziamenti per beni di prima dotazione</t>
  </si>
  <si>
    <t xml:space="preserve"> PAA030</t>
  </si>
  <si>
    <t xml:space="preserve">            A.II.2) Finanziamenti da Stato per investimenti</t>
  </si>
  <si>
    <t xml:space="preserve">                       A.II.2.a) Finanziamenti da Stato per investimenti - ex art. 20 legge 67/88</t>
  </si>
  <si>
    <t xml:space="preserve">                       A.II.2.b) Finanziamenti da Stato per investimenti - ricerca</t>
  </si>
  <si>
    <t xml:space="preserve">                       A.II.2.c) Finanziamenti da Stato per investimenti - altro</t>
  </si>
  <si>
    <t xml:space="preserve">            A.II.3) Finanziamenti da Regione per investimenti</t>
  </si>
  <si>
    <t xml:space="preserve">            A.II.4) Finanziamenti da altri soggetti pubblici per investimenti</t>
  </si>
  <si>
    <t xml:space="preserve">            A.II.5) Finanziamenti per investimenti da rettifica contributi in conto esercizio</t>
  </si>
  <si>
    <t xml:space="preserve">     A.III) RISERVE DA DONAZIONI E LASCITI VINCOLATI AD INVESTIMENTI</t>
  </si>
  <si>
    <t>PAA110</t>
  </si>
  <si>
    <t xml:space="preserve">     A.IV) ALTRE RISERVE</t>
  </si>
  <si>
    <t xml:space="preserve">            A.IV.1) Riserve da rivalutazioni</t>
  </si>
  <si>
    <t xml:space="preserve">            A.IV.2) Riserve da plusvalenze da reinvestire</t>
  </si>
  <si>
    <t xml:space="preserve">            A.IV.3) Contributi da reinvestire</t>
  </si>
  <si>
    <t xml:space="preserve">            A.IV.4) Riserve da utili di esercizio destinati ad investimenti</t>
  </si>
  <si>
    <t xml:space="preserve">            A.IV.5) Riserve diverse</t>
  </si>
  <si>
    <t>PAA170</t>
  </si>
  <si>
    <t xml:space="preserve">     A.V) CONTRIBUTI PER RIPIANO PERDITE</t>
  </si>
  <si>
    <t xml:space="preserve">            A.V.1) Contributi per copertura debiti al 31/12/2005</t>
  </si>
  <si>
    <r>
      <t xml:space="preserve">            A.V.2) 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</si>
  <si>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 xml:space="preserve">            A.V.3) Altro</t>
  </si>
  <si>
    <t xml:space="preserve">     A.VI) UTILI (PERDITE) PORTATI A NUOVO</t>
  </si>
  <si>
    <t xml:space="preserve">     A.VII) UTILE (PERDITA) D'ESERCIZIO</t>
  </si>
  <si>
    <t>PBZ999</t>
  </si>
  <si>
    <t>B)  FONDI PER RISCHI E ONERI</t>
  </si>
  <si>
    <t xml:space="preserve">     B.I)  FONDI PER IMPOSTE, ANCHE DIFFERITE</t>
  </si>
  <si>
    <t>PBA010</t>
  </si>
  <si>
    <t xml:space="preserve">     B.II)  FONDI PER RISCHI</t>
  </si>
  <si>
    <t xml:space="preserve">           B.II.1) Fondo rischi per cause civili ed oneri processuali</t>
  </si>
  <si>
    <t xml:space="preserve">           B.II.2) Fondo rischi per contenzioso personale dipendente</t>
  </si>
  <si>
    <t xml:space="preserve">           B.II.3) Fondo rischi connessi all'acquisto di prestazioni sanitarie da privato</t>
  </si>
  <si>
    <t xml:space="preserve">           B.II.4) Fondo rischi per copertura diretta dei rischi (autoassicurazione)</t>
  </si>
  <si>
    <t xml:space="preserve">           B.II.5) Altri fondi rischi</t>
  </si>
  <si>
    <t>PBA070</t>
  </si>
  <si>
    <t xml:space="preserve">     B.III) FONDI DA DISTRIBUIRE</t>
  </si>
  <si>
    <t xml:space="preserve">           B.III.1) FSR indistinto da distribuire</t>
  </si>
  <si>
    <t xml:space="preserve">           B.III.2) FSR vincolato da distribuire</t>
  </si>
  <si>
    <t xml:space="preserve">           B.III.3) Fondo per ripiano disavanzi pregressi</t>
  </si>
  <si>
    <t xml:space="preserve">           B.III.4) Fondo finanziamento sanitario aggiuntivo corrente LEA</t>
  </si>
  <si>
    <t xml:space="preserve">           B.III.5) Fondo finanziamento sanitario aggiuntivo corrente extra LEA</t>
  </si>
  <si>
    <t xml:space="preserve">           B.III.6) Fondo finanziamento per ricerca</t>
  </si>
  <si>
    <t xml:space="preserve">           B.III.7) Fondo finanziamento per investimenti</t>
  </si>
  <si>
    <t>PBA150</t>
  </si>
  <si>
    <t xml:space="preserve">     B.IV) QUOTE INUTILIZZATE CONTRIBUTI</t>
  </si>
  <si>
    <t xml:space="preserve">           B.IV.1) Quote inutilizzate contributi da Regione o Prov. Aut. per quota F.S. vincolato</t>
  </si>
  <si>
    <t xml:space="preserve">           B.IV.2) Quote inutilizzate contributi vincolati da soggetti pubblici (extra fondo)</t>
  </si>
  <si>
    <t xml:space="preserve">           B.IV.3) Quote inutilizzate contributi per ricerca</t>
  </si>
  <si>
    <t xml:space="preserve">           B.IV.4) Quote inutilizzate contributi vincolati da privati</t>
  </si>
  <si>
    <t>PBA200</t>
  </si>
  <si>
    <t xml:space="preserve">     B.V)  ALTRI FONDI PER ONERI E SPESE</t>
  </si>
  <si>
    <t xml:space="preserve">           B.V.1) Fondi integrativi pensione</t>
  </si>
  <si>
    <t>PBA220</t>
  </si>
  <si>
    <t xml:space="preserve">           B.V.2) Fondi rinnovi contrattuali</t>
  </si>
  <si>
    <t xml:space="preserve">                       B.V.2.a) Fondo rinnovi contrattuali personale dipendente </t>
  </si>
  <si>
    <t xml:space="preserve">                       B.V.2.b) Fondo rinnovi convenzioni MMG/PLS/MCA</t>
  </si>
  <si>
    <t xml:space="preserve">                       B.V.2.c) Fondo rinnovi convenzioni medici Sumai</t>
  </si>
  <si>
    <t xml:space="preserve">           B.V.3) Altri fondi per oneri e spese</t>
  </si>
  <si>
    <t>PCZ999</t>
  </si>
  <si>
    <t>C)  TRATTAMENTO FINE RAPPORTO</t>
  </si>
  <si>
    <t xml:space="preserve">     C.I)  FONDO PER PREMI OPEROSITA' MEDICI SUMAI</t>
  </si>
  <si>
    <t xml:space="preserve">     C.II)  FONDO PER TRATTAMENTO DI FINE RAPPORTO DIPENDENTI</t>
  </si>
  <si>
    <t>PDZ999</t>
  </si>
  <si>
    <t>D)  DEBITI</t>
  </si>
  <si>
    <t xml:space="preserve">     D.I) DEBITI PER MUTUI PASSIVI</t>
  </si>
  <si>
    <t>PDA010</t>
  </si>
  <si>
    <t xml:space="preserve">     D.II) DEBITI V/STATO</t>
  </si>
  <si>
    <t xml:space="preserve">           D.II.1) Debiti v/Stato per mobilità passiva extraregionale</t>
  </si>
  <si>
    <t xml:space="preserve">           D.II.2) Debiti v/Stato per mobilità passiva internazionale</t>
  </si>
  <si>
    <t xml:space="preserve">           D.II.3) Acconto quota FSR v/Stato</t>
  </si>
  <si>
    <t xml:space="preserve">           D.II.4) Debiti v/Stato per restituzione finanziamenti - per ricerca</t>
  </si>
  <si>
    <t xml:space="preserve">           D.II.5) Altri debiti v/Stato</t>
  </si>
  <si>
    <t>PDA070</t>
  </si>
  <si>
    <t xml:space="preserve">     D.III) DEBITI V/REGIONE O PROVINCIA AUTONOMA</t>
  </si>
  <si>
    <t xml:space="preserve">           D.III.1) Debiti v/Regione o Provincia Autonoma per finanziamenti</t>
  </si>
  <si>
    <t xml:space="preserve">           D.III.2) Debiti v/Regione o Provincia Autonoma per mobilità passiva intraregionale</t>
  </si>
  <si>
    <t xml:space="preserve">           D.III.3) Debiti v/Regione o Provincia Autonoma per mobilità passiva extraregionale</t>
  </si>
  <si>
    <t xml:space="preserve">           D.III.4) Acconto quota FSR da Regione o Provincia Autonoma</t>
  </si>
  <si>
    <t xml:space="preserve">           D.III.5) Altri debiti v/Regione o Provincia Autonoma</t>
  </si>
  <si>
    <t xml:space="preserve">     D.IV) DEBITI V/COMUNI</t>
  </si>
  <si>
    <t>PDA140</t>
  </si>
  <si>
    <t xml:space="preserve">     D.V) DEBITI V/AZIENDE SANITARIE PUBBLICHE</t>
  </si>
  <si>
    <t xml:space="preserve">           D.V.1) Debiti v/Aziende sanitarie pubbliche della Regione</t>
  </si>
  <si>
    <t xml:space="preserve">                       D.V.1.a) Debiti v/Aziende sanitarie pubbliche della Regione - per quota FSR</t>
  </si>
  <si>
    <t xml:space="preserve">                       D.V.1.b) Debiti v/Aziende sanitarie pubbliche della Regione - per finanziamento sanitario  aggiuntivo corrente LEA</t>
  </si>
  <si>
    <t xml:space="preserve">                       D.V.1.c) Debiti v/Aziende sanitarie pubbliche della Regione - per finanziamento sanitario  aggiuntivo corrente extra LEA</t>
  </si>
  <si>
    <t xml:space="preserve">                       D.V.1.d) Debiti v/Aziende sanitarie pubbliche della Regione - per mobilità in compensazione</t>
  </si>
  <si>
    <t xml:space="preserve">                       D.V.1.e) Debiti v/Aziende sanitarie pubbliche della Regione - per mobilità non in compensazione</t>
  </si>
  <si>
    <t xml:space="preserve">                       D.V.1.f) Debiti v/Aziende sanitarie pubbliche della Regione - per altre prestazioni</t>
  </si>
  <si>
    <t xml:space="preserve">           D.V.2) Debiti v/Aziende sanitarie pubbliche Extraregione </t>
  </si>
  <si>
    <t xml:space="preserve">           D.V.3) Debiti v/Aziende sanitarie pubbliche della Regione per versamenti c/patrimonio netto</t>
  </si>
  <si>
    <t>PDA240</t>
  </si>
  <si>
    <t xml:space="preserve">     D.VI) DEBITI V/ SOCIETA' PARTECIPATE E/O ENTI DIPENDENTI DELLA REGIONE</t>
  </si>
  <si>
    <t xml:space="preserve">            D.VI.1) Debiti v/enti regionali</t>
  </si>
  <si>
    <t xml:space="preserve">            D.VI.2) Debiti v/sperimentazioni gestionali</t>
  </si>
  <si>
    <t xml:space="preserve">            D.VI.3) Debiti v/altre partecipate</t>
  </si>
  <si>
    <t>PDA280</t>
  </si>
  <si>
    <t xml:space="preserve">     D.VII) DEBITI V/FORNITORI</t>
  </si>
  <si>
    <t xml:space="preserve">            D.VII.1) Debiti verso erogatori (privati accreditati e convenzionati) di prestazioni sanitarie </t>
  </si>
  <si>
    <t xml:space="preserve">            D.VII.2) Debiti verso altri fornitori</t>
  </si>
  <si>
    <t xml:space="preserve">     D.VIII) DEBITI V/ISTITUTO TESORIERE</t>
  </si>
  <si>
    <t xml:space="preserve">     D.IX) DEBITI TRIBUTARI</t>
  </si>
  <si>
    <t xml:space="preserve">     D.X) DEBITI V/ISTITUTI PREVIDENZIALI, ASSISTENZIALI E SICUREZZA SOCIALE</t>
  </si>
  <si>
    <t>PDA340</t>
  </si>
  <si>
    <t xml:space="preserve">     D.XI)  DEBITI V/ALTRI</t>
  </si>
  <si>
    <t>PDA350</t>
  </si>
  <si>
    <t xml:space="preserve">           D.XI.1) Debiti v/altri finanziatori</t>
  </si>
  <si>
    <t xml:space="preserve">           D.XI.2) Debiti v/dipendenti</t>
  </si>
  <si>
    <t xml:space="preserve">           D.XI.3) Debiti v/gestioni liquidatorie</t>
  </si>
  <si>
    <t xml:space="preserve">           D.XI.4) Altri debiti diversi</t>
  </si>
  <si>
    <t>PEZ999</t>
  </si>
  <si>
    <t>E)  RATEI E RISCONTI PASSIVI</t>
  </si>
  <si>
    <t>PEA000</t>
  </si>
  <si>
    <t xml:space="preserve">     E.I) RATEI PASSIVI</t>
  </si>
  <si>
    <t xml:space="preserve">            E.I.1) Ratei passivi</t>
  </si>
  <si>
    <t xml:space="preserve">            E.I.2) Ratei passivi v/Aziende sanitarie pubbliche della Regione</t>
  </si>
  <si>
    <t>PEA030</t>
  </si>
  <si>
    <t xml:space="preserve">     E.II) RISCONTI PASSIVI</t>
  </si>
  <si>
    <t xml:space="preserve">           E.II.1) Risconti passivi</t>
  </si>
  <si>
    <t xml:space="preserve">           E.II.2) Risconti passivi v/Aziende sanitarie pubbliche della Regione</t>
  </si>
  <si>
    <t>PFZ999</t>
  </si>
  <si>
    <t>F)  CONTI D'ORDINE</t>
  </si>
  <si>
    <t xml:space="preserve">     F.I) CANONI DI LEASING ANCORA DA PAGARE</t>
  </si>
  <si>
    <t xml:space="preserve">     F.II) DEPOSITI CAUZIONALI</t>
  </si>
  <si>
    <t xml:space="preserve">     F.III) BENI IN COMODATO</t>
  </si>
  <si>
    <t xml:space="preserve">     F.IV) ALTRI CONTI D'ORDINE</t>
  </si>
  <si>
    <t>Dettaglio debiti (PDZ999) per anno di formazione</t>
  </si>
  <si>
    <t>IMPORTO ANTE 31/12/2005</t>
  </si>
  <si>
    <t>IMPORTO POST 31/12/2005</t>
  </si>
  <si>
    <t>TOTALE</t>
  </si>
  <si>
    <t xml:space="preserve">DEBITI COMMERCIALI </t>
  </si>
  <si>
    <t xml:space="preserve">DEBITI NON COMMERCIALI </t>
  </si>
  <si>
    <t>(PDZ999)</t>
  </si>
  <si>
    <t xml:space="preserve">Data </t>
  </si>
  <si>
    <t>……………………</t>
  </si>
  <si>
    <t>MODELLO DI RILEVAZIONE DEL CONTO ECONOMICO
AZIENDE SANITARIE LOCALI - AZIENDE OSPEDALIERE
IRCCS - AZIENDE OSPEDALIERE UNIVERSITARIE</t>
  </si>
  <si>
    <t xml:space="preserve">                                                            VOCE MODELLO CE</t>
  </si>
  <si>
    <t>IMPORTO 2012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</si>
  <si>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</si>
  <si>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</si>
  <si>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</si>
  <si>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</si>
  <si>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</si>
  <si>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</si>
  <si>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A.1.A.2)  da Regione o Prov. Aut. per quota F.S. regionale vincolato</t>
  </si>
  <si>
    <t>AA0050</t>
  </si>
  <si>
    <t>A.1.B)  Contributi c/esercizio (extra fondo)</t>
  </si>
  <si>
    <t>A.1.B)  Contributi c/esercizio da enti pubblici  (EXTRA FONDO)</t>
  </si>
  <si>
    <t>AA0060</t>
  </si>
  <si>
    <t xml:space="preserve">A.1.B.1)  da Regione o Prov. Aut. (extra fondo) </t>
  </si>
  <si>
    <t>A.1.B.1)  da altri enti pubblici (extra fondo) vincolati</t>
  </si>
  <si>
    <t>A.1.B.1.1)  Contributi da Regione o Prov. Aut. (extra fondo) vincolati</t>
  </si>
  <si>
    <t>A.1.B.1.1)  Contributi da Regione (extra fondo) vincolati</t>
  </si>
  <si>
    <t>A.1.B.2.1)  Contributi da altri enti pubblici (extra fondo) vincolati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</si>
  <si>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</si>
  <si>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</si>
  <si>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</si>
  <si>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</si>
  <si>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</si>
  <si>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</si>
  <si>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</si>
  <si>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A.1.B.3.1)  Contributi da altri soggetti pubblici (extra fondo) vincolati</t>
  </si>
  <si>
    <t>A.1.B.1.2)  Contributi da altri enti pubblici (extra fondo) vincolati</t>
  </si>
  <si>
    <t>A.1.B.3.2)  Contributi da altri soggetti pubblici (extra fondo) L. 210/92</t>
  </si>
  <si>
    <t>A.1.B.3.3)  Contributi da altri soggetti pubblici (extra fondo) altro</t>
  </si>
  <si>
    <t>AA0180</t>
  </si>
  <si>
    <t>A.1.C)  Contributi c/esercizio per ricerca</t>
  </si>
  <si>
    <t>A.1.C.1)  Contributi da Ministero della Salute per ricerca corrente</t>
  </si>
  <si>
    <t>A.1.B.1.4)  Contributi in conto esercizio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</si>
  <si>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</si>
  <si>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</si>
  <si>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</si>
  <si>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</si>
  <si>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A.1.C)  Contributi c/esercizio da enti privati</t>
  </si>
  <si>
    <t>AA0240</t>
  </si>
  <si>
    <t>A.2)  Rettifica contributi c/esercizio per destinazione ad investimenti</t>
  </si>
  <si>
    <t>-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</si>
  <si>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</si>
  <si>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</si>
  <si>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</si>
  <si>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</si>
  <si>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A.3.A)  Utilizzo fondi per quote inutilizzate contributi di esercizi precedenti da Regione o Prov. Aut. per quota F.S. regionale vincolato</t>
  </si>
  <si>
    <t>A.3.B) Utilizzo fondi per quote inutilizzate contributi di esercizi precedenti da soggetti pubblici (extra fondo) vincolati</t>
  </si>
  <si>
    <t>B.15.C.1)  Accantonamenti per interessi di mora</t>
  </si>
  <si>
    <t>A.3.C)  Utilizzo fondi per quote inutilizzate contributi di esercizi precedenti per ricerca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</si>
  <si>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</si>
  <si>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</si>
  <si>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</si>
  <si>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</si>
  <si>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</si>
  <si>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</si>
  <si>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</si>
  <si>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</si>
  <si>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</si>
  <si>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A.2.A.1.1.B) Prestazioni di specialistica ambulatoriale</t>
  </si>
  <si>
    <t>A.4.A.1.3) Prestazioni di psichiatria residenziale e semiresidenziale</t>
  </si>
  <si>
    <t>A.2.A.1.1.C) Prestazioni di psichiatria residenziale e semiresidenziale</t>
  </si>
  <si>
    <t>A.4.A.1.4) Prestazioni di File F</t>
  </si>
  <si>
    <t>A.2.A.1.1.D) Prestazioni di File F</t>
  </si>
  <si>
    <t>A.4.A.1.5) Prestazioni servizi MMG, PLS, Contin. assistenziale</t>
  </si>
  <si>
    <t>A.2.A.1.1.E.1) Prestazioni servizi MMG, PLS, Contin. Assistenziale</t>
  </si>
  <si>
    <t>A.4.A.1.6) Prestazioni servizi farmaceutica convenzionata</t>
  </si>
  <si>
    <t>A.2.A.1.1.E.2) Prestazioni servizi farmaceutica convenzionata</t>
  </si>
  <si>
    <t>A.4.A.1.7) Prestazioni termali</t>
  </si>
  <si>
    <t>A.2.A.1.1.E.3) Prestazioni termali</t>
  </si>
  <si>
    <t>A.4.A.1.8) Prestazioni trasporto ambulanze ed elisoccorso</t>
  </si>
  <si>
    <t>A.2.A.1.1.E.4) Prestazioni trasporto ambulanze ed elisoccorso</t>
  </si>
  <si>
    <t xml:space="preserve">A.4.A.1.9) Altre prestazioni sanitarie e socio-sanitarie a rilevanza sanitaria </t>
  </si>
  <si>
    <t>A.2.A.1.1.E.5) Altre prestazioni sanitarie e socio-sanitarie</t>
  </si>
  <si>
    <t xml:space="preserve">A.4.A.2)   Ricavi per prestaz. sanitarie e sociosanitarie a rilevanza sanitaria erogate ad altri soggetti pubblici </t>
  </si>
  <si>
    <t>A.2.A.1.2)   Ricavi per prestaz. sanitarie  e sociosanitarie  erogate ad altri soggetti pubblici della Regione</t>
  </si>
  <si>
    <t>AA0450</t>
  </si>
  <si>
    <t>A.4.A.3)   Ricavi per prestaz. sanitarie e sociosanitarie a rilevanza sanitaria erogate a soggetti pubblici Extraregione</t>
  </si>
  <si>
    <t>A.2.A.1.3)    Ricavi per prestaz. sanitarie e sociosanitarie erogate a soggetti pubblici extra Regione</t>
  </si>
  <si>
    <t>A.4.A.3.1) Prestazioni di ricovero</t>
  </si>
  <si>
    <t>A.2.A.1.3.A) Prestazioni di ricovero</t>
  </si>
  <si>
    <t>A.4.A.3.2) Prestazioni ambulatoriali</t>
  </si>
  <si>
    <t>A.2.A.1.3.B) Prestazioni ambulatoriali</t>
  </si>
  <si>
    <t>A.4.A.3.3) Prestazioni di psichiatria non soggetta a compensazione (resid. e semiresid.)</t>
  </si>
  <si>
    <t>A.2.A.1.3.C) Prestazioni di psichiatria non soggetta a compensazione (resid. e semiresid.)</t>
  </si>
  <si>
    <t>A.4.A.3.4) Prestazioni di File F</t>
  </si>
  <si>
    <t>A.2.A.1.3.D) Prestazioni di File F</t>
  </si>
  <si>
    <t>A.4.A.3.5) Prestazioni servizi MMG, PLS, Contin. assistenziale Extraregione</t>
  </si>
  <si>
    <t>A.2.A.1.3.E.1) Prestazioni servizi MMG, PLS, Contin. assistenziale Extraregione</t>
  </si>
  <si>
    <t>A.4.A.3.6) Prestazioni servizi farmaceutica convenzionata Extraregione</t>
  </si>
  <si>
    <t>A.2.A.1.3.E.2) Prestazioni servizi farmaceutica conv enzionata Extraregione</t>
  </si>
  <si>
    <t>A.4.A.3.7) Prestazioni termali Extraregione</t>
  </si>
  <si>
    <t>A.2.A.1.3.E.3) Prestazioni termali Extraregione</t>
  </si>
  <si>
    <t>A.4.A.3.8) Prestazioni trasporto ambulanze ed elisoccorso Extraregione</t>
  </si>
  <si>
    <t>A.2.A.1.3.E.4) Prestazioni trasporto ambulanze ed elisoccorso Extraregione</t>
  </si>
  <si>
    <t>A.4.A.3.9) Altre prestazioni sanitarie e sociosanitarie a rilevanza sanitaria Extraregione</t>
  </si>
  <si>
    <t>A.2.A.1.3.E.5) Altre prestazioni sanitarie Extraregione</t>
  </si>
  <si>
    <t>A.4.A.3.10) Ricavi per cessione di emocomponenti e cellule staminali Extraregione</t>
  </si>
  <si>
    <t>A.4.A.3.11) Ricavi per differenziale tariffe TUC</t>
  </si>
  <si>
    <t>A.2.A.1.3.F) Altre prestazioni sanitarie e sociosanitarie non soggette a compensazione Extraregione</t>
  </si>
  <si>
    <t>AA0570</t>
  </si>
  <si>
    <t>A.4.A.3.12) Altre prestazioni sanitarie e sociosanitarie a rilevanza sanitaria non soggette a compensazione Extraregione</t>
  </si>
  <si>
    <t>A.4.A.3.12.A) Prestazioni di assistenza riabilitativa non soggette a compensazione Extraregione</t>
  </si>
  <si>
    <t>A.2.A.1.3.F.1) Prestazioni di assistenza riabilitativa non soggetta a compenzazione Extraregione</t>
  </si>
  <si>
    <t>A.4.A.3.12.B) Altre prestazioni sanitarie e socio-sanitarie a rilevanza sanitaria non soggette a compensazione Extraregione</t>
  </si>
  <si>
    <t>A.2.A.1.3.F.2) Altre prestazioni sanitarie e socio-sanitarie non soggetta a compenzazione Extraregione</t>
  </si>
  <si>
    <t>A.4.A.3.13) Altre prestazioni sanitarie a rilevanza sanitaria - Mobilità attiva Internazionale</t>
  </si>
  <si>
    <t>A.2.A.1.3.G) Altre prestazioni sanitarie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</si>
  <si>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</si>
  <si>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</si>
  <si>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A.2.A.2)  Ricavi per prestazioni sanitarie erogate da soggetti privati v/ residenti extraregione in compensazione (mobilità attiva)</t>
  </si>
  <si>
    <t>A.4.B.1)  Prestazioni di ricovero da priv. Extraregione in compensazione (mobilità attiva)</t>
  </si>
  <si>
    <t>A.2.A.2.1)  Prestazioni di ricovero da priv. extraregione in compensazione (mobilità attiva)</t>
  </si>
  <si>
    <t>A.4.B.2)  Prestazioni ambulatoriali da priv. Extraregione in compensazione  (mobilità attiva)</t>
  </si>
  <si>
    <t>A.2.A.2.2)  Prestazioni di ambulatoriali da priv. extraregione in compensazione  (mobilità attiva)</t>
  </si>
  <si>
    <t>A.4.B.3)  Prestazioni di File F da priv. Extraregione in compensazione (mobilità attiva)</t>
  </si>
  <si>
    <t>A.2.A.2.3)  Prestazioni di File F da priv. extraregione in compensazione (mobilità attiva)</t>
  </si>
  <si>
    <t>A.4.B.4)  Altre prestazioni sanitarie e sociosanitarie a rilevanza sanitaria erogate da privati v/residenti Extraregione in compensazione (mobilità attiva)</t>
  </si>
  <si>
    <t>A.2.A.2.4)  Altre prestazioni sanitarie erogate da privati v/residenti extraregione in compensazione (mobilità attiva)</t>
  </si>
  <si>
    <t xml:space="preserve">A.4.C)  Ricavi per prestazioni sanitarie e sociosanitarie a rilevanza sanitaria erogate a privati </t>
  </si>
  <si>
    <t xml:space="preserve">A.2.A.3)  Ricavi per prestazioni sanitarie erogate a soggetti privati </t>
  </si>
  <si>
    <t>AA0670</t>
  </si>
  <si>
    <t>A.4.D)  Ricavi per prestazioni sanitarie erogate in regime di intramoenia</t>
  </si>
  <si>
    <t>A.2.A.4)  Ricavi per prestazioni sanitarie erogate in regime di intramoenia</t>
  </si>
  <si>
    <t>A.4.D.1)  Ricavi per prestazioni sanitarie intramoenia - Area ospedaliera</t>
  </si>
  <si>
    <t>A.2.A.4.1)  Ricavi per prestazioni sanitarie intramoenia - Area ospedaliera</t>
  </si>
  <si>
    <t>A.4.D.2)  Ricavi per prestazioni sanitarie intramoenia - Area specialistica</t>
  </si>
  <si>
    <t>A.2.A.4.2)  Ricavi per prestazioni sanitarie intramoenia - Area specialistica</t>
  </si>
  <si>
    <t>A.4.D.3)  Ricavi per prestazioni sanitarie intramoenia - Area sanità pubblica</t>
  </si>
  <si>
    <t>A.2.A.4.3)  Ricavi per prestazioni sanitarie intramoenia - Area sanità pubblica</t>
  </si>
  <si>
    <t>A.4.D.4)  Ricavi per prestazioni sanitarie intramoenia - Consulenze (ex art. 55 c.1 lett. c), d) ed ex art. 57-58)</t>
  </si>
  <si>
    <t>A.2.A.4.4)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</si>
  <si>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</si>
  <si>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A.2.A.4.5)  Ricavi per prestazioni sanitarie intramoenia - Consulenze (ex art. 55 c.1 lett. c), d) ed ex Art. 57-58) (Asl - Ao, Irccs e Policlinici della Regione)</t>
  </si>
  <si>
    <t>A.4.D.6)  Ricavi per prestazioni sanitarie intramoenia - Altro</t>
  </si>
  <si>
    <t>A.2.A.4.6)  Ricavi per prestazioni sanitarie intramoenia - Altro</t>
  </si>
  <si>
    <t>A.4.D.7)  Ricavi per prestazioni sanitarie intramoenia - Altro (Aziende sanitarie pubbliche della Regione)</t>
  </si>
  <si>
    <t>A.2.A.4.7)  Ricavi per prestazioni sanitarie intramoenia - Altro (Asl - Ao, Irccs e Policlinici della Regione)</t>
  </si>
  <si>
    <t>AA0750</t>
  </si>
  <si>
    <t>A.5) Concorsi, recuperi e rimborsi</t>
  </si>
  <si>
    <t>A.3)  Concorsi, recuperi e rimborsi per attività tipiche</t>
  </si>
  <si>
    <t>A.5.A) Rimborsi assicurativi</t>
  </si>
  <si>
    <t>A.3.A) Rimborsi assicurativi</t>
  </si>
  <si>
    <t>AA0770</t>
  </si>
  <si>
    <t>A.5.B) Concorsi, recuperi e rimborsi da Regione</t>
  </si>
  <si>
    <t>A.3.B.3) Concorsi, recuperi e rimborsi v/Regione</t>
  </si>
  <si>
    <t>A.5.B.1) Rimborso degli oneri stipendiali del personale dell'azienda in posizione di comando presso la Regione</t>
  </si>
  <si>
    <t>A.3.B.3.1) Rimborso degli oneri stipendiali del personale dell'azienda in posizione di comando v/Regione</t>
  </si>
  <si>
    <t>A.5.B.2) Altri concorsi, recuperi e rimborsi da parte della Regione</t>
  </si>
  <si>
    <t>A.3.B.3.2) Altri concorsi, recuperi e rimborsi per attività tipiche v/Regione</t>
  </si>
  <si>
    <t>AA0800</t>
  </si>
  <si>
    <t>A.5.C) Concorsi, recuperi e rimborsi da Aziende sanitarie pubbliche della Regione</t>
  </si>
  <si>
    <t>A.3.B.1) Concorsi, recuperi e rimborsi v/Asl-AO, IRCCS, Policlinici della Regione</t>
  </si>
  <si>
    <t>A.5.C.1) Rimborso degli oneri stipendiali del personale dipendente dell'azienda in posizione di comando presso Aziende sanitarie pubbliche della Regione</t>
  </si>
  <si>
    <t>A.3.B.1.1) Rimborso degli oneri stipendiali del personale sanitario dipendente dell' azienda in posizione di comando in Asl-AO, IRCCS, Policlinici della Regione</t>
  </si>
  <si>
    <t>A.5.C.2) Rimborsi per acquisto beni da parte di Aziende sanitarie pubbliche della Regione</t>
  </si>
  <si>
    <t>A.3.B.1.2) Rimborsi per acquisto beni sanitari per Asl-AO, IRCCS, Policlinici della Regione</t>
  </si>
  <si>
    <t>A.5.C.3) Altri concorsi, recuperi e rimborsi da parte di Aziende sanitarie pubbliche della Regione</t>
  </si>
  <si>
    <t>A.3.B.1.4) Altri concorsi, recuperi e rimborsi per attività tipiche da parte di Asl-AO, IRCCS, Policlinici della Regione</t>
  </si>
  <si>
    <t>AA0840</t>
  </si>
  <si>
    <t>A.5.D) Concorsi, recuperi e rimborsi da altri soggetti pubblici</t>
  </si>
  <si>
    <t>A.3.B.2) Concorsi, recuperi e rimborsi v/altri Enti Pubblici</t>
  </si>
  <si>
    <t>A.5.D.1) Rimborso degli oneri stipendiali del personale dipendente dell'azienda in posizione di comando presso altri soggetti pubblici</t>
  </si>
  <si>
    <t>A.2.B.2.1) Rimborso degli oneri stipendiali del personale  dipendente dell'azienda in posizione di comando v/altri Enti Pubblici</t>
  </si>
  <si>
    <t>AA0860</t>
  </si>
  <si>
    <t>A.5.D.2) Rimborsi per acquisto beni da parte di altri soggetti pubblici</t>
  </si>
  <si>
    <t>A.3.B.2.2) Rimborsi per acquisto beni sanitari v/altri Enti Pubblici</t>
  </si>
  <si>
    <t>A.5.D.3) Altri concorsi, recuperi e rimborsi da parte di altri soggetti pubblici</t>
  </si>
  <si>
    <t>A.3.B.2.4) Altri concorsi, recuperi e rimborsi per attività tipiche v/Altri Enti Pubblici</t>
  </si>
  <si>
    <t>AA0880</t>
  </si>
  <si>
    <t>A.5.E) Concorsi, recuperi e rimborsi da privati</t>
  </si>
  <si>
    <t>A.3.B.4) Concorsi, recuperi e rimborsi v/privati</t>
  </si>
  <si>
    <t>AA0890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</si>
  <si>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</si>
  <si>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</si>
  <si>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</si>
  <si>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</si>
  <si>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Altri concorsi, recuperi e rimborsi da privati</t>
  </si>
  <si>
    <t>AA0940</t>
  </si>
  <si>
    <t>A.6)  Compartecipazione alla spesa per prestazioni sanitarie (Ticket)</t>
  </si>
  <si>
    <t>A.4)  Compartecipazione alla spesa per prestazioni sanitarie (ticket)</t>
  </si>
  <si>
    <t>A.6.A)  Compartecipazione alla spesa per prestazioni sanitarie - Ticket sulle prestazioni di specialistica ambulatoriale</t>
  </si>
  <si>
    <t>A.6.B)  Compartecipazione alla spesa per prestazioni sanitarie - Ticket sul pronto soccorso</t>
  </si>
  <si>
    <t>A.6.C)  Compartecipazione alla spesa per prestazioni sanitarie (Ticket) - Altro</t>
  </si>
  <si>
    <t>AA0980</t>
  </si>
  <si>
    <t>A.7)  Quota contributi c/capitale imputata all'esercizio</t>
  </si>
  <si>
    <t>A.5.A)  Costi capitalizzati da utilizzo finanziamenti per investimenti// [Costi Sterilizzati]</t>
  </si>
  <si>
    <t>A.7.A) Quota imputata all'esercizio dei finanziamenti per investimenti dallo Stato</t>
  </si>
  <si>
    <t>A.5.A.1)  Costi capitalizzati da utilizzo finanziamenti per investimenti da Regione</t>
  </si>
  <si>
    <t xml:space="preserve">A.7.B)  Quota imputata all'esercizio dei finanziamenti per investimenti da Regione </t>
  </si>
  <si>
    <t>A.5.A.2)  Costi capitalizzati da utilizzo finanziamenti per investimenti dallo Stato</t>
  </si>
  <si>
    <t>A.7.C)  Quota imputata all'esercizio dei finanziamenti per beni di prima dotazione</t>
  </si>
  <si>
    <t>A.5.A.3)  Costi capitalizzati da utilizzo altre poste del patrimonio netto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</si>
  <si>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</si>
  <si>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</si>
  <si>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</si>
  <si>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</si>
  <si>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A.5.B)  Costi capitalizzati per costi sostenuti in economia</t>
  </si>
  <si>
    <t>AA1060</t>
  </si>
  <si>
    <t>A.9) Altri ricavi e proventi</t>
  </si>
  <si>
    <t>A.2.B) Ricavi per prestazioni non sanitarie</t>
  </si>
  <si>
    <t>A.9.A) Ricavi per prestazioni non sanitarie</t>
  </si>
  <si>
    <t>A.9.B) Fitti attivi ed altri proventi da attività immobiliari</t>
  </si>
  <si>
    <t>A.2.C.1.1) Affitti attivi ed altri proventi da attività immobiliari</t>
  </si>
  <si>
    <t>A.9.C) Altri proventi diversi</t>
  </si>
  <si>
    <t>A.2.C.2)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</si>
  <si>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</si>
  <si>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</si>
  <si>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</si>
  <si>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</si>
  <si>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</si>
  <si>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</si>
  <si>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</si>
  <si>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</si>
  <si>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</si>
  <si>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B.1.A.1.1) Medicinali con AIC, ad eccezione di vaccini ed emoderivati di produzione regionale</t>
  </si>
  <si>
    <t>B.2.A.1.1) - da convenzione</t>
  </si>
  <si>
    <t>B.1.A.1.2) Medicinali senza AIC</t>
  </si>
  <si>
    <t>B.1.A.1.3) Emoderivati di produzione regionale</t>
  </si>
  <si>
    <t>BA0070</t>
  </si>
  <si>
    <t>B.1.A.2)  Sangue ed emocomponenti</t>
  </si>
  <si>
    <t>B.1.A.2)  Ossigeno</t>
  </si>
  <si>
    <t>B.1.A.2.1) da pubblico (Aziende sanitarie pubbliche della Regione) – Mobilità intraregionale</t>
  </si>
  <si>
    <t>B.1.A.6)  Materiali diagnostici, lastre RX, mezzi di contrasto per RX, carta per ECG, ECG, etc.</t>
  </si>
  <si>
    <t>B.1.A.2.2) da pubblico (Aziende sanitarie pubbliche extra Regione) – Mobilità extraregionale</t>
  </si>
  <si>
    <t>B.1.A.2.3) da altri soggetti</t>
  </si>
  <si>
    <t>BA0210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</si>
  <si>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</si>
  <si>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</si>
  <si>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</si>
  <si>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</si>
  <si>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B.1.A.7)   Presidi chirurgici e materiali sanitari</t>
  </si>
  <si>
    <t>B.1.A.4)  Prodotti dietetici</t>
  </si>
  <si>
    <t>B.1.A.3)  Prodotti dietetici</t>
  </si>
  <si>
    <t>B.1.A.5)  Materiali per la profilassi (vaccini)</t>
  </si>
  <si>
    <t>B.1.A.4)  Materiali per la profilassi (vaccini)</t>
  </si>
  <si>
    <t>B.1.A.6)  Prodotti chimici</t>
  </si>
  <si>
    <t>B.1.A.5)  Materiali diagnostici prodotti chimici</t>
  </si>
  <si>
    <t>B.1.A.7)  Materiali e prodotti per uso veterinario</t>
  </si>
  <si>
    <t>B.1.A.10)  Materiali e Prodotti per uso veterinario</t>
  </si>
  <si>
    <t>B.1.A.8)  Altri beni e prodotti sanitari</t>
  </si>
  <si>
    <t>B.1.A.11)  Altri beni e prodotti sanitari</t>
  </si>
  <si>
    <t>B.1.A.9)  Beni e prodotti sanitari da Aziende sanitarie pubbliche della Regione</t>
  </si>
  <si>
    <t>B.1.A.12)  Beni e prodotti sanitari da Asl-AO, IRCCS, Policlinici della Regione</t>
  </si>
  <si>
    <t>BA0310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</si>
  <si>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</si>
  <si>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</si>
  <si>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</si>
  <si>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</si>
  <si>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</si>
  <si>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</si>
  <si>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</si>
  <si>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B.1.B.6)  Altri beni non sanitari</t>
  </si>
  <si>
    <t>B.1.B.7)  Beni e prodotti non sanitari da Aziende sanitarie pubbliche della Regione</t>
  </si>
  <si>
    <t>B.1.B.7)  Beni non sanitari da Asl-AO, IRCCS, Policlinici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</si>
  <si>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</si>
  <si>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</si>
  <si>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</si>
  <si>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</si>
  <si>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</si>
  <si>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</si>
  <si>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</si>
  <si>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B.2.A.1.1.A) Costi per assistenza MMG</t>
  </si>
  <si>
    <t>B.2.A.1.1.A) Spese per assistenza MMG</t>
  </si>
  <si>
    <t>B.2.A.1.1.B) Costi per assistenza PLS</t>
  </si>
  <si>
    <t>B.2.A.1.1.B) Spese per assistenza PLS</t>
  </si>
  <si>
    <t>B.2.A.1.1.C) Costi per assistenza Continuità assistenziale</t>
  </si>
  <si>
    <t>B.2.A.1.1.C) Spese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</si>
  <si>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</si>
  <si>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</si>
  <si>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B.2.A.1.2) – da pubblico (Asl-AO, IRCCS, Policlinici della Regione) - Mobilità intraregionale</t>
  </si>
  <si>
    <t>B.2.A.1.3) - da pubblico (Aziende sanitarie pubbliche Extraregione) - Mobilità extraregionale</t>
  </si>
  <si>
    <t>B.2.A.1.3) – da pubblico (Asl-AO, IRCCS, Policlinici  Extra Regione)</t>
  </si>
  <si>
    <t>BA0490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</si>
  <si>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</si>
  <si>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</si>
  <si>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</si>
  <si>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B.2.A.2.2) – da pubblico (Asl-AO, IRCCS, Policlinici  della Regione)- Mobilità intraregionale</t>
  </si>
  <si>
    <t>B.2.A.2.3) - da pubblico (Extraregione)</t>
  </si>
  <si>
    <t>B.2.A.2.3) – da pubblico (Asl-AO, IRCCS, Policlinici  extra Regione)</t>
  </si>
  <si>
    <t>BA0530</t>
  </si>
  <si>
    <t>B.2.A.3)   Acquisti servizi sanitari per assistenza specialistica ambulatoriale</t>
  </si>
  <si>
    <t>B.2.A.3.1) - da pubblico (Aziende sanitarie pubbliche della Regione)</t>
  </si>
  <si>
    <t>B.2.A.3.1)  - da pubblico (Asl-AO, IRCCS, Policlinici della Regione)</t>
  </si>
  <si>
    <t>B.2.A.3.2) - da pubblico (altri soggetti pubbl. della Regione)</t>
  </si>
  <si>
    <t>B.2.A.3.2)  - da pubblico (altri soggetti pubbl. della Regione)</t>
  </si>
  <si>
    <t>B.2.A.3.3) - da pubblico (Extraregione)</t>
  </si>
  <si>
    <t>B.2.A.3.3)  - da pubblico (extra Regione)</t>
  </si>
  <si>
    <t>B.2.A.3.4) - da privato - Medici SUMAI</t>
  </si>
  <si>
    <t>B.2.A.3.4)  - da privato - Medici SUMAI</t>
  </si>
  <si>
    <t>BA0580</t>
  </si>
  <si>
    <t>B.2.A.3.5) - da privato</t>
  </si>
  <si>
    <t>B.2.A.3.5)  - da privato</t>
  </si>
  <si>
    <t>B.2.A.3.5.A) Servizi sanitari per assistenza specialistica da IRCCS privati e Policlinici privati</t>
  </si>
  <si>
    <t>B.2.A.3.5.A) Servizi sanitari per assistenza specialistica da IRCCS Privati e Policl.privati</t>
  </si>
  <si>
    <t>B.2.A.3.5.B) Servizi sanitari per assistenza specialistica da Ospedali Classificati privati</t>
  </si>
  <si>
    <t>B.2.A.3.5.B) Servizi sanitari per assistenza specialistica da Ospedali Classificati Privati</t>
  </si>
  <si>
    <t>B.2.A.3.5.C) Servizi sanitari per assistenza specialistica da Case di Cura private</t>
  </si>
  <si>
    <t>B.2.A.3.5.C) Servizi sanitari per assistenza specialistica da Case di Cura Private</t>
  </si>
  <si>
    <t>B.2.A.3.5.D) Servizi sanitari per assistenza specialistica da altri privati</t>
  </si>
  <si>
    <t>B.2.A.3.5.D) Servizi sanitari per assistenza specialistica da altro privato</t>
  </si>
  <si>
    <t>B.2.A.3.6) - da privato per cittadini non residenti - Extraregione (mobilità attiva in compensazione)</t>
  </si>
  <si>
    <t>B.2.A.3.6)  - da privato per cittadini non residenti - extraregione (mobilità attiva in compensazione)</t>
  </si>
  <si>
    <t>BA0640</t>
  </si>
  <si>
    <t>B.2.A.4)   Acquisti servizi sanitari per assistenza riabilitativa</t>
  </si>
  <si>
    <t>B.2.A.4.1) - da pubblico (Aziende sanitarie pubbliche della Regione)</t>
  </si>
  <si>
    <t>B.2.A.4.1)  - da pubblico (Asl-AO, IRCCS, Policlinici della Regione)</t>
  </si>
  <si>
    <t>B.2.A.4.2) - da pubblico (altri soggetti pubbl. della Regione)</t>
  </si>
  <si>
    <t>B.2.A.4.2)  - da pubblico (altri soggetti pubbl. della Regione)</t>
  </si>
  <si>
    <t>B.2.A.4.3) - da pubblico (Extraregione) non soggetti a compensazione</t>
  </si>
  <si>
    <t>B.2.A.4.3)  - da pubblico (extra Regione) non soggetto a compensazione</t>
  </si>
  <si>
    <t>B.2.A.4.4) - da privato (intraregionale)</t>
  </si>
  <si>
    <t>B.2.A.4.4)  - da privato (intraregionale ed extraregionale)</t>
  </si>
  <si>
    <t>B.2.A.4.5) - da privato (extraregionale)</t>
  </si>
  <si>
    <t>BA0700</t>
  </si>
  <si>
    <t>B.2.A.5)   Acquisti servizi sanitari per assistenza integrativa</t>
  </si>
  <si>
    <t>B.2.A.5)   Acquisti servizi sanitari per assistenza integrativa e protesica</t>
  </si>
  <si>
    <t>B.2.A.5.1) - da pubblico (Aziende sanitarie pubbliche della Regione)</t>
  </si>
  <si>
    <t>B.2.A.5.1)  - da pubblico (Asl-AO, IRCCS, Policlinici della Regione)</t>
  </si>
  <si>
    <t>B.2.A.5.2) - da pubblico (altri soggetti pubbl. della Regione)</t>
  </si>
  <si>
    <t>B.2.A.5.2)  - da pubblico (altri soggetti pubbl. della Regione)</t>
  </si>
  <si>
    <t>B.2.A.5.3) - da pubblico (Extraregione)</t>
  </si>
  <si>
    <t>B.2.A.5.3)  - da pubblico (extra Regione)</t>
  </si>
  <si>
    <t>B.2.A.5.4) - da privato</t>
  </si>
  <si>
    <t>B.2.A.5.4) 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</si>
  <si>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</si>
  <si>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</si>
  <si>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</si>
  <si>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</si>
  <si>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</si>
  <si>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</si>
  <si>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BA0800</t>
  </si>
  <si>
    <t>B.2.A.7)   Acquisti servizi sanitari per assistenza ospedaliera</t>
  </si>
  <si>
    <t>B.2.A.6)   Acquisti servizi sanitari per assistenza ospedaliera</t>
  </si>
  <si>
    <t>B.2.A.7.1) - da pubblico (Aziende sanitarie pubbliche della Regione)</t>
  </si>
  <si>
    <t>B.2.A.6.1)  - da pubblico (Asl-AO, IRCCS, Policlinici della Regione)</t>
  </si>
  <si>
    <t>B.2.A.7.2) - da pubblico (altri soggetti pubbl. della Regione)</t>
  </si>
  <si>
    <t>B.2.A.6.2)  - da pubblico (altri soggetti pubbl. della Regione)</t>
  </si>
  <si>
    <t>B.2.A.7.3) - da pubblico (Extraregione)</t>
  </si>
  <si>
    <t>B.2.A.6.3)  - da pubblico (extra Regione)</t>
  </si>
  <si>
    <t>BA0840</t>
  </si>
  <si>
    <t>B.2.A.7.4) - da privato</t>
  </si>
  <si>
    <t>B.2.A.6.4)  - da privato</t>
  </si>
  <si>
    <t>B.2.A.7.4.A) Servizi sanitari per assistenza ospedaliera da IRCCS privati e Policlinici privati</t>
  </si>
  <si>
    <t>B.2.A.6.4.A) Servizi sanitari per assistenza ospedaliera da IRCCS Privati e Policlinici privati</t>
  </si>
  <si>
    <t>B.2.A.7.4.B) Servizi sanitari per assistenza ospedaliera da Ospedali Classificati privati</t>
  </si>
  <si>
    <t>B.2.A.6.4.B) Servizi sanitari per assistenza ospedaliera da Ospedali Classificati Privati</t>
  </si>
  <si>
    <t>B.2.A.7.4.C) Servizi sanitari per assistenza ospedaliera da Case di Cura private</t>
  </si>
  <si>
    <t>B.2.A.6.4.C) Servizi sanitari per assistenza ospedaliera da Case di Cura Private</t>
  </si>
  <si>
    <t>B.2.A.7.4.D) Servizi sanitari per assistenza ospedaliera da altri privati</t>
  </si>
  <si>
    <t>B.2.A.6.4.D) Servizi sanitari per assistenza ospedaliera da altri soggetti privati</t>
  </si>
  <si>
    <t>B.2.A.7.5) - da privato per cittadini non residenti - Extraregione (mobilità attiva in compensazione)</t>
  </si>
  <si>
    <t>B.2.A.6.5)  - da privato per cittadini non residenti - extraregione (mobilità attiva in compensazione)</t>
  </si>
  <si>
    <t>BA0900</t>
  </si>
  <si>
    <t>B.2.A.8)   Acquisto prestazioni di psichiatria residenziale e semiresidenziale</t>
  </si>
  <si>
    <t>B.2.A.7)   Acquisto prestazioni di psichiatria residenziale e semiresidenziale</t>
  </si>
  <si>
    <t>B.2.A.8.1) - da pubblico (Aziende sanitarie pubbliche della Regione)</t>
  </si>
  <si>
    <t>B.2.A.7.1)  - da pubblico (Asl-AO, IRCCS, Policlinici della Regione)</t>
  </si>
  <si>
    <t>B.2.A.8.2) - da pubblico (altri soggetti pubbl. della Regione)</t>
  </si>
  <si>
    <t>B.2.A.7.2)  - da pubblico (altri soggetti pubbl. della Regione)</t>
  </si>
  <si>
    <t>B.2.A.8.3) - da pubblico (Extraregione) - non soggette a compensazione</t>
  </si>
  <si>
    <t>B.2.A.7.3)  - da pubblico (extra Regione) - non soggette a compensazione</t>
  </si>
  <si>
    <t>B.2.A.8.4) - da privato (intraregionale)</t>
  </si>
  <si>
    <t>B.2.A.7.4)  - da privato</t>
  </si>
  <si>
    <t>B.2.A.8.5) - da privato (extraregionale)</t>
  </si>
  <si>
    <t>BA0960</t>
  </si>
  <si>
    <t>B.2.A.9)   Acquisto prestazioni di distribuzione farmaci File F</t>
  </si>
  <si>
    <t>B.2.A.8)   Acquisto prestazioni di distribuzione farmaci File F</t>
  </si>
  <si>
    <t>B.2.A.9.1) - da pubblico (Aziende sanitarie pubbliche della Regione) - Mobilità intraregionale</t>
  </si>
  <si>
    <t>B.2.A.8.1)  - da pubblico (Asl-AO, IRCCS, Policlinici della Regione)</t>
  </si>
  <si>
    <t>B.2.A.9.2) - da pubblico (altri soggetti pubbl. della Regione)</t>
  </si>
  <si>
    <t>B.2.A.9.3) - da pubblico (Extraregione)</t>
  </si>
  <si>
    <t>B.2.A.8.3) - da pubblico (extra Regione)</t>
  </si>
  <si>
    <t>B.2.A.9.4) - da privato (intraregionale)</t>
  </si>
  <si>
    <t>B.2.A.8.4) - da privato (intraregionale ed extraregionale)</t>
  </si>
  <si>
    <t>B.2.A.9.5) - da privato (extraregionale)</t>
  </si>
  <si>
    <t>B.2.A.9.6) - da privato per cittadini non residenti - Extraregione (mobilità attiva in compensazione)</t>
  </si>
  <si>
    <t>B.2.A.8.5) - da privato per cittadini non residenti - extraregione (mobilità attiva in compensazione)</t>
  </si>
  <si>
    <t>BA1030</t>
  </si>
  <si>
    <t>B.2.A.10)   Acquisto prestazioni termali in convenzione</t>
  </si>
  <si>
    <t>B.2.A.9)   Acquisto prestazioni termali in convenzione</t>
  </si>
  <si>
    <t>B.2.A.10.1) - da pubblico (Aziende sanitarie pubbliche della Regione) - Mobilità intraregionale</t>
  </si>
  <si>
    <t>B.2.A.9.1)  - da pubblico (Asl-AO, IRCCS, Policlinici della Regione)</t>
  </si>
  <si>
    <t>B.2.A.10.2) - da pubblico (altri soggetti pubbl. della Regione)</t>
  </si>
  <si>
    <t>B.2.A.10.3) - da pubblico (Extraregione)</t>
  </si>
  <si>
    <t>B.2.A.9.3) - da pubblico (extra Regione)</t>
  </si>
  <si>
    <t>B.2.A.10.4) - da privato</t>
  </si>
  <si>
    <t>B.2.A.9.4) - da privato</t>
  </si>
  <si>
    <t>B.2.A.10.5) - da privato per cittadini non residenti - Extraregione (mobilità attiva in compensazione)</t>
  </si>
  <si>
    <t>B.2.A.9.5) - da privato  per cittadini non residenti - extraregione (mobilità attiva in compensazione)</t>
  </si>
  <si>
    <t>BA1090</t>
  </si>
  <si>
    <t>B.2.A.11)   Acquisto prestazioni di trasporto sanitario</t>
  </si>
  <si>
    <t>B.2.A.10)   Acquisto prestazioni trasporto in emergenza ed urgenza</t>
  </si>
  <si>
    <t>B.2.A.11.1) - da pubblico (Aziende sanitarie pubbliche della Regione) - Mobilità intraregionale</t>
  </si>
  <si>
    <t>B.2.A.10.1)  - da pubblico (Asl-AO, IRCCS, Policlinici della Regione)</t>
  </si>
  <si>
    <t>B.2.A.11.2) - da pubblico (altri soggetti pubbl. della Regione)</t>
  </si>
  <si>
    <t>B.2.A.11.3) - da pubblico (Extraregione)</t>
  </si>
  <si>
    <t>B.2.A.10.3) - da pubblico (extra Regione)</t>
  </si>
  <si>
    <t>B.2.A.11.4) - da privato</t>
  </si>
  <si>
    <t>BA1140</t>
  </si>
  <si>
    <t>B.2.A.12)   Acquisto prestazioni Socio-Sanitarie a rilevanza sanitaria</t>
  </si>
  <si>
    <t>B.2.A.11)   Acquisto prestazioni Socio-Sanitarie a rilevanza sanitaria</t>
  </si>
  <si>
    <t>B.2.A.12.1) - da pubblico (Aziende sanitarie pubbliche della Regione) - Mobilità intraregionale</t>
  </si>
  <si>
    <t>B.2.A.11.1)  - da pubblico (Asl-AO, IRCCS, Policlinici della Regione)</t>
  </si>
  <si>
    <t>B.2.A.12.2) - da pubblico (altri soggetti pubblici della Regione)</t>
  </si>
  <si>
    <t>B.2.A.11.2)  - da pubblico (altri enti pubblici)</t>
  </si>
  <si>
    <t>B.2.A.12.3) - da pubblico (Extraregione) non soggette a compensazione</t>
  </si>
  <si>
    <t>B.2.A.11.3) - da pubblico (extra Regione) non soggette a compensazione</t>
  </si>
  <si>
    <t>B.2.A.12.4) - da privato (intraregionale)</t>
  </si>
  <si>
    <t>B.2.A.11.4) - da privato (intraregionale ed extraregionale)</t>
  </si>
  <si>
    <t>B.2.A.12.5) - da privato (extraregionale)</t>
  </si>
  <si>
    <t>BA1200</t>
  </si>
  <si>
    <t>B.2.A.13)  Compartecipazione al personale per att. libero-prof. (intramoenia)</t>
  </si>
  <si>
    <t>B.2.A.12)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</si>
  <si>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</si>
  <si>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</si>
  <si>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</si>
  <si>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</si>
  <si>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</si>
  <si>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</si>
  <si>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</si>
  <si>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</si>
  <si>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</si>
  <si>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B.2.A.13)  Rimborsi, assegni e contributi sanitari</t>
  </si>
  <si>
    <t>B.2.A.14.1)  Contributi ad associazioni di volontariato</t>
  </si>
  <si>
    <t>B.2.A.13.1)  Contributi ad associazioni di volontariato</t>
  </si>
  <si>
    <t>B.2.A.14.2)  Rimborsi per cure all'estero</t>
  </si>
  <si>
    <t>B.2.A.13.2)  Rimborsi per cure all'estero</t>
  </si>
  <si>
    <t>B.2.A.14.3)  Contributi a società partecipate e/o enti dipendenti della Regione</t>
  </si>
  <si>
    <t>B.2.A.13.3)  Contributi per ARPA</t>
  </si>
  <si>
    <t>B.2.A.14.4)  Contributo Legge 210/92</t>
  </si>
  <si>
    <t>B.2.A.13.5)  Contributo Legge 210/92</t>
  </si>
  <si>
    <t>B.2.A.14.5)  Altri rimborsi, assegni e contributi</t>
  </si>
  <si>
    <t>B.2.A.13.6)  Altri rimborsi, assegni e contributi</t>
  </si>
  <si>
    <t>B.2.A.14.6)  Rimborsi, assegni e contributi v/Aziende sanitarie pubbliche della Regione</t>
  </si>
  <si>
    <t>B.2.A.13.7)  Rimborsi, assegni e contributi v/Asl-AO, IRCCS, Policlinici della Regione</t>
  </si>
  <si>
    <t>BA1350</t>
  </si>
  <si>
    <t>B.2.A.15)  Consulenze, Collaborazioni,  Interinale e altre prestazioni di lavoro sanitarie e sociosanitarie</t>
  </si>
  <si>
    <t>B.2.A.14)  Consulenze, Collaborazioni,  Interinale e altre prestazioni di lavoro sanitarie e sociosanitarie</t>
  </si>
  <si>
    <t>B.2.A.15.1) Consulenze sanitarie e sociosan. da Aziende sanitarie pubbliche della Regione</t>
  </si>
  <si>
    <t>B.2.A.14.1) Consulenze sanitarie e sociosan. v/Asl-AO, IRCCS, Policlinici della Regione</t>
  </si>
  <si>
    <t>B.2.A.15.2) Consulenze sanitarie e sociosanit. da terzi - Altri soggetti pubblici</t>
  </si>
  <si>
    <t>B.2.A.14.2) Consulenze sanitarie e sociosanit. da Terzi - Altri enti pubblici</t>
  </si>
  <si>
    <t>BA1380</t>
  </si>
  <si>
    <t>B.2.A.15.3) Consulenze, Collaborazioni,  Interinale e altre prestazioni di lavoro sanitarie e socios. da privato</t>
  </si>
  <si>
    <t>B.2.A.14.3) Consulenze, Collaborazioni,  Interinale e altre prestazioni di lavoro sanitarie e socios. da privato</t>
  </si>
  <si>
    <t>B.2.A.15.3.A) Consulenze sanitarie da privato - articolo 55, comma 2, CCNL 8 giugno 2000</t>
  </si>
  <si>
    <t>B.2.A.15.3.B) Altre consulenze sanitarie e sociosanitarie da privato</t>
  </si>
  <si>
    <t>B.2.A.14.3.A) Consulenze sanitarie e sociosanitarie da privato</t>
  </si>
  <si>
    <t>B.2.A.15.3.C) Collaborazioni coordinate e continuative sanitarie e socios. da privato</t>
  </si>
  <si>
    <t>B.2.A.14.3.B) Collaborazioni coordinate e continuative sanitarie e socios. da privato</t>
  </si>
  <si>
    <t xml:space="preserve">B.2.A.15.3.D) Indennità a personale universitario - area sanitaria </t>
  </si>
  <si>
    <t xml:space="preserve">B.2.A.14.3.C) Indennità a personale universitario - area sanitaria </t>
  </si>
  <si>
    <t xml:space="preserve">B.2.A.15.3.E) Lavoro interinale - area sanitaria </t>
  </si>
  <si>
    <t xml:space="preserve">B.2.A.14.3.D) Lavoro interninale - area sanitaria </t>
  </si>
  <si>
    <t xml:space="preserve">B.2.A.15.3.F) Altre collaborazioni e prestazioni di lavoro - area sanitaria </t>
  </si>
  <si>
    <t xml:space="preserve">B.2.A.14.3.E) Altre collaborazioni e prestazioni di lavoro - area sanitaria </t>
  </si>
  <si>
    <t>BA1450</t>
  </si>
  <si>
    <t>B.2.A.15.4) Rimborso oneri stipendiali del personale sanitario in comando</t>
  </si>
  <si>
    <t>B.2.A.14.4) Rimborso oneri stipendiali del personale sanitario in comando</t>
  </si>
  <si>
    <t>B.2.A.15.4.A) Rimborso oneri stipendiali personale sanitario in comando da Aziende sanitarie pubbliche della Regione</t>
  </si>
  <si>
    <t>B.2.A.14.4.A) Rimborso oneri stipendiale personale sanitario in comando da Asl-AO, IRCCS, Policlinici della Regione</t>
  </si>
  <si>
    <t>B.2.A.15.4.B) Rimborso oneri stipendiali personale sanitario in comando da Regioni, soggetti pubblici e da Università</t>
  </si>
  <si>
    <t>B.2.A.14.4.B) Rimborso oneri stipendiale personale sanitario in comando da Enti Pubblici</t>
  </si>
  <si>
    <t>B.2.A.15.4.C) Rimborso oneri stipendiali personale sanitario in comando da aziende di altre Regioni (Extraregione)</t>
  </si>
  <si>
    <t>B.2.A.14.4.E) Rimborso oneri stipendiale personale sanitario in comando da aziende di altre Regioni (Extraregione)</t>
  </si>
  <si>
    <t>BA1490</t>
  </si>
  <si>
    <t>B.2.A.16) Altri servizi sanitari e sociosanitari a rilevanza sanitaria</t>
  </si>
  <si>
    <t>B.2.A.15) Altri servizi sanitari e sociosanitari a rilevanza sanitaria</t>
  </si>
  <si>
    <t>B.2.A.16.1)  Altri servizi sanitari e sociosanitari a rilevanza sanitaria da pubblico - Aziende sanitarie pubbliche della Regione</t>
  </si>
  <si>
    <t>B.2.A.15.1)  Altri servizi sanitari e sociosanitari da pubblico v/Asl-AO, IRCCS, Policlinici d/Regione</t>
  </si>
  <si>
    <t>B.2.A.16.2)  Altri servizi sanitari e sociosanitari  a rilevanza sanitaria da pubblico - Altri soggetti pubblici della Regione</t>
  </si>
  <si>
    <t>B.2.A.15.2)  Altri servizi sanitari e sociosanitari da pubblico - Altri enti</t>
  </si>
  <si>
    <t>B.2.A.16.3) Altri servizi sanitari e sociosanitari a rilevanza sanitaria da pubblico (Extraregione)</t>
  </si>
  <si>
    <t>B.2.A.15.3) Altri servizi sanitari e sociosanitari da pubblico (extra Regione)</t>
  </si>
  <si>
    <t>B.2.A.16.4)  Altri servizi sanitari da privato</t>
  </si>
  <si>
    <t>B.2.A.15.4)  Altri servizi sanitari da privato</t>
  </si>
  <si>
    <t>B.2.A.16.5)  Costi per servizi sanitari - Mobilità internazionale passiva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</si>
  <si>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</si>
  <si>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</si>
  <si>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</si>
  <si>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</si>
  <si>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</si>
  <si>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B.2.B.1.1)   Lavanderia</t>
  </si>
  <si>
    <t>B.2.B.1.2)   Pulizia</t>
  </si>
  <si>
    <t>B.2.B.1.3)   Mensa</t>
  </si>
  <si>
    <t>B.2.B.1.4)   Riscaldamento</t>
  </si>
  <si>
    <t>B.2.B.1.5)   Servizi di assistenza informatica</t>
  </si>
  <si>
    <t>B.2.B.1.5)   Elaborazione dati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</si>
  <si>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</si>
  <si>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</si>
  <si>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</si>
  <si>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</si>
  <si>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</si>
  <si>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BA1680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</si>
  <si>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</si>
  <si>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</si>
  <si>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</si>
  <si>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BA1710</t>
  </si>
  <si>
    <t>B.2.B.1.12) Altri servizi non sanitari</t>
  </si>
  <si>
    <t>B.2.B.1.12.A) Altri servizi non sanitari da pubblico (Aziende sanitarie pubbliche della Regione)</t>
  </si>
  <si>
    <t>B.2.B.1.12.A) Altri servizi non sanitari da pubblico (Asl-AO, IRCCS, Policlinici della Regione)</t>
  </si>
  <si>
    <t>B.2.B.1.12.B) Altri servizi non sanitari da altri soggetti pubblici</t>
  </si>
  <si>
    <t>B.2.B.1.12.B) Altri servizi non sanitari da pubblico</t>
  </si>
  <si>
    <t>B.2.B.1.12.C) Altri servizi non sanitari da privato</t>
  </si>
  <si>
    <t>BA1750</t>
  </si>
  <si>
    <t>B.2.B.2)  Consulenze, Collaborazioni, Interinale e altre prestazioni di lavoro non sanitarie</t>
  </si>
  <si>
    <t>B.2.B.2)  Consulenze, Collaborazioni,  Interinale e altre prestazioni di lavoro non sanitarie</t>
  </si>
  <si>
    <t>B.2.B.2.1) Consulenze non sanitarie da Aziende sanitarie pubbliche della Regione</t>
  </si>
  <si>
    <t>B.2.B.2.1) Consulenze non sanitarie  V/Asl-AO, IRCCS, Policlinici della Regione</t>
  </si>
  <si>
    <t>B.2.B.2.2) Consulenze non sanitarie da Terzi - Altri soggetti pubblici</t>
  </si>
  <si>
    <t>B.2.B.2.2) Consulenze non sanitarie  da Terzi - Altri enti pubblici</t>
  </si>
  <si>
    <t>BA1780</t>
  </si>
  <si>
    <t>B.2.B.2.3) Consulenze, Collaborazioni, Interinale e altre prestazioni di lavoro non sanitarie da privato</t>
  </si>
  <si>
    <t>B.2.B.2.3) Consulenze, Collaborazioni, 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</si>
  <si>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</si>
  <si>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</si>
  <si>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</si>
  <si>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</si>
  <si>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B.2.B.2.3.C) Lavoro interninale - area non sanitaria </t>
  </si>
  <si>
    <t xml:space="preserve">B.2.B.2.3.E) Altre collaborazioni e prestazioni di lavoro - area non sanitaria </t>
  </si>
  <si>
    <t xml:space="preserve">B.2.B.2.3.D) Altre collaborazioni e prestazioni di lavoro - area non sanitaria </t>
  </si>
  <si>
    <t>BA1840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</si>
  <si>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</si>
  <si>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</si>
  <si>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B.2.B.2.4.A) Rimborso oneri stipendiale personale non sanitario in comando da Asl-AO, IRCCS, Policlinici della Regione</t>
  </si>
  <si>
    <t>B.2.B.2.4.B) Rimborso oneri stipendiali personale non sanitario in comando da Regione, soggetti pubblici e da Università</t>
  </si>
  <si>
    <t>B.2.B.2.4.B) Rimborso oneri stipendiale personale non sanitario in comando da Enti Pubblici</t>
  </si>
  <si>
    <t>B.2.B.2.4.C) Rimborso oneri stipendiali personale non sanitario in comando da aziende di altre Regioni (Extraregione)</t>
  </si>
  <si>
    <t>B.2.B.2.4.E) Rimborso oneri stipendiale personale non sanitario in comando da aziende di altre Regioni (Extraregione)</t>
  </si>
  <si>
    <t>BA1880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</si>
  <si>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</si>
  <si>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</si>
  <si>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</si>
  <si>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</si>
  <si>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</si>
  <si>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</si>
  <si>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B.3.A)  Manutenzione e riparazione agli immobili e loro pertinenze</t>
  </si>
  <si>
    <t>B.3.B)  Manutenzione e riparazione agli impianti e macchinari</t>
  </si>
  <si>
    <t>B.3.B)  Manutenzione e riparazione ai mobili e macchine</t>
  </si>
  <si>
    <t>B.3.C)  Manutenzione e riparazione alle attrezzature sanitarie e scientifiche</t>
  </si>
  <si>
    <t>B.3.D)  Manutenzione e riparazione ai mobili e arredi</t>
  </si>
  <si>
    <t>B.3.C)  Manutenzione e riparazione alle attrezzature tecnico-scientifico sanitarie</t>
  </si>
  <si>
    <t>B.3.E)  Manutenzione e riparazione agli automezzi</t>
  </si>
  <si>
    <t>B.3.D)  Manutenzione e riparazione per la manut. di automezzi (sanitari e non)</t>
  </si>
  <si>
    <t>B.3.F)  Altre manutenzioni e riparazioni</t>
  </si>
  <si>
    <t>B.3.E)  Altre manutenzioni e riparazioni</t>
  </si>
  <si>
    <t>B.3.G)  Manutenzioni e riparazioni da Aziende sanitarie pubbliche della Regione</t>
  </si>
  <si>
    <t>B.3.F)  Manutentioni e riparazioni da Asl-AO, IRCCS, Policlinici della Regione</t>
  </si>
  <si>
    <t>BA1990</t>
  </si>
  <si>
    <t>B.4)   Godimento di beni di terzi</t>
  </si>
  <si>
    <t>B.4.A)  Fitti passivi</t>
  </si>
  <si>
    <t>B.4.A)  Affitti passivi</t>
  </si>
  <si>
    <t>BA2010</t>
  </si>
  <si>
    <t>B.4.B)  Canoni di noleggio</t>
  </si>
  <si>
    <t>B.4.B.1) Canoni di noleggio - area sanitaria</t>
  </si>
  <si>
    <t>B.4.B.2) Canoni di noleggio - area non sanitaria</t>
  </si>
  <si>
    <t>BA2040</t>
  </si>
  <si>
    <t>B.4.C)  Canoni di leasing</t>
  </si>
  <si>
    <t>B.4.C.1) Canoni di leasing - area sanitaria</t>
  </si>
  <si>
    <t>B.4.C.2) Canoni di leasing - area non sanitaria</t>
  </si>
  <si>
    <t>B.4.D)  Locazioni e noleggi da Aziende sanitarie pubbliche della Regione</t>
  </si>
  <si>
    <t>B.4.D)  Locazioni e noleggi da Asl-Ao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</si>
  <si>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</si>
  <si>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</si>
  <si>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</si>
  <si>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</si>
  <si>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</si>
  <si>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</si>
  <si>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</si>
  <si>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</si>
  <si>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B.5.A.1.1) Costo del personale dirigente medico - tempo indeterminato</t>
  </si>
  <si>
    <t>B.6.A) Costo del personale dirigente ruolo professionale</t>
  </si>
  <si>
    <t>B.5.A.1.2) Costo del personale dirigente medico - tempo determinato</t>
  </si>
  <si>
    <t>B.5.A.1.3) Costo del personale dirigente medico - altro</t>
  </si>
  <si>
    <t>BA2150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</si>
  <si>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</si>
  <si>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</si>
  <si>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</si>
  <si>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</si>
  <si>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BA2190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</si>
  <si>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</si>
  <si>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</si>
  <si>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</si>
  <si>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</si>
  <si>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BA2230</t>
  </si>
  <si>
    <t>B.6)   Personale del ruolo professionale</t>
  </si>
  <si>
    <t>BA2240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</si>
  <si>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</si>
  <si>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</si>
  <si>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</si>
  <si>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BA2280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</si>
  <si>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</si>
  <si>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</si>
  <si>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</si>
  <si>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</si>
  <si>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</si>
  <si>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</si>
  <si>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</si>
  <si>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</si>
  <si>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</si>
  <si>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</si>
  <si>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</si>
  <si>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BA2370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</si>
  <si>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</si>
  <si>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</si>
  <si>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</si>
  <si>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</si>
  <si>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</si>
  <si>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</si>
  <si>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</si>
  <si>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</si>
  <si>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</si>
  <si>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</si>
  <si>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</si>
  <si>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BA2460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</si>
  <si>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</si>
  <si>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</si>
  <si>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</si>
  <si>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</si>
  <si>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BA2500</t>
  </si>
  <si>
    <t>B.9)   Oneri diversi di gestione</t>
  </si>
  <si>
    <t>B.9.A)  Imposte e tasse (escluso IRAP e IRES)</t>
  </si>
  <si>
    <t>B.9.A)  Imposte e tasse (escluso Irap e Ires)</t>
  </si>
  <si>
    <t>B.9.B)  Perdite su crediti</t>
  </si>
  <si>
    <t>BA2530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</si>
  <si>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</si>
  <si>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</si>
  <si>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</si>
  <si>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BA2560</t>
  </si>
  <si>
    <t>Totale Ammortamenti</t>
  </si>
  <si>
    <t>Totale Ammortamenti delle immobilizzazioni materiali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</si>
  <si>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</si>
  <si>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</si>
  <si>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</si>
  <si>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</si>
  <si>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</si>
  <si>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B.11) Ammortamento dei fabbricati</t>
  </si>
  <si>
    <t>B.12.A) Ammortamenti fabbricati non strumentali (disponibili)</t>
  </si>
  <si>
    <t>B.11.A) Ammortamenti fabbricati non strumentali (disponibili)</t>
  </si>
  <si>
    <t>B.12.B) Ammortamenti fabbricati strumentali (indisponibili)</t>
  </si>
  <si>
    <t>B.11.B) Ammortamenti fabbricati strumentali (indisponibili)</t>
  </si>
  <si>
    <t>B.13) Ammortamenti delle altre immobilizzazioni materiali</t>
  </si>
  <si>
    <t>B.12) Ammortamenti delle altre immobilizzazioni materiali</t>
  </si>
  <si>
    <t>BA2630</t>
  </si>
  <si>
    <t>B.14) Svalutazione delle immobilizzazioni e dei crediti</t>
  </si>
  <si>
    <t>B.13) Svalutazione dei crediti</t>
  </si>
  <si>
    <t>B.14.A) Svalutazione delle immobilizzazioni immateriali e materiali</t>
  </si>
  <si>
    <t>B.14.A) Variazione rimanenze sanitarie</t>
  </si>
  <si>
    <t>B.14.B) Svalutazione dei crediti</t>
  </si>
  <si>
    <t>BA2660</t>
  </si>
  <si>
    <t>B.15) Variazione delle rimanenze</t>
  </si>
  <si>
    <t>B.14) Variazione delle rimanenze</t>
  </si>
  <si>
    <t>B.15.A) Variazione rimanenze sanitarie</t>
  </si>
  <si>
    <t>B.15.B) Variazione rimanenze non sanitarie</t>
  </si>
  <si>
    <t>B.14.B) Variazione rimanenze non sanitarie</t>
  </si>
  <si>
    <t>BA2690</t>
  </si>
  <si>
    <t>B.16) Accantonamenti dell’esercizio</t>
  </si>
  <si>
    <t>B.15) Accantonamenti tipici dell’esercizio</t>
  </si>
  <si>
    <t>BA2700</t>
  </si>
  <si>
    <t>B.16.A) Accantonamenti per rischi</t>
  </si>
  <si>
    <t>B.15.A) Accantonamenti per rischi</t>
  </si>
  <si>
    <t>B.16.A.1)  Accantonamenti per cause civili ed oneri processuali</t>
  </si>
  <si>
    <t>B.15.A.1)  Accantonamenti per cause civili ed oneri processuali</t>
  </si>
  <si>
    <t>B.16.A.2)  Accantonamenti per contenzioso personale dipendente</t>
  </si>
  <si>
    <t>B.15.A.2)  Accantonamenti per contenzioso personale dipendente</t>
  </si>
  <si>
    <t>B.16.A.3)  Accantonamenti per rischi connessi all'acquisto di prestazioni sanitarie da privato</t>
  </si>
  <si>
    <t>B.16.A.4)  Accantonamenti per copertura diretta dei rischi (autoassicurazione)</t>
  </si>
  <si>
    <t>B.16.A.5)  Altri accantonamenti per rischi</t>
  </si>
  <si>
    <t>B.15.A.3)  Altri accantonamenti per rischi</t>
  </si>
  <si>
    <t>B.16.B) Accantonamenti per premio di operosità (SUMAI)</t>
  </si>
  <si>
    <t>B.15.B) Accantonamenti per premio di operosità (SUMAI)</t>
  </si>
  <si>
    <t>BA2770</t>
  </si>
  <si>
    <t>B.16.C) Accantonamenti per quote inutilizzate di contributi vincolati</t>
  </si>
  <si>
    <t>B.16.C.1)  Accantonamenti per quote inutilizzate contributi da Regione e Prov. Aut. per quota F.S. vincolato</t>
  </si>
  <si>
    <t>B.16.C.2)  Accantonamenti per quote inutilizzate contributi da soggetti pubblici (extra fondo) vincolati</t>
  </si>
  <si>
    <t>B.16.C.3)  Accantonamenti per quote inutilizzate contributi da soggetti pubblici per ricerca</t>
  </si>
  <si>
    <t>B.16.C.4)  Accantonamenti per quote inutilizzate contributi vincolati da privati</t>
  </si>
  <si>
    <t>BA2820</t>
  </si>
  <si>
    <t>B.16.D) Altri accantonamenti</t>
  </si>
  <si>
    <t>B.15.C) Altri accantonamenti</t>
  </si>
  <si>
    <t>B.16.D.1)  Accantonamenti per interessi di mora</t>
  </si>
  <si>
    <t>B.16.D.2)  Acc. Rinnovi convenzioni MMG/PLS/MCA</t>
  </si>
  <si>
    <t>B.15.C.2)  Acc. Rinnovi convenzioni MMG/Pls/MCA ed altri</t>
  </si>
  <si>
    <t>B.16.D.3)  Acc. Rinnovi convenzioni Medici Sumai</t>
  </si>
  <si>
    <t>B.16.D.4)  Acc. Rinnovi contratt.: dirigenza medica</t>
  </si>
  <si>
    <t>B.15.C.3)  Acc. Rinnovi contratt.: ruolo sanitario - dirigenza medica</t>
  </si>
  <si>
    <t>B.16.D.5)  Acc. Rinnovi contratt.: dirigenza non medica</t>
  </si>
  <si>
    <t>B.15.C.4)  Acc. Rinnovi contratt.: ruolo sanitario - dirigenza non medica</t>
  </si>
  <si>
    <t>B.16.D.6)  Acc. Rinnovi contratt.: comparto</t>
  </si>
  <si>
    <t>B.15.C.5)  Acc. Rinnovi contratt.: ruolo sanitario - comparto</t>
  </si>
  <si>
    <t>B.16.D.7) Altri accantonamenti</t>
  </si>
  <si>
    <t>B.15.C.13)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</si>
  <si>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</si>
  <si>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</si>
  <si>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</si>
  <si>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</si>
  <si>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</si>
  <si>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C.1.A) Interessi attivi su c/tesoreria unica</t>
  </si>
  <si>
    <t>C.1.A) Interessi attivi su c/tesoreria</t>
  </si>
  <si>
    <t>C.1.B) Interessi attivi su c/c postali e bancari</t>
  </si>
  <si>
    <t>C.1.C) Altri interessi attivi</t>
  </si>
  <si>
    <t>CA0050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</si>
  <si>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</si>
  <si>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</si>
  <si>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</si>
  <si>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</si>
  <si>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</si>
  <si>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</si>
  <si>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CA0110</t>
  </si>
  <si>
    <t>C.3)  Interessi passivi</t>
  </si>
  <si>
    <t>C.3.A) Interessi passivi su anticipazioni di cassa</t>
  </si>
  <si>
    <t>C.3.A) Interessi passivi su c/c tesoreria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</si>
  <si>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</si>
  <si>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</si>
  <si>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</si>
  <si>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</si>
  <si>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</si>
  <si>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</si>
  <si>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</si>
  <si>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</si>
  <si>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</si>
  <si>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</si>
  <si>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</si>
  <si>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</si>
  <si>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</si>
  <si>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</si>
  <si>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</si>
  <si>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</si>
  <si>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E.1.A) Plusvalenze</t>
  </si>
  <si>
    <t>EA0030</t>
  </si>
  <si>
    <t>E.1.B) Altri proventi straordinari</t>
  </si>
  <si>
    <t>E.1.B.1) Proventi da donazioni e liberalità diverse</t>
  </si>
  <si>
    <t>EA0050</t>
  </si>
  <si>
    <t>E.1.B.2) Sopravvenienze attive</t>
  </si>
  <si>
    <t xml:space="preserve">E.1.B.2.1) Sopravvenienze attive v/Aziende sanitarie pubbliche della Regione </t>
  </si>
  <si>
    <t>E.1.B.2.1) Sopravvenienze Attive v/Asl-AO, IRCCS, Policlinici</t>
  </si>
  <si>
    <t>EA0070</t>
  </si>
  <si>
    <t>E.1.B.2.2) Sopravvenienze attive v/terzi</t>
  </si>
  <si>
    <t>E.1.B.2.2) Sopravvenienze Attive v/terzi</t>
  </si>
  <si>
    <t>E.1.B.2.2.A) Sopravvenienze attive v/terzi relative alla mobilità extraregionale</t>
  </si>
  <si>
    <t>E.1.B.2.2.A) Sopravvenienze attive v/terzi relative alla mobilità</t>
  </si>
  <si>
    <t>E.1.B.2.2.B) Sopravvenienze attive v/terzi relative al personale</t>
  </si>
  <si>
    <t>E.1.B.2.2.C) Sopravvenienze attive v/terzi relative alle convenzioni con medici di base</t>
  </si>
  <si>
    <t>E.1.B.2.2.D) Sopravvenienze attive v/terzi relative alle convenzioni per la specialistica</t>
  </si>
  <si>
    <t>E.1.B.2.2.E) Sopravvenienze attive v/terzi relative all'acquisto prestaz. sanitarie da operatori accreditati</t>
  </si>
  <si>
    <t>E.1.B.2.2.E) Sopravvenienze attive v/terzi relative all'acquisto prestaz. Sanitarie da operatori accreditati</t>
  </si>
  <si>
    <t>E.1.B.2.2.F) Sopravvenienze attive v/terzi relative all'acquisto di beni e servizi</t>
  </si>
  <si>
    <t>E.1.B.2.2.G) Altre sopravvenienze attive v/terzi</t>
  </si>
  <si>
    <t>EA0150</t>
  </si>
  <si>
    <t xml:space="preserve">E.1.B.3) Insussistenze attive </t>
  </si>
  <si>
    <t>E.1.B.3) Insussistenze attive straordinarie</t>
  </si>
  <si>
    <t>E.1.B.3.1) Insussistenze attive v/Aziende sanitarie pubbliche della Regione</t>
  </si>
  <si>
    <t>E.1.B.3.1) Insussistenze Attive v/Asl-AO, IRCCS, Policlinici</t>
  </si>
  <si>
    <t>EA0170</t>
  </si>
  <si>
    <t>E.1.B.3.2) Insussistenze attive v/terzi</t>
  </si>
  <si>
    <t>E.1.B.3.2) Insussistenze Attive v/terzi</t>
  </si>
  <si>
    <t>E.1.B.3.2.A) Insussistenze attive v/terzi relative alla mobilità extraregionale</t>
  </si>
  <si>
    <t>E.1.B.3.2.A) Insussistenze attive v/terzi relative alla mobilità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</si>
  <si>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</si>
  <si>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</si>
  <si>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</si>
  <si>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</si>
  <si>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</si>
  <si>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</si>
  <si>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</si>
  <si>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E.1.B.3.2.G) Altre Insussistenze attive v/terzi</t>
  </si>
  <si>
    <t>E.1.B.4) Altri proventi straordinari</t>
  </si>
  <si>
    <t>EA0260</t>
  </si>
  <si>
    <t>E.2) Oneri straordinari</t>
  </si>
  <si>
    <t>E.2.A) Minusvalenze</t>
  </si>
  <si>
    <t>EA0280</t>
  </si>
  <si>
    <t>E.2.B) Altri oneri straordinari</t>
  </si>
  <si>
    <t>E.2.B.1) Oneri tributari da esercizi precedenti</t>
  </si>
  <si>
    <t>E.2.B.2) Oneri da cause civili ed oneri processuali</t>
  </si>
  <si>
    <t>E.2.B.2) Oneri da cause civili</t>
  </si>
  <si>
    <t>EA0310</t>
  </si>
  <si>
    <t>E.2.B.3) Sopravvenienze passive</t>
  </si>
  <si>
    <t>EA0320</t>
  </si>
  <si>
    <t>E.2.B.3.1) Sopravvenienze passive v/Aziende sanitarie pubbliche della Regione</t>
  </si>
  <si>
    <t>E.2.B.3.1) Sopravvenienze passive v/Asl-AO, IRCCS, Policlinici</t>
  </si>
  <si>
    <t>E.2.B.3.1.A) Sopravvenienze passive v/Aziende sanitarie pubbliche relative alla mobilità intraregionale</t>
  </si>
  <si>
    <t>E.2.B.3.1.A) Sopravvenienze passive v/Asl-Ao,Irccs,Pol. relative alla mobilità extraregionale</t>
  </si>
  <si>
    <t>E.2.B.3.1.B) Altre sopravvenienze passive v/Aziende sanitarie pubbliche della Regione</t>
  </si>
  <si>
    <t>E.2.B.3.1.B) Sopravvenienze passive v/Asl-Ao,Irccs,Pol. relative al personale</t>
  </si>
  <si>
    <t>EA0350</t>
  </si>
  <si>
    <t>E.2.B.3.2) Sopravvenienze passive v/terzi</t>
  </si>
  <si>
    <t>E.2.B.3.2.A) Sopravvenienze passive v/terzi relative alla mobilità extraregionale</t>
  </si>
  <si>
    <t>EA0370</t>
  </si>
  <si>
    <t>E.2.B.3.2.B) Sopravvenienze passive v/terzi relative al personale</t>
  </si>
  <si>
    <t>E.2.B.3.2.B.1) Soprav. passive v/terzi relative al personale - dirigenza medica</t>
  </si>
  <si>
    <t>E.2.B.3.2.B.1) Soprav. passive v/terzi relative al personale - ruolo sanitario - dirigenza medica</t>
  </si>
  <si>
    <t>E.2.B.3.2.B.2) Soprav. passive v/terzi relative al personale - dirigenza non medica</t>
  </si>
  <si>
    <t>E.2.B.3.2.B.2) Soprav. passive v/terzi relative al personale - ruolo sanitario - dirigenza non medica</t>
  </si>
  <si>
    <t>E.2.B.3.2.B.3) Soprav. passive v/terzi relative al personale - comparto</t>
  </si>
  <si>
    <t>E.2.B.3.2.B.3) Soprav. passive v/terzi relative al personale - ruolo sanitario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</si>
  <si>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</si>
  <si>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</si>
  <si>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</si>
  <si>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</si>
  <si>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</si>
  <si>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</si>
  <si>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EA0460</t>
  </si>
  <si>
    <t>E.2.B.4) Insussistenze passive</t>
  </si>
  <si>
    <t>E.2.B.4.1) Insussistenze passive v/Aziende sanitarie pubbliche della Regione</t>
  </si>
  <si>
    <t>E.2.B.4.1) Insussistenze passive v/Asl-AO, IRCCS, Policlinici</t>
  </si>
  <si>
    <t>EA0480</t>
  </si>
  <si>
    <t>E.2.B.4.2) Insussistenze passive v/terzi</t>
  </si>
  <si>
    <t>E.2.B.4.2.A) Insussistenze passive v/terzi relative alla mobilità extraregionale</t>
  </si>
  <si>
    <t>E.2.B.4.2.B) Insussistenze passive v/terzi relative al personale</t>
  </si>
  <si>
    <t>E.2.B.4.2.C) Insussistenze passive v/terzi relative alle convenzioni con medici di base</t>
  </si>
  <si>
    <t>E.2.B.4.2.D) Insussistenze passive v/terzi relative alle convenzioni per la specialistica</t>
  </si>
  <si>
    <t>E.2.B.4.2.E) Insussistenze passive v/terzi relative all'acquisto prestaz. sanitarie da operatori accreditati</t>
  </si>
  <si>
    <t>E.2.B.4.2.E) Insussistenze passive v/terzi relative all'acquisto prestaz. Sanitarie da operatori accreditati</t>
  </si>
  <si>
    <t>E.2.B.4.2.F) Insussistenze passive v/terzi relative all'acquisto di beni e servizi</t>
  </si>
  <si>
    <t>E.2.B.4.2.G) Altre insussistenze passive v/terzi</t>
  </si>
  <si>
    <t>E.2.B.4.2.G)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</si>
  <si>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</si>
  <si>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</si>
  <si>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</si>
  <si>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</si>
  <si>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</si>
  <si>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</si>
  <si>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</si>
  <si>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</si>
  <si>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</si>
  <si>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</si>
  <si>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</si>
  <si>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</si>
  <si>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Y.1.D) IRAP relativa ad attività commerciali</t>
  </si>
  <si>
    <t>YA0060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</si>
  <si>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</si>
  <si>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</si>
  <si>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</si>
  <si>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</si>
  <si>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</si>
  <si>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</si>
  <si>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</si>
  <si>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</si>
  <si>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 xml:space="preserve"> REGIONE 190         AZIENDA / ISTITUTO 927</t>
  </si>
  <si>
    <t>Anno
2014</t>
  </si>
  <si>
    <t>VARIAZIONE 2014/2013</t>
  </si>
  <si>
    <t>Il Funzionario Responsabile dell' Area Economico-Finanziaria</t>
  </si>
  <si>
    <r>
      <t>Immobilizzazioni finanziarie (</t>
    </r>
    <r>
      <rPr>
        <b/>
        <i/>
        <sz val="16"/>
        <rFont val="Garamond"/>
        <family val="1"/>
      </rPr>
      <t>con separata indicazione, per ciascuna voce dei crediti, degli importi esigibili entro l'esercizio successivo</t>
    </r>
    <r>
      <rPr>
        <b/>
        <sz val="16"/>
        <rFont val="Garamond"/>
        <family val="1"/>
      </rPr>
      <t>)</t>
    </r>
  </si>
  <si>
    <r>
      <t>Crediti (</t>
    </r>
    <r>
      <rPr>
        <b/>
        <i/>
        <sz val="16"/>
        <rFont val="Garamond"/>
        <family val="1"/>
      </rPr>
      <t>con separata indicazione, per ciascuna voce, degli importi esigibili  oltre l'esercizio successivo</t>
    </r>
    <r>
      <rPr>
        <b/>
        <sz val="16"/>
        <rFont val="Garamond"/>
        <family val="1"/>
      </rPr>
      <t>)</t>
    </r>
  </si>
  <si>
    <t>Crediti v/Stato per spesa corrente e acconti</t>
  </si>
  <si>
    <t>Acquisti di servizi sanitari per assistenza ospedaliera</t>
  </si>
  <si>
    <r>
      <t>Importi</t>
    </r>
    <r>
      <rPr>
        <b/>
        <sz val="14"/>
        <rFont val="Garamond"/>
        <family val="1"/>
      </rPr>
      <t xml:space="preserve">: Euro    </t>
    </r>
  </si>
  <si>
    <r>
      <t xml:space="preserve">SCHEMA DI BILANCIO
</t>
    </r>
    <r>
      <rPr>
        <i/>
        <sz val="14"/>
        <rFont val="Garamond"/>
        <family val="1"/>
      </rPr>
      <t>Decreto Interministeriale ____________</t>
    </r>
  </si>
  <si>
    <r>
      <t>Consulenze, collaborazioni, interinale, altre prestazioni di lavoro non sanitarie</t>
    </r>
    <r>
      <rPr>
        <sz val="14"/>
        <color rgb="FFFF0000"/>
        <rFont val="Garamond"/>
        <family val="1"/>
      </rPr>
      <t xml:space="preserve"> </t>
    </r>
  </si>
  <si>
    <t>Il   Responsabile dell'area economico-finanziaria</t>
  </si>
  <si>
    <t>Dott.ssa Rosaria Di Fresco</t>
  </si>
  <si>
    <t>Dr. Giovanni Migliore</t>
  </si>
  <si>
    <t xml:space="preserve">Il   Responsabile </t>
  </si>
  <si>
    <t>Area Economico-Finanziaria</t>
  </si>
  <si>
    <t xml:space="preserve">Il Funzionario Responsabile </t>
  </si>
  <si>
    <r>
      <t>Importi</t>
    </r>
    <r>
      <rPr>
        <b/>
        <sz val="16"/>
        <rFont val="Garamond"/>
        <family val="1"/>
      </rPr>
      <t xml:space="preserve">: Euro    </t>
    </r>
  </si>
  <si>
    <r>
      <t>TOTALE</t>
    </r>
    <r>
      <rPr>
        <b/>
        <sz val="10"/>
        <rFont val="Garamond"/>
        <family val="1"/>
      </rPr>
      <t xml:space="preserve"> </t>
    </r>
    <r>
      <rPr>
        <sz val="10"/>
        <color indexed="9"/>
        <rFont val="Garamond"/>
        <family val="1"/>
      </rPr>
      <t>.</t>
    </r>
  </si>
  <si>
    <r>
      <t xml:space="preserve">A.1.B.1.2)  Contributi da Regione o Prov. Aut. (extra fondo) - Risorse aggiuntive da bilancio regionale a titolo di copertura </t>
    </r>
    <r>
      <rPr>
        <u/>
        <sz val="10"/>
        <rFont val="Garamond"/>
        <family val="1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</si>
  <si>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Garamond"/>
        <family val="1"/>
      </rPr>
      <t>extra LEA</t>
    </r>
  </si>
  <si>
    <t>c</t>
  </si>
  <si>
    <t>Anno
2015</t>
  </si>
  <si>
    <t>professionisti</t>
  </si>
  <si>
    <t>crt+cococo</t>
  </si>
  <si>
    <t xml:space="preserve">-    </t>
  </si>
  <si>
    <t>AZIENDA OSPEDALIERA ARNAS CIVICO DI PALERMO
ANNO 2015
RENDICONTO FINANZIARIO</t>
  </si>
  <si>
    <t>Importi in €.mgl</t>
  </si>
  <si>
    <t>SCHEMA DI RENDICONTO FINANZIARIO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</si>
  <si>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</si>
  <si>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</si>
  <si>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</si>
  <si>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</si>
  <si>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</si>
  <si>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</si>
  <si>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</si>
  <si>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</si>
  <si>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</si>
  <si>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</si>
  <si>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</si>
  <si>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</si>
  <si>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</si>
  <si>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</si>
  <si>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</si>
  <si>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</si>
  <si>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</si>
  <si>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</si>
  <si>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</si>
  <si>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</si>
  <si>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</si>
  <si>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</si>
  <si>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</si>
  <si>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</si>
  <si>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</si>
  <si>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</si>
  <si>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</si>
  <si>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</si>
  <si>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</si>
  <si>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</si>
  <si>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</si>
  <si>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</si>
  <si>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</si>
  <si>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</si>
  <si>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</si>
  <si>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</si>
  <si>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</si>
  <si>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</si>
  <si>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</si>
  <si>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</si>
  <si>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</si>
  <si>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</si>
  <si>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</si>
  <si>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>diminuzione/aumento crediti parte corrente v/Regione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</si>
  <si>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</si>
  <si>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</si>
  <si>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</si>
  <si>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</si>
  <si>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</si>
  <si>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</si>
  <si>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</si>
  <si>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</si>
  <si>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</si>
  <si>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</si>
  <si>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</si>
  <si>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</si>
  <si>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</si>
  <si>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</si>
  <si>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</si>
  <si>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>Acquisto immobilizzazioni immateriali in corso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</si>
  <si>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</si>
  <si>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</si>
  <si>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</si>
  <si>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</si>
  <si>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</si>
  <si>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</si>
  <si>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</si>
  <si>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</si>
  <si>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>Acquisto terreni</t>
  </si>
  <si>
    <r>
      <t xml:space="preserve">Acquisto fabbricati + </t>
    </r>
    <r>
      <rPr>
        <b/>
        <u/>
        <sz val="9.6"/>
        <rFont val="Garamond"/>
        <family val="1"/>
      </rPr>
      <t>manutenzioni incrementative</t>
    </r>
  </si>
  <si>
    <t>Acquisto impianti e macchinari</t>
  </si>
  <si>
    <t>Acquisto attrezzature sanitarie e scientifiche</t>
  </si>
  <si>
    <t>Acquisto mobili e arredi</t>
  </si>
  <si>
    <t>Acquisto automezzi</t>
  </si>
  <si>
    <t>Acquisto altri beni materiali</t>
  </si>
  <si>
    <t>Acquisto di immobilizzazioni in corso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</si>
  <si>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</si>
  <si>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</si>
  <si>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</si>
  <si>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</si>
  <si>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</si>
  <si>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</si>
  <si>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</si>
  <si>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</si>
  <si>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</si>
  <si>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</si>
  <si>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</si>
  <si>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</si>
  <si>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</si>
  <si>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</si>
  <si>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</si>
  <si>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</si>
  <si>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</si>
  <si>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</si>
  <si>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</si>
  <si>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</si>
  <si>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</si>
  <si>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</si>
  <si>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</si>
  <si>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Diminuzione/aumento crediti per versamenti a Patrimonio Netto</t>
  </si>
  <si>
    <t>Aumento/ diminuzione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</si>
  <si>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</si>
  <si>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</si>
  <si>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</si>
  <si>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</si>
  <si>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</si>
  <si>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</si>
  <si>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</si>
  <si>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</si>
  <si>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 xml:space="preserve">Delta liquidità tra inizio e fine esercizio (al netto dei conti bancari passivi) </t>
  </si>
  <si>
    <t>Squadratura tra il valore delle disponibilità liquide nello SP e il valore del flusso di cassa complessivo</t>
  </si>
  <si>
    <t xml:space="preserve">                             Dott.ssa Rosaria Di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</si>
</sst>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 * #,##0_ ;_ * \-#,##0_ ;_ * &quot;-&quot;_ ;_ @_ "/>
    <numFmt numFmtId="166" formatCode="_ * #,##0.00_ ;_ * \-#,##0.00_ ;_ * &quot;-&quot;??_ ;_ @_ "/>
    <numFmt numFmtId="167" formatCode="0.0%"/>
    <numFmt numFmtId="168" formatCode="_ * #,##0.00_ ;_ * \-#,##0.00_ ;_ * &quot;-&quot;_ ;_ @_ "/>
    <numFmt numFmtId="169" formatCode="_ * #,##0_ ;_ * \-#,##0_ ;_ * &quot;-&quot;??_ ;_ @_ "/>
    <numFmt numFmtId="170" formatCode="_-* #,##0_-;\-* #,##0_-;_-* &quot;-&quot;??_-;_-@_-"/>
    <numFmt numFmtId="171" formatCode="#,##0,"/>
    <numFmt numFmtId="172" formatCode="0.0"/>
    <numFmt numFmtId="173" formatCode="#,##0;\(#,##0\)"/>
  </numFmts>
  <fonts count="79" x14ac:knownFonts="1"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  <charset val="1"/>
    </font>
    <font>
      <sz val="12"/>
      <name val="Times New Roman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i/>
      <sz val="14"/>
      <name val="Garamond"/>
      <family val="1"/>
    </font>
    <font>
      <sz val="10"/>
      <name val="Arial"/>
      <family val="2"/>
    </font>
    <font>
      <i/>
      <sz val="12"/>
      <name val="Garamond"/>
      <family val="1"/>
    </font>
    <font>
      <sz val="10"/>
      <name val="Bodoni MT"/>
      <family val="1"/>
    </font>
    <font>
      <sz val="14"/>
      <name val="Bodoni MT"/>
      <family val="1"/>
    </font>
    <font>
      <b/>
      <sz val="16"/>
      <name val="Garamond"/>
      <family val="1"/>
    </font>
    <font>
      <i/>
      <sz val="16"/>
      <name val="Garamond"/>
      <family val="1"/>
    </font>
    <font>
      <sz val="16"/>
      <name val="Garamond"/>
      <family val="1"/>
    </font>
    <font>
      <b/>
      <i/>
      <sz val="16"/>
      <name val="Garamond"/>
      <family val="1"/>
    </font>
    <font>
      <b/>
      <u/>
      <sz val="16"/>
      <name val="Garamond"/>
      <family val="1"/>
    </font>
    <font>
      <b/>
      <sz val="16"/>
      <color rgb="FFFF000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2"/>
      <name val="Bodoni MT"/>
      <family val="1"/>
    </font>
    <font>
      <b/>
      <sz val="12"/>
      <color rgb="FFFF0000"/>
      <name val="Garamond"/>
      <family val="1"/>
    </font>
    <font>
      <b/>
      <sz val="12"/>
      <name val="Bodoni MT"/>
      <family val="1"/>
    </font>
    <font>
      <sz val="12"/>
      <color theme="0"/>
      <name val="Bodoni MT"/>
      <family val="1"/>
    </font>
    <font>
      <b/>
      <sz val="11"/>
      <name val="Bodoni MT"/>
      <family val="1"/>
    </font>
    <font>
      <b/>
      <i/>
      <sz val="12"/>
      <name val="Bodoni MT"/>
      <family val="1"/>
    </font>
    <font>
      <b/>
      <i/>
      <strike/>
      <sz val="10"/>
      <name val="Tahoma"/>
      <family val="2"/>
    </font>
    <font>
      <sz val="10"/>
      <color indexed="8"/>
      <name val="Garamond"/>
      <family val="1"/>
    </font>
    <font>
      <b/>
      <sz val="9"/>
      <name val="Garamond"/>
      <family val="1"/>
    </font>
    <font>
      <sz val="11"/>
      <color rgb="FF333333"/>
      <name val="Calibri"/>
      <family val="2"/>
    </font>
    <font>
      <i/>
      <sz val="16"/>
      <color theme="1"/>
      <name val="Garamond"/>
      <family val="1"/>
    </font>
    <font>
      <sz val="16"/>
      <color theme="1"/>
      <name val="Garamond"/>
      <family val="1"/>
    </font>
    <font>
      <sz val="14"/>
      <name val="Garamond"/>
      <family val="1"/>
    </font>
    <font>
      <b/>
      <i/>
      <sz val="14"/>
      <name val="Garamond"/>
      <family val="1"/>
    </font>
    <font>
      <b/>
      <u val="double"/>
      <sz val="14"/>
      <name val="Garamond"/>
      <family val="1"/>
    </font>
    <font>
      <sz val="14"/>
      <color rgb="FFFF0000"/>
      <name val="Garamond"/>
      <family val="1"/>
    </font>
    <font>
      <b/>
      <u/>
      <sz val="14"/>
      <name val="Garamond"/>
      <family val="1"/>
    </font>
    <font>
      <sz val="10"/>
      <color indexed="8"/>
      <name val="Bodoni MT"/>
      <family val="1"/>
    </font>
    <font>
      <b/>
      <sz val="14"/>
      <name val="Bodoni MT"/>
      <family val="1"/>
    </font>
    <font>
      <b/>
      <sz val="20"/>
      <name val="Garamond"/>
      <family val="1"/>
    </font>
    <font>
      <sz val="11"/>
      <name val="Garamond"/>
      <family val="1"/>
    </font>
    <font>
      <sz val="10"/>
      <color theme="0"/>
      <name val="Garamond"/>
      <family val="1"/>
    </font>
    <font>
      <b/>
      <sz val="10"/>
      <color theme="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i/>
      <sz val="10"/>
      <color theme="1"/>
      <name val="Garamond"/>
      <family val="1"/>
    </font>
    <font>
      <strike/>
      <sz val="10"/>
      <color rgb="FFFF0000"/>
      <name val="Garamond"/>
      <family val="1"/>
    </font>
    <font>
      <b/>
      <strike/>
      <sz val="10"/>
      <color rgb="FFFF0000"/>
      <name val="Garamond"/>
      <family val="1"/>
    </font>
    <font>
      <sz val="12"/>
      <color theme="0"/>
      <name val="Garamond"/>
      <family val="1"/>
    </font>
    <font>
      <b/>
      <u/>
      <sz val="10"/>
      <name val="Garamond"/>
      <family val="1"/>
    </font>
    <font>
      <sz val="10"/>
      <color indexed="9"/>
      <name val="Garamond"/>
      <family val="1"/>
    </font>
    <font>
      <b/>
      <sz val="11"/>
      <name val="Garamond"/>
      <family val="1"/>
    </font>
    <font>
      <b/>
      <i/>
      <sz val="12"/>
      <name val="Garamond"/>
      <family val="1"/>
    </font>
    <font>
      <u/>
      <sz val="10"/>
      <name val="Garamond"/>
      <family val="1"/>
    </font>
    <font>
      <b/>
      <i/>
      <u/>
      <sz val="10"/>
      <name val="Garamond"/>
      <family val="1"/>
    </font>
    <font>
      <i/>
      <sz val="10"/>
      <color theme="1"/>
      <name val="Garamond"/>
      <family val="1"/>
    </font>
    <font>
      <sz val="16"/>
      <color theme="0"/>
      <name val="Garamond"/>
      <family val="1"/>
    </font>
    <font>
      <sz val="20"/>
      <name val="Garamond"/>
      <family val="1"/>
    </font>
    <font>
      <sz val="18"/>
      <name val="Garamond"/>
      <family val="1"/>
    </font>
    <font>
      <sz val="18"/>
      <color indexed="8"/>
      <name val="Garamond"/>
      <family val="1"/>
    </font>
    <font>
      <sz val="20"/>
      <color indexed="8"/>
      <name val="Garamond"/>
      <family val="1"/>
    </font>
    <font>
      <sz val="22"/>
      <name val="Garamond"/>
      <family val="1"/>
    </font>
    <font>
      <b/>
      <sz val="22"/>
      <name val="Garamond"/>
      <family val="1"/>
    </font>
    <font>
      <sz val="22"/>
      <color indexed="8"/>
      <name val="Garamond"/>
      <family val="1"/>
    </font>
    <font>
      <sz val="12"/>
      <color indexed="8"/>
      <name val="Garamond"/>
      <family val="1"/>
    </font>
    <font>
      <sz val="18"/>
      <color theme="0"/>
      <name val="Garamond"/>
      <family val="1"/>
    </font>
    <font>
      <sz val="18"/>
      <name val="Arial"/>
      <family val="2"/>
    </font>
    <font>
      <sz val="10"/>
      <name val="Book Antiqua"/>
      <family val="1"/>
      <charset val="1"/>
    </font>
    <font>
      <b/>
      <sz val="12"/>
      <name val="Garamond"/>
      <family val="1"/>
      <charset val="1"/>
    </font>
    <font>
      <sz val="12"/>
      <name val="Garamond"/>
      <family val="1"/>
      <charset val="1"/>
    </font>
    <font>
      <sz val="11"/>
      <color indexed="8"/>
      <name val="Calibri"/>
      <family val="2"/>
      <charset val="1"/>
    </font>
    <font>
      <sz val="12"/>
      <color indexed="8"/>
      <name val="Garamond"/>
      <family val="1"/>
      <charset val="1"/>
    </font>
    <font>
      <b/>
      <sz val="12"/>
      <color indexed="9"/>
      <name val="Garamond"/>
      <family val="1"/>
      <charset val="1"/>
    </font>
    <font>
      <i/>
      <sz val="12"/>
      <name val="Garamond"/>
      <family val="1"/>
      <charset val="1"/>
    </font>
    <font>
      <b/>
      <i/>
      <sz val="12"/>
      <color indexed="9"/>
      <name val="Garamond"/>
      <family val="1"/>
      <charset val="1"/>
    </font>
    <font>
      <b/>
      <sz val="14"/>
      <name val="Garamond"/>
      <family val="1"/>
      <charset val="1"/>
    </font>
    <font>
      <b/>
      <i/>
      <sz val="12"/>
      <name val="Garamond"/>
      <family val="1"/>
      <charset val="1"/>
    </font>
    <font>
      <b/>
      <u/>
      <sz val="9.6"/>
      <name val="Garamond"/>
      <family val="1"/>
    </font>
    <font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44"/>
      </patternFill>
    </fill>
    <fill>
      <patternFill patternType="solid">
        <fgColor indexed="31"/>
        <bgColor indexed="22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26">
    <xf numFmtId="0" fontId="0" fillId="0" borderId="0"/>
    <xf numFmtId="43" fontId="1" fillId="0" borderId="0" applyFill="0" applyBorder="0" applyAlignment="0" applyProtection="0"/>
    <xf numFmtId="0" fontId="2" fillId="0" borderId="0" applyBorder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8" fillId="0" borderId="0"/>
    <xf numFmtId="165" fontId="3" fillId="0" borderId="0" applyFont="0" applyFill="0" applyBorder="0" applyAlignment="0" applyProtection="0"/>
    <xf numFmtId="0" fontId="8" fillId="0" borderId="0"/>
    <xf numFmtId="0" fontId="8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9" fillId="0" borderId="0" applyNumberFormat="0" applyBorder="0" applyProtection="0"/>
    <xf numFmtId="0" fontId="1" fillId="0" borderId="0"/>
    <xf numFmtId="173" fontId="67" fillId="0" borderId="0"/>
    <xf numFmtId="0" fontId="70" fillId="0" borderId="0"/>
    <xf numFmtId="43" fontId="78" fillId="0" borderId="0" applyFill="0" applyBorder="0" applyAlignment="0" applyProtection="0"/>
  </cellStyleXfs>
  <cellXfs count="1167">
    <xf numFmtId="0" fontId="0" fillId="0" borderId="0" xfId="0"/>
    <xf numFmtId="0" fontId="4" fillId="4" borderId="0" xfId="3" applyFont="1" applyFill="1"/>
    <xf numFmtId="0" fontId="4" fillId="4" borderId="0" xfId="3" applyFont="1" applyFill="1" applyAlignment="1">
      <alignment horizontal="center" vertical="center"/>
    </xf>
    <xf numFmtId="0" fontId="6" fillId="4" borderId="0" xfId="3" applyFont="1" applyFill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5" borderId="0" xfId="3" applyFont="1" applyFill="1" applyAlignment="1">
      <alignment vertical="center"/>
    </xf>
    <xf numFmtId="0" fontId="6" fillId="5" borderId="0" xfId="3" applyFont="1" applyFill="1" applyAlignment="1">
      <alignment vertical="center"/>
    </xf>
    <xf numFmtId="49" fontId="6" fillId="4" borderId="0" xfId="3" applyNumberFormat="1" applyFont="1" applyFill="1" applyAlignment="1">
      <alignment horizontal="center" vertical="center"/>
    </xf>
    <xf numFmtId="49" fontId="4" fillId="4" borderId="0" xfId="3" applyNumberFormat="1" applyFont="1" applyFill="1" applyAlignment="1">
      <alignment horizontal="center" vertical="center"/>
    </xf>
    <xf numFmtId="49" fontId="4" fillId="4" borderId="0" xfId="3" applyNumberFormat="1" applyFont="1" applyFill="1"/>
    <xf numFmtId="43" fontId="4" fillId="4" borderId="0" xfId="1" applyFont="1" applyFill="1"/>
    <xf numFmtId="164" fontId="12" fillId="4" borderId="20" xfId="4" applyFont="1" applyFill="1" applyBorder="1" applyAlignment="1">
      <alignment horizontal="left" vertical="center"/>
    </xf>
    <xf numFmtId="164" fontId="12" fillId="4" borderId="21" xfId="4" applyFont="1" applyFill="1" applyBorder="1" applyAlignment="1">
      <alignment horizontal="left" vertical="center"/>
    </xf>
    <xf numFmtId="165" fontId="12" fillId="4" borderId="21" xfId="5" applyNumberFormat="1" applyFont="1" applyFill="1" applyBorder="1" applyAlignment="1">
      <alignment vertical="center"/>
    </xf>
    <xf numFmtId="165" fontId="12" fillId="4" borderId="22" xfId="5" applyNumberFormat="1" applyFont="1" applyFill="1" applyBorder="1" applyAlignment="1">
      <alignment vertical="center"/>
    </xf>
    <xf numFmtId="165" fontId="12" fillId="4" borderId="23" xfId="5" applyNumberFormat="1" applyFont="1" applyFill="1" applyBorder="1" applyAlignment="1">
      <alignment vertical="center"/>
    </xf>
    <xf numFmtId="169" fontId="12" fillId="4" borderId="23" xfId="7" applyNumberFormat="1" applyFont="1" applyFill="1" applyBorder="1" applyAlignment="1">
      <alignment horizontal="center" vertical="center"/>
    </xf>
    <xf numFmtId="167" fontId="12" fillId="4" borderId="24" xfId="10" applyNumberFormat="1" applyFont="1" applyFill="1" applyBorder="1" applyAlignment="1">
      <alignment horizontal="right" vertical="center"/>
    </xf>
    <xf numFmtId="164" fontId="14" fillId="4" borderId="25" xfId="4" applyFont="1" applyFill="1" applyBorder="1" applyAlignment="1">
      <alignment horizontal="left" vertical="center"/>
    </xf>
    <xf numFmtId="49" fontId="14" fillId="4" borderId="0" xfId="4" applyNumberFormat="1" applyFont="1" applyFill="1" applyBorder="1" applyAlignment="1">
      <alignment horizontal="right" vertical="center"/>
    </xf>
    <xf numFmtId="49" fontId="12" fillId="4" borderId="0" xfId="4" applyNumberFormat="1" applyFont="1" applyFill="1" applyBorder="1" applyAlignment="1">
      <alignment horizontal="right" vertical="center"/>
    </xf>
    <xf numFmtId="49" fontId="12" fillId="4" borderId="0" xfId="4" applyNumberFormat="1" applyFont="1" applyFill="1" applyBorder="1" applyAlignment="1">
      <alignment horizontal="left" vertical="center"/>
    </xf>
    <xf numFmtId="49" fontId="14" fillId="4" borderId="0" xfId="3" applyNumberFormat="1" applyFont="1" applyFill="1" applyBorder="1" applyAlignment="1">
      <alignment vertical="center"/>
    </xf>
    <xf numFmtId="49" fontId="14" fillId="4" borderId="0" xfId="4" applyNumberFormat="1" applyFont="1" applyFill="1" applyBorder="1" applyAlignment="1">
      <alignment horizontal="left" vertical="center"/>
    </xf>
    <xf numFmtId="165" fontId="12" fillId="4" borderId="0" xfId="5" applyNumberFormat="1" applyFont="1" applyFill="1" applyBorder="1" applyAlignment="1">
      <alignment vertical="center"/>
    </xf>
    <xf numFmtId="165" fontId="12" fillId="4" borderId="26" xfId="5" applyNumberFormat="1" applyFont="1" applyFill="1" applyBorder="1" applyAlignment="1">
      <alignment vertical="center"/>
    </xf>
    <xf numFmtId="165" fontId="12" fillId="4" borderId="27" xfId="5" applyNumberFormat="1" applyFont="1" applyFill="1" applyBorder="1" applyAlignment="1">
      <alignment vertical="center"/>
    </xf>
    <xf numFmtId="170" fontId="12" fillId="0" borderId="27" xfId="11" applyNumberFormat="1" applyFont="1" applyFill="1" applyBorder="1" applyAlignment="1">
      <alignment vertical="center"/>
    </xf>
    <xf numFmtId="169" fontId="12" fillId="4" borderId="27" xfId="7" applyNumberFormat="1" applyFont="1" applyFill="1" applyBorder="1" applyAlignment="1">
      <alignment horizontal="center" vertical="center"/>
    </xf>
    <xf numFmtId="167" fontId="12" fillId="4" borderId="28" xfId="10" applyNumberFormat="1" applyFont="1" applyFill="1" applyBorder="1" applyAlignment="1">
      <alignment horizontal="right" vertical="center"/>
    </xf>
    <xf numFmtId="165" fontId="12" fillId="0" borderId="27" xfId="5" applyNumberFormat="1" applyFont="1" applyFill="1" applyBorder="1" applyAlignment="1">
      <alignment vertical="center"/>
    </xf>
    <xf numFmtId="164" fontId="14" fillId="5" borderId="25" xfId="4" applyFont="1" applyFill="1" applyBorder="1" applyAlignment="1">
      <alignment horizontal="left" vertical="center"/>
    </xf>
    <xf numFmtId="49" fontId="14" fillId="5" borderId="0" xfId="4" applyNumberFormat="1" applyFont="1" applyFill="1" applyBorder="1" applyAlignment="1">
      <alignment horizontal="right" vertical="center"/>
    </xf>
    <xf numFmtId="49" fontId="12" fillId="5" borderId="0" xfId="4" applyNumberFormat="1" applyFont="1" applyFill="1" applyBorder="1" applyAlignment="1">
      <alignment horizontal="right" vertical="center"/>
    </xf>
    <xf numFmtId="49" fontId="14" fillId="5" borderId="0" xfId="4" applyNumberFormat="1" applyFont="1" applyFill="1" applyBorder="1" applyAlignment="1">
      <alignment horizontal="left" vertical="center"/>
    </xf>
    <xf numFmtId="165" fontId="12" fillId="5" borderId="0" xfId="5" applyNumberFormat="1" applyFont="1" applyFill="1" applyBorder="1" applyAlignment="1">
      <alignment vertical="center"/>
    </xf>
    <xf numFmtId="165" fontId="12" fillId="5" borderId="26" xfId="5" applyNumberFormat="1" applyFont="1" applyFill="1" applyBorder="1" applyAlignment="1">
      <alignment vertical="center"/>
    </xf>
    <xf numFmtId="165" fontId="14" fillId="4" borderId="27" xfId="5" applyNumberFormat="1" applyFont="1" applyFill="1" applyBorder="1" applyAlignment="1">
      <alignment vertical="center"/>
    </xf>
    <xf numFmtId="169" fontId="14" fillId="5" borderId="27" xfId="11" applyNumberFormat="1" applyFont="1" applyFill="1" applyBorder="1" applyAlignment="1">
      <alignment horizontal="center" vertical="center"/>
    </xf>
    <xf numFmtId="167" fontId="14" fillId="5" borderId="28" xfId="10" applyNumberFormat="1" applyFont="1" applyFill="1" applyBorder="1" applyAlignment="1">
      <alignment horizontal="right" vertical="center"/>
    </xf>
    <xf numFmtId="170" fontId="14" fillId="5" borderId="0" xfId="11" applyNumberFormat="1" applyFont="1" applyFill="1" applyBorder="1" applyAlignment="1">
      <alignment vertical="center"/>
    </xf>
    <xf numFmtId="170" fontId="14" fillId="5" borderId="26" xfId="11" applyNumberFormat="1" applyFont="1" applyFill="1" applyBorder="1" applyAlignment="1">
      <alignment vertical="center"/>
    </xf>
    <xf numFmtId="170" fontId="14" fillId="5" borderId="27" xfId="11" applyNumberFormat="1" applyFont="1" applyFill="1" applyBorder="1" applyAlignment="1">
      <alignment vertical="center"/>
    </xf>
    <xf numFmtId="170" fontId="14" fillId="0" borderId="27" xfId="11" applyNumberFormat="1" applyFont="1" applyFill="1" applyBorder="1" applyAlignment="1">
      <alignment vertical="center"/>
    </xf>
    <xf numFmtId="164" fontId="14" fillId="0" borderId="25" xfId="4" applyFont="1" applyFill="1" applyBorder="1" applyAlignment="1">
      <alignment horizontal="left" vertical="center"/>
    </xf>
    <xf numFmtId="49" fontId="14" fillId="0" borderId="0" xfId="4" applyNumberFormat="1" applyFont="1" applyFill="1" applyBorder="1" applyAlignment="1">
      <alignment horizontal="right" vertical="center"/>
    </xf>
    <xf numFmtId="49" fontId="13" fillId="0" borderId="0" xfId="4" applyNumberFormat="1" applyFont="1" applyFill="1" applyBorder="1" applyAlignment="1">
      <alignment horizontal="left" vertical="center"/>
    </xf>
    <xf numFmtId="49" fontId="14" fillId="0" borderId="0" xfId="4" applyNumberFormat="1" applyFont="1" applyFill="1" applyBorder="1" applyAlignment="1">
      <alignment horizontal="left" vertical="center"/>
    </xf>
    <xf numFmtId="170" fontId="14" fillId="0" borderId="0" xfId="11" applyNumberFormat="1" applyFont="1" applyFill="1" applyBorder="1" applyAlignment="1">
      <alignment vertical="center"/>
    </xf>
    <xf numFmtId="170" fontId="14" fillId="0" borderId="26" xfId="11" applyNumberFormat="1" applyFont="1" applyFill="1" applyBorder="1" applyAlignment="1">
      <alignment vertical="center"/>
    </xf>
    <xf numFmtId="169" fontId="13" fillId="5" borderId="27" xfId="11" applyNumberFormat="1" applyFont="1" applyFill="1" applyBorder="1" applyAlignment="1">
      <alignment horizontal="center" vertical="center"/>
    </xf>
    <xf numFmtId="167" fontId="13" fillId="5" borderId="28" xfId="10" applyNumberFormat="1" applyFont="1" applyFill="1" applyBorder="1" applyAlignment="1">
      <alignment horizontal="right" vertical="center"/>
    </xf>
    <xf numFmtId="49" fontId="13" fillId="5" borderId="0" xfId="4" applyNumberFormat="1" applyFont="1" applyFill="1" applyBorder="1" applyAlignment="1">
      <alignment horizontal="left" vertical="center"/>
    </xf>
    <xf numFmtId="170" fontId="13" fillId="5" borderId="0" xfId="11" applyNumberFormat="1" applyFont="1" applyFill="1" applyBorder="1" applyAlignment="1">
      <alignment vertical="center"/>
    </xf>
    <xf numFmtId="170" fontId="13" fillId="5" borderId="26" xfId="11" applyNumberFormat="1" applyFont="1" applyFill="1" applyBorder="1" applyAlignment="1">
      <alignment vertical="center"/>
    </xf>
    <xf numFmtId="49" fontId="12" fillId="5" borderId="0" xfId="4" applyNumberFormat="1" applyFont="1" applyFill="1" applyBorder="1" applyAlignment="1">
      <alignment horizontal="left" vertical="center"/>
    </xf>
    <xf numFmtId="49" fontId="14" fillId="5" borderId="0" xfId="3" applyNumberFormat="1" applyFont="1" applyFill="1" applyBorder="1" applyAlignment="1">
      <alignment vertical="center"/>
    </xf>
    <xf numFmtId="169" fontId="12" fillId="5" borderId="27" xfId="7" applyNumberFormat="1" applyFont="1" applyFill="1" applyBorder="1" applyAlignment="1">
      <alignment horizontal="center" vertical="center"/>
    </xf>
    <xf numFmtId="167" fontId="12" fillId="5" borderId="28" xfId="10" applyNumberFormat="1" applyFont="1" applyFill="1" applyBorder="1" applyAlignment="1">
      <alignment horizontal="right" vertical="center"/>
    </xf>
    <xf numFmtId="43" fontId="4" fillId="4" borderId="0" xfId="1" applyFont="1" applyFill="1" applyAlignment="1">
      <alignment vertical="center"/>
    </xf>
    <xf numFmtId="164" fontId="15" fillId="6" borderId="14" xfId="4" applyFont="1" applyFill="1" applyBorder="1" applyAlignment="1">
      <alignment horizontal="left" vertical="center"/>
    </xf>
    <xf numFmtId="49" fontId="12" fillId="6" borderId="15" xfId="4" applyNumberFormat="1" applyFont="1" applyFill="1" applyBorder="1" applyAlignment="1">
      <alignment horizontal="left" vertical="center"/>
    </xf>
    <xf numFmtId="170" fontId="12" fillId="6" borderId="15" xfId="11" applyNumberFormat="1" applyFont="1" applyFill="1" applyBorder="1" applyAlignment="1">
      <alignment vertical="center"/>
    </xf>
    <xf numFmtId="170" fontId="12" fillId="6" borderId="16" xfId="11" applyNumberFormat="1" applyFont="1" applyFill="1" applyBorder="1" applyAlignment="1">
      <alignment vertical="center"/>
    </xf>
    <xf numFmtId="170" fontId="12" fillId="6" borderId="18" xfId="11" applyNumberFormat="1" applyFont="1" applyFill="1" applyBorder="1" applyAlignment="1">
      <alignment vertical="center"/>
    </xf>
    <xf numFmtId="169" fontId="12" fillId="6" borderId="18" xfId="11" applyNumberFormat="1" applyFont="1" applyFill="1" applyBorder="1" applyAlignment="1">
      <alignment horizontal="center" vertical="center"/>
    </xf>
    <xf numFmtId="167" fontId="12" fillId="6" borderId="19" xfId="10" applyNumberFormat="1" applyFont="1" applyFill="1" applyBorder="1" applyAlignment="1">
      <alignment horizontal="right" vertical="center"/>
    </xf>
    <xf numFmtId="0" fontId="14" fillId="4" borderId="25" xfId="3" applyFont="1" applyFill="1" applyBorder="1" applyAlignment="1">
      <alignment horizontal="center" vertical="center"/>
    </xf>
    <xf numFmtId="165" fontId="14" fillId="4" borderId="0" xfId="5" applyNumberFormat="1" applyFont="1" applyFill="1" applyBorder="1" applyAlignment="1">
      <alignment vertical="center"/>
    </xf>
    <xf numFmtId="165" fontId="14" fillId="4" borderId="26" xfId="5" applyNumberFormat="1" applyFont="1" applyFill="1" applyBorder="1" applyAlignment="1">
      <alignment vertical="center"/>
    </xf>
    <xf numFmtId="169" fontId="14" fillId="4" borderId="27" xfId="7" applyNumberFormat="1" applyFont="1" applyFill="1" applyBorder="1" applyAlignment="1">
      <alignment horizontal="center" vertical="center"/>
    </xf>
    <xf numFmtId="167" fontId="14" fillId="4" borderId="28" xfId="10" applyNumberFormat="1" applyFont="1" applyFill="1" applyBorder="1" applyAlignment="1">
      <alignment horizontal="right" vertical="center"/>
    </xf>
    <xf numFmtId="164" fontId="12" fillId="4" borderId="25" xfId="4" applyFont="1" applyFill="1" applyBorder="1" applyAlignment="1">
      <alignment horizontal="left" vertical="center"/>
    </xf>
    <xf numFmtId="49" fontId="12" fillId="4" borderId="0" xfId="3" applyNumberFormat="1" applyFont="1" applyFill="1" applyBorder="1" applyAlignment="1">
      <alignment horizontal="left" vertical="center"/>
    </xf>
    <xf numFmtId="49" fontId="12" fillId="5" borderId="0" xfId="3" applyNumberFormat="1" applyFont="1" applyFill="1" applyBorder="1" applyAlignment="1">
      <alignment vertical="center"/>
    </xf>
    <xf numFmtId="49" fontId="14" fillId="4" borderId="21" xfId="4" applyNumberFormat="1" applyFont="1" applyFill="1" applyBorder="1" applyAlignment="1">
      <alignment horizontal="left" vertical="center"/>
    </xf>
    <xf numFmtId="165" fontId="14" fillId="4" borderId="21" xfId="5" applyNumberFormat="1" applyFont="1" applyFill="1" applyBorder="1" applyAlignment="1">
      <alignment vertical="center"/>
    </xf>
    <xf numFmtId="165" fontId="14" fillId="4" borderId="22" xfId="5" applyNumberFormat="1" applyFont="1" applyFill="1" applyBorder="1" applyAlignment="1">
      <alignment vertical="center"/>
    </xf>
    <xf numFmtId="170" fontId="12" fillId="5" borderId="48" xfId="11" applyNumberFormat="1" applyFont="1" applyFill="1" applyBorder="1" applyAlignment="1">
      <alignment horizontal="center" vertical="center"/>
    </xf>
    <xf numFmtId="170" fontId="12" fillId="5" borderId="49" xfId="11" applyNumberFormat="1" applyFont="1" applyFill="1" applyBorder="1" applyAlignment="1">
      <alignment horizontal="center" vertical="center"/>
    </xf>
    <xf numFmtId="170" fontId="6" fillId="5" borderId="18" xfId="11" applyNumberFormat="1" applyFont="1" applyFill="1" applyBorder="1" applyAlignment="1">
      <alignment horizontal="center" vertical="center"/>
    </xf>
    <xf numFmtId="49" fontId="12" fillId="4" borderId="0" xfId="3" applyNumberFormat="1" applyFont="1" applyFill="1" applyBorder="1" applyAlignment="1">
      <alignment vertical="center"/>
    </xf>
    <xf numFmtId="165" fontId="12" fillId="4" borderId="50" xfId="5" applyNumberFormat="1" applyFont="1" applyFill="1" applyBorder="1" applyAlignment="1">
      <alignment vertical="center"/>
    </xf>
    <xf numFmtId="43" fontId="12" fillId="4" borderId="27" xfId="1" applyFont="1" applyFill="1" applyBorder="1" applyAlignment="1">
      <alignment horizontal="center" vertical="center"/>
    </xf>
    <xf numFmtId="49" fontId="12" fillId="5" borderId="26" xfId="4" applyNumberFormat="1" applyFont="1" applyFill="1" applyBorder="1" applyAlignment="1">
      <alignment horizontal="left" vertical="center"/>
    </xf>
    <xf numFmtId="49" fontId="13" fillId="5" borderId="0" xfId="4" applyNumberFormat="1" applyFont="1" applyFill="1" applyBorder="1" applyAlignment="1">
      <alignment horizontal="right" vertical="center"/>
    </xf>
    <xf numFmtId="49" fontId="13" fillId="0" borderId="0" xfId="4" applyNumberFormat="1" applyFont="1" applyFill="1" applyBorder="1" applyAlignment="1">
      <alignment horizontal="right" vertical="center"/>
    </xf>
    <xf numFmtId="169" fontId="14" fillId="0" borderId="27" xfId="7" applyNumberFormat="1" applyFont="1" applyFill="1" applyBorder="1" applyAlignment="1">
      <alignment horizontal="center" vertical="center"/>
    </xf>
    <xf numFmtId="167" fontId="14" fillId="0" borderId="28" xfId="10" applyNumberFormat="1" applyFont="1" applyFill="1" applyBorder="1" applyAlignment="1">
      <alignment horizontal="right" vertical="center"/>
    </xf>
    <xf numFmtId="49" fontId="13" fillId="4" borderId="0" xfId="4" applyNumberFormat="1" applyFont="1" applyFill="1" applyBorder="1" applyAlignment="1">
      <alignment horizontal="left" vertical="center"/>
    </xf>
    <xf numFmtId="0" fontId="12" fillId="4" borderId="25" xfId="3" applyFont="1" applyFill="1" applyBorder="1" applyAlignment="1">
      <alignment horizontal="center" vertical="center"/>
    </xf>
    <xf numFmtId="0" fontId="12" fillId="5" borderId="25" xfId="3" applyFont="1" applyFill="1" applyBorder="1" applyAlignment="1">
      <alignment horizontal="center" vertical="center"/>
    </xf>
    <xf numFmtId="165" fontId="12" fillId="5" borderId="27" xfId="5" applyNumberFormat="1" applyFont="1" applyFill="1" applyBorder="1" applyAlignment="1">
      <alignment vertical="center"/>
    </xf>
    <xf numFmtId="43" fontId="6" fillId="5" borderId="0" xfId="1" applyFont="1" applyFill="1" applyAlignment="1">
      <alignment vertical="center"/>
    </xf>
    <xf numFmtId="49" fontId="12" fillId="4" borderId="48" xfId="4" applyNumberFormat="1" applyFont="1" applyFill="1" applyBorder="1" applyAlignment="1">
      <alignment horizontal="right" vertical="center"/>
    </xf>
    <xf numFmtId="49" fontId="12" fillId="4" borderId="48" xfId="4" applyNumberFormat="1" applyFont="1" applyFill="1" applyBorder="1" applyAlignment="1">
      <alignment horizontal="left" vertical="center"/>
    </xf>
    <xf numFmtId="170" fontId="14" fillId="5" borderId="17" xfId="11" applyNumberFormat="1" applyFont="1" applyFill="1" applyBorder="1" applyAlignment="1">
      <alignment vertical="center"/>
    </xf>
    <xf numFmtId="43" fontId="4" fillId="5" borderId="0" xfId="1" applyFont="1" applyFill="1" applyAlignment="1">
      <alignment vertical="center"/>
    </xf>
    <xf numFmtId="49" fontId="12" fillId="6" borderId="16" xfId="4" applyNumberFormat="1" applyFont="1" applyFill="1" applyBorder="1" applyAlignment="1">
      <alignment horizontal="left" vertical="center"/>
    </xf>
    <xf numFmtId="170" fontId="14" fillId="4" borderId="21" xfId="11" applyNumberFormat="1" applyFont="1" applyFill="1" applyBorder="1" applyAlignment="1">
      <alignment vertical="center"/>
    </xf>
    <xf numFmtId="170" fontId="14" fillId="4" borderId="22" xfId="11" applyNumberFormat="1" applyFont="1" applyFill="1" applyBorder="1" applyAlignment="1">
      <alignment vertical="center"/>
    </xf>
    <xf numFmtId="170" fontId="14" fillId="4" borderId="27" xfId="11" applyNumberFormat="1" applyFont="1" applyFill="1" applyBorder="1" applyAlignment="1">
      <alignment vertical="center"/>
    </xf>
    <xf numFmtId="169" fontId="14" fillId="4" borderId="27" xfId="11" applyNumberFormat="1" applyFont="1" applyFill="1" applyBorder="1" applyAlignment="1">
      <alignment horizontal="center" vertical="center"/>
    </xf>
    <xf numFmtId="49" fontId="12" fillId="4" borderId="0" xfId="3" applyNumberFormat="1" applyFont="1" applyFill="1" applyBorder="1" applyAlignment="1">
      <alignment horizontal="center" vertical="center"/>
    </xf>
    <xf numFmtId="170" fontId="12" fillId="4" borderId="0" xfId="11" applyNumberFormat="1" applyFont="1" applyFill="1" applyBorder="1" applyAlignment="1">
      <alignment vertical="center"/>
    </xf>
    <xf numFmtId="170" fontId="12" fillId="4" borderId="26" xfId="11" applyNumberFormat="1" applyFont="1" applyFill="1" applyBorder="1" applyAlignment="1">
      <alignment vertical="center"/>
    </xf>
    <xf numFmtId="170" fontId="12" fillId="4" borderId="27" xfId="11" applyNumberFormat="1" applyFont="1" applyFill="1" applyBorder="1" applyAlignment="1">
      <alignment vertical="center"/>
    </xf>
    <xf numFmtId="169" fontId="12" fillId="4" borderId="27" xfId="11" applyNumberFormat="1" applyFont="1" applyFill="1" applyBorder="1" applyAlignment="1">
      <alignment horizontal="center" vertical="center"/>
    </xf>
    <xf numFmtId="170" fontId="14" fillId="4" borderId="0" xfId="11" applyNumberFormat="1" applyFont="1" applyFill="1" applyBorder="1" applyAlignment="1">
      <alignment vertical="center"/>
    </xf>
    <xf numFmtId="170" fontId="14" fillId="4" borderId="26" xfId="11" applyNumberFormat="1" applyFont="1" applyFill="1" applyBorder="1" applyAlignment="1">
      <alignment vertical="center"/>
    </xf>
    <xf numFmtId="0" fontId="16" fillId="2" borderId="29" xfId="3" applyFont="1" applyFill="1" applyBorder="1" applyAlignment="1">
      <alignment horizontal="left" vertical="center"/>
    </xf>
    <xf numFmtId="49" fontId="14" fillId="2" borderId="30" xfId="4" applyNumberFormat="1" applyFont="1" applyFill="1" applyBorder="1" applyAlignment="1">
      <alignment horizontal="right" vertical="center"/>
    </xf>
    <xf numFmtId="49" fontId="14" fillId="2" borderId="30" xfId="3" applyNumberFormat="1" applyFont="1" applyFill="1" applyBorder="1" applyAlignment="1">
      <alignment vertical="center"/>
    </xf>
    <xf numFmtId="49" fontId="14" fillId="2" borderId="30" xfId="3" applyNumberFormat="1" applyFont="1" applyFill="1" applyBorder="1" applyAlignment="1">
      <alignment horizontal="center" vertical="center"/>
    </xf>
    <xf numFmtId="170" fontId="12" fillId="2" borderId="30" xfId="11" applyNumberFormat="1" applyFont="1" applyFill="1" applyBorder="1" applyAlignment="1">
      <alignment vertical="center"/>
    </xf>
    <xf numFmtId="170" fontId="12" fillId="2" borderId="31" xfId="11" applyNumberFormat="1" applyFont="1" applyFill="1" applyBorder="1" applyAlignment="1">
      <alignment vertical="center"/>
    </xf>
    <xf numFmtId="170" fontId="12" fillId="2" borderId="32" xfId="11" applyNumberFormat="1" applyFont="1" applyFill="1" applyBorder="1" applyAlignment="1">
      <alignment vertical="center"/>
    </xf>
    <xf numFmtId="169" fontId="12" fillId="2" borderId="32" xfId="11" applyNumberFormat="1" applyFont="1" applyFill="1" applyBorder="1" applyAlignment="1">
      <alignment horizontal="center" vertical="center"/>
    </xf>
    <xf numFmtId="167" fontId="12" fillId="2" borderId="33" xfId="10" applyNumberFormat="1" applyFont="1" applyFill="1" applyBorder="1" applyAlignment="1">
      <alignment horizontal="right" vertical="center"/>
    </xf>
    <xf numFmtId="49" fontId="14" fillId="4" borderId="0" xfId="3" applyNumberFormat="1" applyFont="1" applyFill="1" applyBorder="1" applyAlignment="1">
      <alignment horizontal="center" vertical="center"/>
    </xf>
    <xf numFmtId="164" fontId="15" fillId="6" borderId="51" xfId="4" applyFont="1" applyFill="1" applyBorder="1" applyAlignment="1">
      <alignment horizontal="left" vertical="center"/>
    </xf>
    <xf numFmtId="49" fontId="12" fillId="6" borderId="52" xfId="4" applyNumberFormat="1" applyFont="1" applyFill="1" applyBorder="1" applyAlignment="1">
      <alignment horizontal="left" vertical="center"/>
    </xf>
    <xf numFmtId="170" fontId="12" fillId="6" borderId="52" xfId="11" applyNumberFormat="1" applyFont="1" applyFill="1" applyBorder="1" applyAlignment="1">
      <alignment vertical="center"/>
    </xf>
    <xf numFmtId="170" fontId="12" fillId="6" borderId="53" xfId="11" applyNumberFormat="1" applyFont="1" applyFill="1" applyBorder="1" applyAlignment="1">
      <alignment vertical="center"/>
    </xf>
    <xf numFmtId="170" fontId="12" fillId="6" borderId="6" xfId="11" applyNumberFormat="1" applyFont="1" applyFill="1" applyBorder="1" applyAlignment="1">
      <alignment vertical="center"/>
    </xf>
    <xf numFmtId="169" fontId="12" fillId="6" borderId="6" xfId="11" applyNumberFormat="1" applyFont="1" applyFill="1" applyBorder="1" applyAlignment="1">
      <alignment horizontal="center" vertical="center"/>
    </xf>
    <xf numFmtId="167" fontId="12" fillId="6" borderId="54" xfId="10" applyNumberFormat="1" applyFont="1" applyFill="1" applyBorder="1" applyAlignment="1">
      <alignment horizontal="right" vertical="center"/>
    </xf>
    <xf numFmtId="0" fontId="12" fillId="4" borderId="0" xfId="3" applyFont="1" applyFill="1" applyAlignment="1">
      <alignment horizontal="center" vertical="center"/>
    </xf>
    <xf numFmtId="0" fontId="14" fillId="4" borderId="0" xfId="3" applyFont="1" applyFill="1" applyAlignment="1">
      <alignment horizontal="center" vertical="center"/>
    </xf>
    <xf numFmtId="0" fontId="14" fillId="4" borderId="0" xfId="3" applyFont="1" applyFill="1"/>
    <xf numFmtId="168" fontId="14" fillId="4" borderId="0" xfId="5" applyNumberFormat="1" applyFont="1" applyFill="1"/>
    <xf numFmtId="168" fontId="17" fillId="4" borderId="0" xfId="5" applyNumberFormat="1" applyFont="1" applyFill="1"/>
    <xf numFmtId="168" fontId="4" fillId="4" borderId="0" xfId="5" applyNumberFormat="1" applyFont="1" applyFill="1"/>
    <xf numFmtId="0" fontId="18" fillId="4" borderId="0" xfId="3" applyFont="1" applyFill="1"/>
    <xf numFmtId="0" fontId="19" fillId="4" borderId="0" xfId="3" applyFont="1" applyFill="1" applyAlignment="1">
      <alignment vertical="center"/>
    </xf>
    <xf numFmtId="0" fontId="19" fillId="5" borderId="0" xfId="3" applyFont="1" applyFill="1" applyAlignment="1">
      <alignment vertical="center"/>
    </xf>
    <xf numFmtId="0" fontId="18" fillId="5" borderId="0" xfId="3" applyFont="1" applyFill="1" applyAlignment="1">
      <alignment vertical="center"/>
    </xf>
    <xf numFmtId="0" fontId="9" fillId="5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8" fillId="4" borderId="0" xfId="3" applyFont="1" applyFill="1" applyAlignment="1">
      <alignment vertical="center"/>
    </xf>
    <xf numFmtId="49" fontId="4" fillId="4" borderId="0" xfId="3" applyNumberFormat="1" applyFont="1" applyFill="1" applyBorder="1"/>
    <xf numFmtId="168" fontId="20" fillId="4" borderId="0" xfId="5" applyNumberFormat="1" applyFont="1" applyFill="1"/>
    <xf numFmtId="49" fontId="20" fillId="4" borderId="0" xfId="3" applyNumberFormat="1" applyFont="1" applyFill="1" applyBorder="1"/>
    <xf numFmtId="168" fontId="4" fillId="0" borderId="0" xfId="5" applyNumberFormat="1" applyFont="1" applyFill="1" applyAlignment="1">
      <alignment wrapText="1"/>
    </xf>
    <xf numFmtId="168" fontId="4" fillId="4" borderId="0" xfId="5" applyNumberFormat="1" applyFont="1" applyFill="1" applyAlignment="1">
      <alignment wrapText="1"/>
    </xf>
    <xf numFmtId="168" fontId="21" fillId="4" borderId="0" xfId="5" applyNumberFormat="1" applyFont="1" applyFill="1"/>
    <xf numFmtId="0" fontId="18" fillId="4" borderId="0" xfId="3" applyFont="1" applyFill="1" applyAlignment="1">
      <alignment horizontal="center" vertical="center"/>
    </xf>
    <xf numFmtId="0" fontId="20" fillId="4" borderId="0" xfId="9" applyFont="1" applyFill="1" applyAlignment="1">
      <alignment vertical="center"/>
    </xf>
    <xf numFmtId="0" fontId="10" fillId="4" borderId="0" xfId="9" applyFont="1" applyFill="1" applyAlignment="1">
      <alignment vertical="center"/>
    </xf>
    <xf numFmtId="0" fontId="24" fillId="0" borderId="0" xfId="9" applyFont="1" applyFill="1" applyAlignment="1">
      <alignment vertical="center"/>
    </xf>
    <xf numFmtId="0" fontId="22" fillId="0" borderId="0" xfId="9" applyFont="1" applyFill="1" applyAlignment="1">
      <alignment vertical="center"/>
    </xf>
    <xf numFmtId="0" fontId="25" fillId="0" borderId="0" xfId="9" applyFont="1" applyFill="1" applyAlignment="1">
      <alignment vertical="center"/>
    </xf>
    <xf numFmtId="0" fontId="20" fillId="0" borderId="0" xfId="9" applyFont="1" applyFill="1" applyAlignment="1">
      <alignment vertical="center"/>
    </xf>
    <xf numFmtId="0" fontId="20" fillId="8" borderId="0" xfId="9" applyFont="1" applyFill="1" applyAlignment="1">
      <alignment vertical="center"/>
    </xf>
    <xf numFmtId="169" fontId="20" fillId="0" borderId="0" xfId="9" applyNumberFormat="1" applyFont="1" applyFill="1" applyAlignment="1">
      <alignment vertical="center"/>
    </xf>
    <xf numFmtId="0" fontId="20" fillId="5" borderId="0" xfId="9" applyFont="1" applyFill="1" applyAlignment="1">
      <alignment vertical="center"/>
    </xf>
    <xf numFmtId="171" fontId="20" fillId="5" borderId="0" xfId="9" applyNumberFormat="1" applyFont="1" applyFill="1" applyAlignment="1">
      <alignment horizontal="right" vertical="center"/>
    </xf>
    <xf numFmtId="49" fontId="23" fillId="0" borderId="0" xfId="9" applyNumberFormat="1" applyFont="1" applyFill="1" applyAlignment="1">
      <alignment vertical="center"/>
    </xf>
    <xf numFmtId="43" fontId="20" fillId="0" borderId="0" xfId="1" applyFont="1" applyFill="1" applyBorder="1" applyAlignment="1">
      <alignment vertical="center"/>
    </xf>
    <xf numFmtId="43" fontId="20" fillId="5" borderId="0" xfId="1" applyFont="1" applyFill="1" applyAlignment="1">
      <alignment vertical="center"/>
    </xf>
    <xf numFmtId="171" fontId="20" fillId="4" borderId="0" xfId="9" applyNumberFormat="1" applyFont="1" applyFill="1" applyAlignment="1">
      <alignment horizontal="right" vertical="center"/>
    </xf>
    <xf numFmtId="0" fontId="20" fillId="4" borderId="0" xfId="13" applyFont="1" applyFill="1" applyAlignment="1">
      <alignment vertical="center"/>
    </xf>
    <xf numFmtId="0" fontId="10" fillId="4" borderId="0" xfId="13" applyFont="1" applyFill="1" applyAlignment="1">
      <alignment vertical="center"/>
    </xf>
    <xf numFmtId="0" fontId="10" fillId="4" borderId="79" xfId="13" applyFont="1" applyFill="1" applyBorder="1" applyAlignment="1">
      <alignment vertical="center"/>
    </xf>
    <xf numFmtId="170" fontId="12" fillId="4" borderId="21" xfId="11" applyNumberFormat="1" applyFont="1" applyFill="1" applyBorder="1" applyAlignment="1">
      <alignment vertical="center"/>
    </xf>
    <xf numFmtId="170" fontId="12" fillId="4" borderId="22" xfId="11" applyNumberFormat="1" applyFont="1" applyFill="1" applyBorder="1" applyAlignment="1">
      <alignment vertical="center"/>
    </xf>
    <xf numFmtId="170" fontId="12" fillId="4" borderId="23" xfId="11" applyNumberFormat="1" applyFont="1" applyFill="1" applyBorder="1" applyAlignment="1">
      <alignment vertical="center"/>
    </xf>
    <xf numFmtId="169" fontId="12" fillId="4" borderId="23" xfId="11" applyNumberFormat="1" applyFont="1" applyFill="1" applyBorder="1" applyAlignment="1">
      <alignment horizontal="center" vertical="center"/>
    </xf>
    <xf numFmtId="164" fontId="12" fillId="5" borderId="25" xfId="4" applyFont="1" applyFill="1" applyBorder="1" applyAlignment="1">
      <alignment horizontal="left" vertical="center"/>
    </xf>
    <xf numFmtId="164" fontId="12" fillId="5" borderId="0" xfId="4" applyFont="1" applyFill="1" applyBorder="1" applyAlignment="1">
      <alignment horizontal="right" vertical="center"/>
    </xf>
    <xf numFmtId="170" fontId="12" fillId="5" borderId="0" xfId="11" applyNumberFormat="1" applyFont="1" applyFill="1" applyBorder="1" applyAlignment="1">
      <alignment vertical="center"/>
    </xf>
    <xf numFmtId="170" fontId="12" fillId="5" borderId="26" xfId="11" applyNumberFormat="1" applyFont="1" applyFill="1" applyBorder="1" applyAlignment="1">
      <alignment vertical="center"/>
    </xf>
    <xf numFmtId="170" fontId="12" fillId="5" borderId="27" xfId="11" applyNumberFormat="1" applyFont="1" applyFill="1" applyBorder="1" applyAlignment="1">
      <alignment vertical="center"/>
    </xf>
    <xf numFmtId="169" fontId="12" fillId="5" borderId="27" xfId="11" applyNumberFormat="1" applyFont="1" applyFill="1" applyBorder="1" applyAlignment="1">
      <alignment horizontal="center" vertical="center"/>
    </xf>
    <xf numFmtId="0" fontId="14" fillId="5" borderId="0" xfId="3" applyFont="1" applyFill="1" applyBorder="1" applyAlignment="1">
      <alignment horizontal="right" vertical="center"/>
    </xf>
    <xf numFmtId="0" fontId="14" fillId="5" borderId="25" xfId="3" applyFont="1" applyFill="1" applyBorder="1" applyAlignment="1">
      <alignment horizontal="center" vertical="center"/>
    </xf>
    <xf numFmtId="0" fontId="13" fillId="5" borderId="25" xfId="3" applyFont="1" applyFill="1" applyBorder="1" applyAlignment="1">
      <alignment horizontal="center" vertical="center"/>
    </xf>
    <xf numFmtId="0" fontId="13" fillId="5" borderId="0" xfId="3" applyFont="1" applyFill="1" applyBorder="1" applyAlignment="1">
      <alignment horizontal="right" vertical="center"/>
    </xf>
    <xf numFmtId="49" fontId="13" fillId="5" borderId="0" xfId="3" applyNumberFormat="1" applyFont="1" applyFill="1" applyBorder="1" applyAlignment="1">
      <alignment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right" vertical="center"/>
    </xf>
    <xf numFmtId="49" fontId="14" fillId="0" borderId="0" xfId="3" applyNumberFormat="1" applyFont="1" applyFill="1" applyBorder="1" applyAlignment="1">
      <alignment vertical="center"/>
    </xf>
    <xf numFmtId="0" fontId="14" fillId="5" borderId="0" xfId="3" applyFont="1" applyFill="1" applyAlignment="1">
      <alignment vertical="center"/>
    </xf>
    <xf numFmtId="170" fontId="14" fillId="5" borderId="48" xfId="11" applyNumberFormat="1" applyFont="1" applyFill="1" applyBorder="1" applyAlignment="1">
      <alignment vertical="center"/>
    </xf>
    <xf numFmtId="170" fontId="14" fillId="5" borderId="49" xfId="11" applyNumberFormat="1" applyFont="1" applyFill="1" applyBorder="1" applyAlignment="1">
      <alignment vertical="center"/>
    </xf>
    <xf numFmtId="170" fontId="12" fillId="5" borderId="18" xfId="11" applyNumberFormat="1" applyFont="1" applyFill="1" applyBorder="1" applyAlignment="1">
      <alignment vertical="center"/>
    </xf>
    <xf numFmtId="49" fontId="14" fillId="5" borderId="26" xfId="4" applyNumberFormat="1" applyFont="1" applyFill="1" applyBorder="1" applyAlignment="1">
      <alignment horizontal="left" vertical="center"/>
    </xf>
    <xf numFmtId="170" fontId="13" fillId="5" borderId="49" xfId="11" applyNumberFormat="1" applyFont="1" applyFill="1" applyBorder="1" applyAlignment="1">
      <alignment vertical="center"/>
    </xf>
    <xf numFmtId="170" fontId="13" fillId="5" borderId="27" xfId="11" applyNumberFormat="1" applyFont="1" applyFill="1" applyBorder="1" applyAlignment="1">
      <alignment vertical="center"/>
    </xf>
    <xf numFmtId="49" fontId="14" fillId="5" borderId="48" xfId="4" applyNumberFormat="1" applyFont="1" applyFill="1" applyBorder="1" applyAlignment="1">
      <alignment vertical="center"/>
    </xf>
    <xf numFmtId="49" fontId="14" fillId="5" borderId="49" xfId="4" applyNumberFormat="1" applyFont="1" applyFill="1" applyBorder="1" applyAlignment="1">
      <alignment vertical="center"/>
    </xf>
    <xf numFmtId="164" fontId="15" fillId="6" borderId="57" xfId="4" applyFont="1" applyFill="1" applyBorder="1" applyAlignment="1">
      <alignment horizontal="left" vertical="center"/>
    </xf>
    <xf numFmtId="164" fontId="12" fillId="6" borderId="15" xfId="4" applyFont="1" applyFill="1" applyBorder="1" applyAlignment="1">
      <alignment horizontal="left" vertical="center"/>
    </xf>
    <xf numFmtId="164" fontId="14" fillId="4" borderId="0" xfId="4" applyFont="1" applyFill="1" applyBorder="1" applyAlignment="1">
      <alignment horizontal="right" vertical="center"/>
    </xf>
    <xf numFmtId="164" fontId="12" fillId="0" borderId="25" xfId="4" applyFont="1" applyFill="1" applyBorder="1" applyAlignment="1">
      <alignment horizontal="left" vertical="center"/>
    </xf>
    <xf numFmtId="0" fontId="12" fillId="4" borderId="0" xfId="3" applyFont="1" applyFill="1" applyBorder="1" applyAlignment="1">
      <alignment horizontal="left" vertical="center"/>
    </xf>
    <xf numFmtId="164" fontId="12" fillId="4" borderId="0" xfId="4" applyFont="1" applyFill="1" applyBorder="1" applyAlignment="1">
      <alignment horizontal="right" vertical="center"/>
    </xf>
    <xf numFmtId="0" fontId="14" fillId="4" borderId="0" xfId="3" applyFont="1" applyFill="1" applyBorder="1" applyAlignment="1">
      <alignment horizontal="right" vertical="center"/>
    </xf>
    <xf numFmtId="170" fontId="12" fillId="5" borderId="18" xfId="11" applyNumberFormat="1" applyFont="1" applyFill="1" applyBorder="1" applyAlignment="1">
      <alignment horizontal="center" vertical="center"/>
    </xf>
    <xf numFmtId="164" fontId="12" fillId="0" borderId="0" xfId="4" applyFont="1" applyFill="1" applyBorder="1" applyAlignment="1">
      <alignment horizontal="right" vertical="center"/>
    </xf>
    <xf numFmtId="170" fontId="30" fillId="0" borderId="27" xfId="11" applyNumberFormat="1" applyFont="1" applyFill="1" applyBorder="1" applyAlignment="1">
      <alignment vertical="center"/>
    </xf>
    <xf numFmtId="170" fontId="31" fillId="0" borderId="27" xfId="11" applyNumberFormat="1" applyFont="1" applyFill="1" applyBorder="1" applyAlignment="1">
      <alignment vertical="center"/>
    </xf>
    <xf numFmtId="170" fontId="13" fillId="0" borderId="27" xfId="11" applyNumberFormat="1" applyFont="1" applyFill="1" applyBorder="1" applyAlignment="1">
      <alignment vertical="center"/>
    </xf>
    <xf numFmtId="49" fontId="13" fillId="0" borderId="26" xfId="4" applyNumberFormat="1" applyFont="1" applyFill="1" applyBorder="1" applyAlignment="1">
      <alignment horizontal="left" vertical="center"/>
    </xf>
    <xf numFmtId="49" fontId="13" fillId="0" borderId="26" xfId="4" applyNumberFormat="1" applyFont="1" applyFill="1" applyBorder="1" applyAlignment="1">
      <alignment horizontal="left" vertical="center" wrapText="1"/>
    </xf>
    <xf numFmtId="169" fontId="14" fillId="0" borderId="27" xfId="11" applyNumberFormat="1" applyFont="1" applyFill="1" applyBorder="1" applyAlignment="1">
      <alignment horizontal="center" vertical="center"/>
    </xf>
    <xf numFmtId="49" fontId="14" fillId="0" borderId="26" xfId="4" applyNumberFormat="1" applyFont="1" applyFill="1" applyBorder="1" applyAlignment="1">
      <alignment horizontal="left" vertical="center"/>
    </xf>
    <xf numFmtId="49" fontId="14" fillId="0" borderId="26" xfId="4" applyNumberFormat="1" applyFont="1" applyFill="1" applyBorder="1" applyAlignment="1">
      <alignment horizontal="left" vertical="center" wrapText="1"/>
    </xf>
    <xf numFmtId="164" fontId="14" fillId="5" borderId="0" xfId="4" applyFont="1" applyFill="1" applyBorder="1" applyAlignment="1">
      <alignment horizontal="right" vertical="center"/>
    </xf>
    <xf numFmtId="170" fontId="12" fillId="5" borderId="23" xfId="11" applyNumberFormat="1" applyFont="1" applyFill="1" applyBorder="1" applyAlignment="1">
      <alignment vertical="center"/>
    </xf>
    <xf numFmtId="170" fontId="12" fillId="5" borderId="22" xfId="11" applyNumberFormat="1" applyFont="1" applyFill="1" applyBorder="1" applyAlignment="1">
      <alignment vertical="center"/>
    </xf>
    <xf numFmtId="164" fontId="14" fillId="2" borderId="30" xfId="4" applyFont="1" applyFill="1" applyBorder="1" applyAlignment="1">
      <alignment horizontal="right" vertical="center"/>
    </xf>
    <xf numFmtId="0" fontId="14" fillId="4" borderId="34" xfId="3" applyFont="1" applyFill="1" applyBorder="1" applyAlignment="1">
      <alignment horizontal="center" vertical="center"/>
    </xf>
    <xf numFmtId="164" fontId="14" fillId="4" borderId="35" xfId="4" applyFont="1" applyFill="1" applyBorder="1" applyAlignment="1">
      <alignment horizontal="right" vertical="center"/>
    </xf>
    <xf numFmtId="49" fontId="14" fillId="4" borderId="35" xfId="4" applyNumberFormat="1" applyFont="1" applyFill="1" applyBorder="1" applyAlignment="1">
      <alignment horizontal="left" vertical="center"/>
    </xf>
    <xf numFmtId="170" fontId="14" fillId="4" borderId="35" xfId="11" applyNumberFormat="1" applyFont="1" applyFill="1" applyBorder="1" applyAlignment="1">
      <alignment vertical="center"/>
    </xf>
    <xf numFmtId="170" fontId="14" fillId="4" borderId="36" xfId="11" applyNumberFormat="1" applyFont="1" applyFill="1" applyBorder="1" applyAlignment="1">
      <alignment vertical="center"/>
    </xf>
    <xf numFmtId="170" fontId="14" fillId="4" borderId="37" xfId="11" applyNumberFormat="1" applyFont="1" applyFill="1" applyBorder="1" applyAlignment="1">
      <alignment vertical="center"/>
    </xf>
    <xf numFmtId="169" fontId="14" fillId="4" borderId="37" xfId="11" applyNumberFormat="1" applyFont="1" applyFill="1" applyBorder="1" applyAlignment="1">
      <alignment horizontal="center" vertical="center"/>
    </xf>
    <xf numFmtId="167" fontId="14" fillId="4" borderId="38" xfId="10" applyNumberFormat="1" applyFont="1" applyFill="1" applyBorder="1" applyAlignment="1">
      <alignment horizontal="right" vertical="center"/>
    </xf>
    <xf numFmtId="164" fontId="12" fillId="6" borderId="52" xfId="4" applyFont="1" applyFill="1" applyBorder="1" applyAlignment="1">
      <alignment horizontal="left" vertical="center"/>
    </xf>
    <xf numFmtId="0" fontId="7" fillId="4" borderId="0" xfId="3" applyFont="1" applyFill="1" applyAlignment="1">
      <alignment horizontal="center" vertical="center"/>
    </xf>
    <xf numFmtId="0" fontId="32" fillId="4" borderId="0" xfId="9" applyFont="1" applyFill="1" applyBorder="1" applyAlignment="1">
      <alignment vertical="center"/>
    </xf>
    <xf numFmtId="0" fontId="32" fillId="4" borderId="0" xfId="3" applyFont="1" applyFill="1"/>
    <xf numFmtId="0" fontId="32" fillId="4" borderId="0" xfId="3" applyFont="1" applyFill="1" applyAlignment="1">
      <alignment horizontal="center" vertical="center"/>
    </xf>
    <xf numFmtId="0" fontId="32" fillId="4" borderId="0" xfId="3" applyFont="1" applyFill="1" applyAlignment="1">
      <alignment vertical="center"/>
    </xf>
    <xf numFmtId="4" fontId="33" fillId="4" borderId="18" xfId="5" applyNumberFormat="1" applyFont="1" applyFill="1" applyBorder="1" applyAlignment="1">
      <alignment horizontal="center" vertical="center" wrapText="1"/>
    </xf>
    <xf numFmtId="4" fontId="33" fillId="4" borderId="19" xfId="5" applyNumberFormat="1" applyFont="1" applyFill="1" applyBorder="1" applyAlignment="1">
      <alignment horizontal="center" vertical="center" wrapText="1"/>
    </xf>
    <xf numFmtId="0" fontId="5" fillId="4" borderId="0" xfId="3" applyFont="1" applyFill="1" applyAlignment="1">
      <alignment vertical="center"/>
    </xf>
    <xf numFmtId="164" fontId="5" fillId="0" borderId="20" xfId="4" applyFont="1" applyFill="1" applyBorder="1" applyAlignment="1">
      <alignment horizontal="left" vertical="center"/>
    </xf>
    <xf numFmtId="164" fontId="5" fillId="4" borderId="21" xfId="4" applyFont="1" applyFill="1" applyBorder="1" applyAlignment="1">
      <alignment horizontal="left" vertical="center"/>
    </xf>
    <xf numFmtId="165" fontId="5" fillId="4" borderId="27" xfId="6" applyNumberFormat="1" applyFont="1" applyFill="1" applyBorder="1" applyAlignment="1">
      <alignment vertical="center"/>
    </xf>
    <xf numFmtId="165" fontId="5" fillId="4" borderId="22" xfId="6" applyNumberFormat="1" applyFont="1" applyFill="1" applyBorder="1" applyAlignment="1">
      <alignment vertical="center"/>
    </xf>
    <xf numFmtId="165" fontId="5" fillId="4" borderId="23" xfId="7" applyNumberFormat="1" applyFont="1" applyFill="1" applyBorder="1" applyAlignment="1">
      <alignment horizontal="center" vertical="center"/>
    </xf>
    <xf numFmtId="167" fontId="5" fillId="4" borderId="24" xfId="8" applyNumberFormat="1" applyFont="1" applyFill="1" applyBorder="1" applyAlignment="1">
      <alignment horizontal="right" vertical="center"/>
    </xf>
    <xf numFmtId="49" fontId="5" fillId="4" borderId="25" xfId="4" applyNumberFormat="1" applyFont="1" applyFill="1" applyBorder="1" applyAlignment="1">
      <alignment horizontal="left" vertical="center"/>
    </xf>
    <xf numFmtId="49" fontId="5" fillId="0" borderId="0" xfId="4" applyNumberFormat="1" applyFont="1" applyFill="1" applyBorder="1" applyAlignment="1">
      <alignment horizontal="right" vertical="center"/>
    </xf>
    <xf numFmtId="49" fontId="5" fillId="4" borderId="0" xfId="4" applyNumberFormat="1" applyFont="1" applyFill="1" applyBorder="1" applyAlignment="1">
      <alignment horizontal="left" vertical="center"/>
    </xf>
    <xf numFmtId="49" fontId="5" fillId="4" borderId="26" xfId="4" applyNumberFormat="1" applyFont="1" applyFill="1" applyBorder="1" applyAlignment="1">
      <alignment horizontal="left" vertical="center"/>
    </xf>
    <xf numFmtId="165" fontId="5" fillId="4" borderId="27" xfId="7" applyNumberFormat="1" applyFont="1" applyFill="1" applyBorder="1" applyAlignment="1">
      <alignment horizontal="center" vertical="center"/>
    </xf>
    <xf numFmtId="167" fontId="5" fillId="4" borderId="28" xfId="8" applyNumberFormat="1" applyFont="1" applyFill="1" applyBorder="1" applyAlignment="1">
      <alignment horizontal="right" vertical="center"/>
    </xf>
    <xf numFmtId="49" fontId="32" fillId="4" borderId="25" xfId="4" applyNumberFormat="1" applyFont="1" applyFill="1" applyBorder="1" applyAlignment="1">
      <alignment horizontal="left" vertical="center"/>
    </xf>
    <xf numFmtId="49" fontId="32" fillId="4" borderId="0" xfId="4" applyNumberFormat="1" applyFont="1" applyFill="1" applyBorder="1" applyAlignment="1">
      <alignment horizontal="right" vertical="center"/>
    </xf>
    <xf numFmtId="49" fontId="32" fillId="4" borderId="0" xfId="4" applyNumberFormat="1" applyFont="1" applyFill="1" applyBorder="1" applyAlignment="1">
      <alignment horizontal="left" vertical="center"/>
    </xf>
    <xf numFmtId="165" fontId="32" fillId="4" borderId="26" xfId="6" applyNumberFormat="1" applyFont="1" applyFill="1" applyBorder="1" applyAlignment="1">
      <alignment vertical="center"/>
    </xf>
    <xf numFmtId="165" fontId="32" fillId="4" borderId="27" xfId="7" applyNumberFormat="1" applyFont="1" applyFill="1" applyBorder="1" applyAlignment="1">
      <alignment horizontal="center" vertical="center"/>
    </xf>
    <xf numFmtId="167" fontId="32" fillId="4" borderId="28" xfId="8" applyNumberFormat="1" applyFont="1" applyFill="1" applyBorder="1" applyAlignment="1">
      <alignment horizontal="right" vertical="center"/>
    </xf>
    <xf numFmtId="49" fontId="32" fillId="0" borderId="0" xfId="4" applyNumberFormat="1" applyFont="1" applyFill="1" applyBorder="1" applyAlignment="1">
      <alignment horizontal="right" vertical="center"/>
    </xf>
    <xf numFmtId="49" fontId="32" fillId="4" borderId="26" xfId="4" applyNumberFormat="1" applyFont="1" applyFill="1" applyBorder="1" applyAlignment="1">
      <alignment horizontal="left" vertical="center"/>
    </xf>
    <xf numFmtId="165" fontId="32" fillId="4" borderId="27" xfId="6" applyNumberFormat="1" applyFont="1" applyFill="1" applyBorder="1" applyAlignment="1">
      <alignment vertical="center"/>
    </xf>
    <xf numFmtId="165" fontId="32" fillId="0" borderId="27" xfId="6" applyNumberFormat="1" applyFont="1" applyFill="1" applyBorder="1" applyAlignment="1">
      <alignment vertical="center"/>
    </xf>
    <xf numFmtId="0" fontId="32" fillId="0" borderId="0" xfId="3" applyFont="1" applyFill="1" applyAlignment="1">
      <alignment vertical="center"/>
    </xf>
    <xf numFmtId="49" fontId="32" fillId="0" borderId="25" xfId="4" applyNumberFormat="1" applyFont="1" applyFill="1" applyBorder="1" applyAlignment="1">
      <alignment horizontal="left" vertical="center"/>
    </xf>
    <xf numFmtId="49" fontId="32" fillId="0" borderId="0" xfId="4" applyNumberFormat="1" applyFont="1" applyFill="1" applyBorder="1" applyAlignment="1">
      <alignment horizontal="left" vertical="center"/>
    </xf>
    <xf numFmtId="49" fontId="7" fillId="0" borderId="0" xfId="4" applyNumberFormat="1" applyFont="1" applyFill="1" applyBorder="1" applyAlignment="1">
      <alignment horizontal="left" vertical="center"/>
    </xf>
    <xf numFmtId="165" fontId="32" fillId="5" borderId="27" xfId="7" applyNumberFormat="1" applyFont="1" applyFill="1" applyBorder="1" applyAlignment="1">
      <alignment horizontal="center" vertical="center"/>
    </xf>
    <xf numFmtId="167" fontId="32" fillId="5" borderId="28" xfId="8" applyNumberFormat="1" applyFont="1" applyFill="1" applyBorder="1" applyAlignment="1">
      <alignment horizontal="right" vertical="center"/>
    </xf>
    <xf numFmtId="165" fontId="32" fillId="0" borderId="27" xfId="7" applyNumberFormat="1" applyFont="1" applyFill="1" applyBorder="1" applyAlignment="1">
      <alignment horizontal="center" vertical="center"/>
    </xf>
    <xf numFmtId="167" fontId="32" fillId="0" borderId="28" xfId="8" applyNumberFormat="1" applyFont="1" applyFill="1" applyBorder="1" applyAlignment="1">
      <alignment horizontal="right" vertical="center"/>
    </xf>
    <xf numFmtId="0" fontId="32" fillId="5" borderId="0" xfId="3" applyFont="1" applyFill="1" applyAlignment="1">
      <alignment vertical="center"/>
    </xf>
    <xf numFmtId="49" fontId="32" fillId="5" borderId="25" xfId="4" applyNumberFormat="1" applyFont="1" applyFill="1" applyBorder="1" applyAlignment="1">
      <alignment horizontal="left" vertical="center"/>
    </xf>
    <xf numFmtId="49" fontId="32" fillId="5" borderId="0" xfId="4" applyNumberFormat="1" applyFont="1" applyFill="1" applyBorder="1" applyAlignment="1">
      <alignment horizontal="right" vertical="center"/>
    </xf>
    <xf numFmtId="49" fontId="32" fillId="5" borderId="0" xfId="4" applyNumberFormat="1" applyFont="1" applyFill="1" applyBorder="1" applyAlignment="1">
      <alignment horizontal="left" vertical="center"/>
    </xf>
    <xf numFmtId="49" fontId="32" fillId="5" borderId="26" xfId="3" applyNumberFormat="1" applyFont="1" applyFill="1" applyBorder="1" applyAlignment="1">
      <alignment horizontal="left" vertical="center"/>
    </xf>
    <xf numFmtId="165" fontId="32" fillId="5" borderId="27" xfId="6" applyNumberFormat="1" applyFont="1" applyFill="1" applyBorder="1" applyAlignment="1">
      <alignment vertical="center"/>
    </xf>
    <xf numFmtId="49" fontId="7" fillId="5" borderId="0" xfId="4" applyNumberFormat="1" applyFont="1" applyFill="1" applyBorder="1" applyAlignment="1">
      <alignment horizontal="left" vertical="center"/>
    </xf>
    <xf numFmtId="165" fontId="7" fillId="5" borderId="27" xfId="7" applyNumberFormat="1" applyFont="1" applyFill="1" applyBorder="1" applyAlignment="1">
      <alignment horizontal="center" vertical="center"/>
    </xf>
    <xf numFmtId="167" fontId="7" fillId="5" borderId="28" xfId="8" applyNumberFormat="1" applyFont="1" applyFill="1" applyBorder="1" applyAlignment="1">
      <alignment horizontal="right" vertical="center"/>
    </xf>
    <xf numFmtId="0" fontId="5" fillId="5" borderId="0" xfId="3" applyFont="1" applyFill="1" applyAlignment="1">
      <alignment horizontal="left" vertical="center"/>
    </xf>
    <xf numFmtId="49" fontId="5" fillId="5" borderId="25" xfId="3" applyNumberFormat="1" applyFont="1" applyFill="1" applyBorder="1" applyAlignment="1">
      <alignment horizontal="center" vertical="center"/>
    </xf>
    <xf numFmtId="49" fontId="5" fillId="5" borderId="0" xfId="4" applyNumberFormat="1" applyFont="1" applyFill="1" applyBorder="1" applyAlignment="1">
      <alignment horizontal="right" vertical="center"/>
    </xf>
    <xf numFmtId="49" fontId="5" fillId="5" borderId="0" xfId="4" applyNumberFormat="1" applyFont="1" applyFill="1" applyBorder="1" applyAlignment="1">
      <alignment horizontal="left" vertical="center"/>
    </xf>
    <xf numFmtId="165" fontId="5" fillId="5" borderId="27" xfId="7" applyNumberFormat="1" applyFont="1" applyFill="1" applyBorder="1" applyAlignment="1">
      <alignment horizontal="center" vertical="center"/>
    </xf>
    <xf numFmtId="167" fontId="5" fillId="5" borderId="28" xfId="8" applyNumberFormat="1" applyFont="1" applyFill="1" applyBorder="1" applyAlignment="1">
      <alignment horizontal="right" vertical="center"/>
    </xf>
    <xf numFmtId="0" fontId="5" fillId="5" borderId="0" xfId="3" applyFont="1" applyFill="1" applyAlignment="1">
      <alignment vertical="center"/>
    </xf>
    <xf numFmtId="49" fontId="5" fillId="5" borderId="25" xfId="4" applyNumberFormat="1" applyFont="1" applyFill="1" applyBorder="1" applyAlignment="1">
      <alignment horizontal="left" vertical="center"/>
    </xf>
    <xf numFmtId="49" fontId="5" fillId="5" borderId="26" xfId="4" applyNumberFormat="1" applyFont="1" applyFill="1" applyBorder="1" applyAlignment="1">
      <alignment horizontal="left" vertical="center"/>
    </xf>
    <xf numFmtId="165" fontId="5" fillId="5" borderId="27" xfId="6" applyNumberFormat="1" applyFont="1" applyFill="1" applyBorder="1" applyAlignment="1">
      <alignment vertical="center"/>
    </xf>
    <xf numFmtId="165" fontId="5" fillId="0" borderId="27" xfId="6" applyNumberFormat="1" applyFont="1" applyFill="1" applyBorder="1" applyAlignment="1">
      <alignment vertical="center"/>
    </xf>
    <xf numFmtId="49" fontId="32" fillId="4" borderId="0" xfId="3" applyNumberFormat="1" applyFont="1" applyFill="1" applyBorder="1" applyAlignment="1">
      <alignment horizontal="left" vertical="center"/>
    </xf>
    <xf numFmtId="0" fontId="5" fillId="4" borderId="0" xfId="3" applyFont="1" applyFill="1" applyAlignment="1">
      <alignment horizontal="left" vertical="center"/>
    </xf>
    <xf numFmtId="49" fontId="5" fillId="4" borderId="25" xfId="3" applyNumberFormat="1" applyFont="1" applyFill="1" applyBorder="1" applyAlignment="1">
      <alignment horizontal="center" vertical="center"/>
    </xf>
    <xf numFmtId="49" fontId="5" fillId="4" borderId="0" xfId="4" applyNumberFormat="1" applyFont="1" applyFill="1" applyBorder="1" applyAlignment="1">
      <alignment horizontal="right" vertical="center"/>
    </xf>
    <xf numFmtId="49" fontId="5" fillId="5" borderId="0" xfId="4" applyNumberFormat="1" applyFont="1" applyFill="1" applyBorder="1" applyAlignment="1">
      <alignment vertical="center"/>
    </xf>
    <xf numFmtId="49" fontId="5" fillId="5" borderId="0" xfId="4" applyNumberFormat="1" applyFont="1" applyFill="1" applyBorder="1" applyAlignment="1">
      <alignment vertical="center" wrapText="1"/>
    </xf>
    <xf numFmtId="49" fontId="5" fillId="6" borderId="14" xfId="3" applyNumberFormat="1" applyFont="1" applyFill="1" applyBorder="1" applyAlignment="1">
      <alignment horizontal="center" vertical="center"/>
    </xf>
    <xf numFmtId="165" fontId="5" fillId="6" borderId="18" xfId="6" applyNumberFormat="1" applyFont="1" applyFill="1" applyBorder="1" applyAlignment="1">
      <alignment vertical="center"/>
    </xf>
    <xf numFmtId="165" fontId="5" fillId="6" borderId="18" xfId="7" applyNumberFormat="1" applyFont="1" applyFill="1" applyBorder="1" applyAlignment="1">
      <alignment horizontal="center" vertical="center"/>
    </xf>
    <xf numFmtId="167" fontId="5" fillId="6" borderId="19" xfId="8" applyNumberFormat="1" applyFont="1" applyFill="1" applyBorder="1" applyAlignment="1">
      <alignment horizontal="right" vertical="center"/>
    </xf>
    <xf numFmtId="49" fontId="32" fillId="4" borderId="25" xfId="3" applyNumberFormat="1" applyFont="1" applyFill="1" applyBorder="1" applyAlignment="1">
      <alignment horizontal="center" vertical="center"/>
    </xf>
    <xf numFmtId="49" fontId="5" fillId="0" borderId="25" xfId="4" applyNumberFormat="1" applyFont="1" applyFill="1" applyBorder="1" applyAlignment="1">
      <alignment horizontal="left" vertical="center"/>
    </xf>
    <xf numFmtId="49" fontId="5" fillId="4" borderId="0" xfId="3" applyNumberFormat="1" applyFont="1" applyFill="1" applyBorder="1" applyAlignment="1">
      <alignment horizontal="left" vertical="center"/>
    </xf>
    <xf numFmtId="49" fontId="5" fillId="4" borderId="0" xfId="3" applyNumberFormat="1" applyFont="1" applyFill="1" applyBorder="1" applyAlignment="1">
      <alignment horizontal="center" vertical="center"/>
    </xf>
    <xf numFmtId="49" fontId="5" fillId="4" borderId="0" xfId="4" applyNumberFormat="1" applyFont="1" applyFill="1" applyBorder="1" applyAlignment="1">
      <alignment horizontal="center" vertical="center"/>
    </xf>
    <xf numFmtId="49" fontId="32" fillId="4" borderId="0" xfId="3" applyNumberFormat="1" applyFont="1" applyFill="1" applyBorder="1" applyAlignment="1">
      <alignment horizontal="center" vertical="center"/>
    </xf>
    <xf numFmtId="49" fontId="32" fillId="5" borderId="25" xfId="3" applyNumberFormat="1" applyFont="1" applyFill="1" applyBorder="1" applyAlignment="1">
      <alignment horizontal="center" vertical="center"/>
    </xf>
    <xf numFmtId="49" fontId="32" fillId="5" borderId="0" xfId="3" applyNumberFormat="1" applyFont="1" applyFill="1" applyBorder="1" applyAlignment="1">
      <alignment horizontal="center" vertical="center"/>
    </xf>
    <xf numFmtId="49" fontId="32" fillId="4" borderId="0" xfId="3" applyNumberFormat="1" applyFont="1" applyFill="1" applyBorder="1" applyAlignment="1">
      <alignment horizontal="right" vertical="center"/>
    </xf>
    <xf numFmtId="49" fontId="32" fillId="5" borderId="0" xfId="3" applyNumberFormat="1" applyFont="1" applyFill="1" applyBorder="1" applyAlignment="1">
      <alignment horizontal="left" vertical="center"/>
    </xf>
    <xf numFmtId="43" fontId="32" fillId="4" borderId="0" xfId="3" applyNumberFormat="1" applyFont="1" applyFill="1" applyAlignment="1">
      <alignment vertical="center"/>
    </xf>
    <xf numFmtId="49" fontId="34" fillId="4" borderId="0" xfId="3" applyNumberFormat="1" applyFont="1" applyFill="1" applyBorder="1" applyAlignment="1">
      <alignment horizontal="center" vertical="center"/>
    </xf>
    <xf numFmtId="49" fontId="34" fillId="4" borderId="0" xfId="3" applyNumberFormat="1" applyFont="1" applyFill="1" applyBorder="1" applyAlignment="1">
      <alignment vertical="center"/>
    </xf>
    <xf numFmtId="49" fontId="34" fillId="4" borderId="26" xfId="3" applyNumberFormat="1" applyFont="1" applyFill="1" applyBorder="1" applyAlignment="1">
      <alignment vertical="center"/>
    </xf>
    <xf numFmtId="49" fontId="34" fillId="5" borderId="0" xfId="3" applyNumberFormat="1" applyFont="1" applyFill="1" applyBorder="1" applyAlignment="1">
      <alignment vertical="center"/>
    </xf>
    <xf numFmtId="43" fontId="32" fillId="5" borderId="0" xfId="3" applyNumberFormat="1" applyFont="1" applyFill="1" applyAlignment="1">
      <alignment vertical="center"/>
    </xf>
    <xf numFmtId="49" fontId="34" fillId="5" borderId="0" xfId="4" applyNumberFormat="1" applyFont="1" applyFill="1" applyBorder="1" applyAlignment="1">
      <alignment horizontal="right" vertical="center"/>
    </xf>
    <xf numFmtId="49" fontId="5" fillId="5" borderId="0" xfId="3" applyNumberFormat="1" applyFont="1" applyFill="1" applyBorder="1" applyAlignment="1">
      <alignment vertical="center"/>
    </xf>
    <xf numFmtId="49" fontId="32" fillId="5" borderId="0" xfId="3" applyNumberFormat="1" applyFont="1" applyFill="1" applyBorder="1" applyAlignment="1">
      <alignment vertical="center"/>
    </xf>
    <xf numFmtId="49" fontId="5" fillId="4" borderId="0" xfId="3" applyNumberFormat="1" applyFont="1" applyFill="1" applyBorder="1" applyAlignment="1">
      <alignment vertical="center"/>
    </xf>
    <xf numFmtId="49" fontId="5" fillId="4" borderId="26" xfId="3" applyNumberFormat="1" applyFont="1" applyFill="1" applyBorder="1" applyAlignment="1">
      <alignment vertical="center"/>
    </xf>
    <xf numFmtId="49" fontId="32" fillId="4" borderId="0" xfId="3" applyNumberFormat="1" applyFont="1" applyFill="1" applyBorder="1" applyAlignment="1">
      <alignment vertical="center"/>
    </xf>
    <xf numFmtId="49" fontId="34" fillId="4" borderId="0" xfId="3" applyNumberFormat="1" applyFont="1" applyFill="1" applyBorder="1" applyAlignment="1">
      <alignment horizontal="left" vertical="center"/>
    </xf>
    <xf numFmtId="49" fontId="5" fillId="5" borderId="0" xfId="3" applyNumberFormat="1" applyFont="1" applyFill="1" applyBorder="1" applyAlignment="1">
      <alignment horizontal="center" vertical="center"/>
    </xf>
    <xf numFmtId="49" fontId="32" fillId="5" borderId="25" xfId="3" applyNumberFormat="1" applyFont="1" applyFill="1" applyBorder="1" applyAlignment="1">
      <alignment horizontal="left" vertical="center"/>
    </xf>
    <xf numFmtId="49" fontId="32" fillId="4" borderId="26" xfId="3" applyNumberFormat="1" applyFont="1" applyFill="1" applyBorder="1" applyAlignment="1">
      <alignment vertical="center"/>
    </xf>
    <xf numFmtId="49" fontId="32" fillId="4" borderId="25" xfId="3" applyNumberFormat="1" applyFont="1" applyFill="1" applyBorder="1" applyAlignment="1">
      <alignment horizontal="left" vertical="center"/>
    </xf>
    <xf numFmtId="0" fontId="5" fillId="4" borderId="0" xfId="3" applyFont="1" applyFill="1" applyBorder="1" applyAlignment="1">
      <alignment vertical="center"/>
    </xf>
    <xf numFmtId="165" fontId="5" fillId="2" borderId="32" xfId="6" applyNumberFormat="1" applyFont="1" applyFill="1" applyBorder="1" applyAlignment="1">
      <alignment vertical="center"/>
    </xf>
    <xf numFmtId="165" fontId="5" fillId="2" borderId="32" xfId="7" applyNumberFormat="1" applyFont="1" applyFill="1" applyBorder="1" applyAlignment="1">
      <alignment horizontal="center" vertical="center"/>
    </xf>
    <xf numFmtId="167" fontId="5" fillId="2" borderId="33" xfId="8" applyNumberFormat="1" applyFont="1" applyFill="1" applyBorder="1" applyAlignment="1">
      <alignment horizontal="right" vertical="center"/>
    </xf>
    <xf numFmtId="49" fontId="5" fillId="4" borderId="34" xfId="4" applyNumberFormat="1" applyFont="1" applyFill="1" applyBorder="1" applyAlignment="1">
      <alignment horizontal="left" vertical="center"/>
    </xf>
    <xf numFmtId="49" fontId="5" fillId="4" borderId="35" xfId="3" applyNumberFormat="1" applyFont="1" applyFill="1" applyBorder="1" applyAlignment="1">
      <alignment horizontal="center" vertical="center"/>
    </xf>
    <xf numFmtId="49" fontId="5" fillId="4" borderId="35" xfId="3" applyNumberFormat="1" applyFont="1" applyFill="1" applyBorder="1" applyAlignment="1">
      <alignment horizontal="left" vertical="center"/>
    </xf>
    <xf numFmtId="49" fontId="5" fillId="4" borderId="35" xfId="3" applyNumberFormat="1" applyFont="1" applyFill="1" applyBorder="1" applyAlignment="1">
      <alignment vertical="center"/>
    </xf>
    <xf numFmtId="49" fontId="5" fillId="4" borderId="36" xfId="3" applyNumberFormat="1" applyFont="1" applyFill="1" applyBorder="1" applyAlignment="1">
      <alignment vertical="center"/>
    </xf>
    <xf numFmtId="165" fontId="5" fillId="4" borderId="37" xfId="6" applyNumberFormat="1" applyFont="1" applyFill="1" applyBorder="1" applyAlignment="1">
      <alignment vertical="center"/>
    </xf>
    <xf numFmtId="165" fontId="5" fillId="4" borderId="37" xfId="7" applyNumberFormat="1" applyFont="1" applyFill="1" applyBorder="1" applyAlignment="1">
      <alignment horizontal="center" vertical="center"/>
    </xf>
    <xf numFmtId="167" fontId="5" fillId="4" borderId="38" xfId="8" applyNumberFormat="1" applyFont="1" applyFill="1" applyBorder="1" applyAlignment="1">
      <alignment horizontal="right" vertical="center"/>
    </xf>
    <xf numFmtId="49" fontId="5" fillId="4" borderId="39" xfId="3" applyNumberFormat="1" applyFont="1" applyFill="1" applyBorder="1" applyAlignment="1">
      <alignment horizontal="center" vertical="center"/>
    </xf>
    <xf numFmtId="49" fontId="5" fillId="4" borderId="40" xfId="3" applyNumberFormat="1" applyFont="1" applyFill="1" applyBorder="1" applyAlignment="1">
      <alignment horizontal="center" vertical="center"/>
    </xf>
    <xf numFmtId="49" fontId="32" fillId="4" borderId="40" xfId="3" applyNumberFormat="1" applyFont="1" applyFill="1" applyBorder="1" applyAlignment="1">
      <alignment horizontal="center" vertical="center"/>
    </xf>
    <xf numFmtId="49" fontId="32" fillId="4" borderId="40" xfId="3" applyNumberFormat="1" applyFont="1" applyFill="1" applyBorder="1" applyAlignment="1">
      <alignment vertical="center"/>
    </xf>
    <xf numFmtId="49" fontId="32" fillId="4" borderId="41" xfId="3" applyNumberFormat="1" applyFont="1" applyFill="1" applyBorder="1" applyAlignment="1">
      <alignment vertical="center"/>
    </xf>
    <xf numFmtId="165" fontId="32" fillId="4" borderId="42" xfId="6" applyNumberFormat="1" applyFont="1" applyFill="1" applyBorder="1" applyAlignment="1">
      <alignment vertical="center"/>
    </xf>
    <xf numFmtId="165" fontId="32" fillId="4" borderId="42" xfId="7" applyNumberFormat="1" applyFont="1" applyFill="1" applyBorder="1" applyAlignment="1">
      <alignment horizontal="center" vertical="center"/>
    </xf>
    <xf numFmtId="167" fontId="5" fillId="4" borderId="43" xfId="8" applyNumberFormat="1" applyFont="1" applyFill="1" applyBorder="1" applyAlignment="1">
      <alignment horizontal="right" vertical="center"/>
    </xf>
    <xf numFmtId="49" fontId="5" fillId="4" borderId="0" xfId="3" applyNumberFormat="1" applyFont="1" applyFill="1" applyAlignment="1">
      <alignment horizontal="center" vertical="center"/>
    </xf>
    <xf numFmtId="49" fontId="32" fillId="4" borderId="0" xfId="3" applyNumberFormat="1" applyFont="1" applyFill="1" applyAlignment="1">
      <alignment horizontal="center" vertical="center"/>
    </xf>
    <xf numFmtId="49" fontId="32" fillId="4" borderId="0" xfId="3" applyNumberFormat="1" applyFont="1" applyFill="1"/>
    <xf numFmtId="165" fontId="5" fillId="4" borderId="44" xfId="6" applyNumberFormat="1" applyFont="1" applyFill="1" applyBorder="1" applyAlignment="1">
      <alignment vertical="center"/>
    </xf>
    <xf numFmtId="0" fontId="5" fillId="4" borderId="0" xfId="3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2" fillId="4" borderId="0" xfId="3" applyFont="1" applyFill="1" applyBorder="1" applyAlignment="1">
      <alignment horizontal="center" vertical="center"/>
    </xf>
    <xf numFmtId="0" fontId="6" fillId="4" borderId="0" xfId="3" applyFont="1" applyFill="1" applyAlignment="1">
      <alignment horizontal="center" vertical="center"/>
    </xf>
    <xf numFmtId="0" fontId="6" fillId="4" borderId="0" xfId="3" applyFont="1" applyFill="1" applyBorder="1" applyAlignment="1">
      <alignment horizontal="center" vertical="center"/>
    </xf>
    <xf numFmtId="49" fontId="12" fillId="4" borderId="0" xfId="3" applyNumberFormat="1" applyFont="1" applyFill="1" applyBorder="1" applyAlignment="1">
      <alignment horizontal="left" vertical="center" wrapText="1"/>
    </xf>
    <xf numFmtId="49" fontId="13" fillId="0" borderId="0" xfId="4" applyNumberFormat="1" applyFont="1" applyFill="1" applyBorder="1" applyAlignment="1">
      <alignment horizontal="left" vertical="center" wrapText="1"/>
    </xf>
    <xf numFmtId="49" fontId="38" fillId="4" borderId="0" xfId="3" applyNumberFormat="1" applyFont="1" applyFill="1" applyAlignment="1">
      <alignment horizontal="center" vertical="center"/>
    </xf>
    <xf numFmtId="49" fontId="11" fillId="4" borderId="0" xfId="3" applyNumberFormat="1" applyFont="1" applyFill="1" applyAlignment="1">
      <alignment horizontal="center" vertical="center"/>
    </xf>
    <xf numFmtId="49" fontId="11" fillId="4" borderId="0" xfId="3" applyNumberFormat="1" applyFont="1" applyFill="1"/>
    <xf numFmtId="168" fontId="11" fillId="4" borderId="0" xfId="6" applyNumberFormat="1" applyFont="1" applyFill="1"/>
    <xf numFmtId="0" fontId="11" fillId="4" borderId="0" xfId="3" applyFont="1" applyFill="1"/>
    <xf numFmtId="43" fontId="11" fillId="4" borderId="0" xfId="1" applyFont="1" applyFill="1"/>
    <xf numFmtId="0" fontId="18" fillId="4" borderId="0" xfId="3" applyFont="1" applyFill="1" applyBorder="1"/>
    <xf numFmtId="0" fontId="13" fillId="4" borderId="0" xfId="3" applyFont="1" applyFill="1" applyBorder="1" applyAlignment="1">
      <alignment horizontal="center" vertical="center"/>
    </xf>
    <xf numFmtId="0" fontId="14" fillId="4" borderId="0" xfId="3" applyFont="1" applyFill="1" applyBorder="1"/>
    <xf numFmtId="0" fontId="4" fillId="4" borderId="0" xfId="3" applyFont="1" applyFill="1" applyBorder="1"/>
    <xf numFmtId="4" fontId="15" fillId="4" borderId="18" xfId="5" applyNumberFormat="1" applyFont="1" applyFill="1" applyBorder="1" applyAlignment="1">
      <alignment horizontal="center" vertical="center" wrapText="1"/>
    </xf>
    <xf numFmtId="4" fontId="15" fillId="4" borderId="19" xfId="5" applyNumberFormat="1" applyFont="1" applyFill="1" applyBorder="1" applyAlignment="1">
      <alignment horizontal="center" vertical="center" wrapText="1"/>
    </xf>
    <xf numFmtId="43" fontId="18" fillId="0" borderId="27" xfId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2" fillId="4" borderId="45" xfId="3" applyFont="1" applyFill="1" applyBorder="1" applyAlignment="1">
      <alignment horizontal="center" vertical="center" wrapText="1"/>
    </xf>
    <xf numFmtId="0" fontId="12" fillId="4" borderId="44" xfId="3" applyFont="1" applyFill="1" applyBorder="1" applyAlignment="1">
      <alignment horizontal="center" vertical="center"/>
    </xf>
    <xf numFmtId="0" fontId="12" fillId="4" borderId="39" xfId="3" applyFont="1" applyFill="1" applyBorder="1" applyAlignment="1">
      <alignment horizontal="center" vertical="center"/>
    </xf>
    <xf numFmtId="0" fontId="12" fillId="4" borderId="40" xfId="3" applyFont="1" applyFill="1" applyBorder="1" applyAlignment="1">
      <alignment horizontal="center" vertical="center"/>
    </xf>
    <xf numFmtId="0" fontId="6" fillId="4" borderId="0" xfId="13" applyFont="1" applyFill="1" applyAlignment="1">
      <alignment vertical="center"/>
    </xf>
    <xf numFmtId="0" fontId="4" fillId="4" borderId="0" xfId="13" applyFont="1" applyFill="1" applyAlignment="1">
      <alignment vertical="center"/>
    </xf>
    <xf numFmtId="0" fontId="18" fillId="4" borderId="0" xfId="9" applyFont="1" applyFill="1" applyAlignment="1">
      <alignment vertical="center"/>
    </xf>
    <xf numFmtId="0" fontId="18" fillId="4" borderId="0" xfId="13" applyFont="1" applyFill="1" applyAlignment="1">
      <alignment vertical="center"/>
    </xf>
    <xf numFmtId="0" fontId="18" fillId="4" borderId="0" xfId="13" applyFont="1" applyFill="1" applyBorder="1" applyAlignment="1">
      <alignment horizontal="center" vertical="center"/>
    </xf>
    <xf numFmtId="0" fontId="18" fillId="4" borderId="0" xfId="13" applyFont="1" applyFill="1" applyAlignment="1">
      <alignment horizontal="center" vertical="center"/>
    </xf>
    <xf numFmtId="0" fontId="4" fillId="4" borderId="0" xfId="13" applyFont="1" applyFill="1" applyBorder="1" applyAlignment="1">
      <alignment vertical="center"/>
    </xf>
    <xf numFmtId="0" fontId="18" fillId="4" borderId="0" xfId="13" applyFont="1" applyFill="1" applyBorder="1" applyAlignment="1">
      <alignment vertical="center"/>
    </xf>
    <xf numFmtId="0" fontId="6" fillId="4" borderId="0" xfId="13" applyFont="1" applyFill="1" applyBorder="1" applyAlignment="1">
      <alignment vertical="center"/>
    </xf>
    <xf numFmtId="0" fontId="6" fillId="4" borderId="0" xfId="13" applyFont="1" applyFill="1" applyBorder="1" applyAlignment="1">
      <alignment horizontal="center" vertical="center"/>
    </xf>
    <xf numFmtId="0" fontId="18" fillId="4" borderId="0" xfId="13" applyFont="1" applyFill="1" applyBorder="1" applyAlignment="1">
      <alignment horizontal="right" vertical="center"/>
    </xf>
    <xf numFmtId="0" fontId="18" fillId="4" borderId="18" xfId="13" applyFont="1" applyFill="1" applyBorder="1" applyAlignment="1">
      <alignment horizontal="center" vertical="center"/>
    </xf>
    <xf numFmtId="0" fontId="18" fillId="4" borderId="25" xfId="9" applyFont="1" applyFill="1" applyBorder="1" applyAlignment="1">
      <alignment horizontal="center" vertical="center"/>
    </xf>
    <xf numFmtId="0" fontId="18" fillId="4" borderId="0" xfId="9" applyFont="1" applyFill="1" applyBorder="1" applyAlignment="1">
      <alignment horizontal="center" vertical="center"/>
    </xf>
    <xf numFmtId="0" fontId="41" fillId="5" borderId="60" xfId="9" applyFont="1" applyFill="1" applyBorder="1" applyAlignment="1">
      <alignment vertical="center"/>
    </xf>
    <xf numFmtId="0" fontId="18" fillId="4" borderId="0" xfId="9" applyFont="1" applyFill="1" applyAlignment="1">
      <alignment horizontal="center" vertical="center"/>
    </xf>
    <xf numFmtId="172" fontId="18" fillId="4" borderId="0" xfId="9" applyNumberFormat="1" applyFont="1" applyFill="1" applyBorder="1" applyAlignment="1">
      <alignment horizontal="center" vertical="center"/>
    </xf>
    <xf numFmtId="171" fontId="18" fillId="4" borderId="0" xfId="9" applyNumberFormat="1" applyFont="1" applyFill="1" applyBorder="1" applyAlignment="1">
      <alignment horizontal="right" vertical="center"/>
    </xf>
    <xf numFmtId="49" fontId="41" fillId="0" borderId="0" xfId="9" applyNumberFormat="1" applyFont="1" applyFill="1" applyBorder="1" applyAlignment="1">
      <alignment vertical="center"/>
    </xf>
    <xf numFmtId="0" fontId="40" fillId="0" borderId="66" xfId="14" applyFont="1" applyFill="1" applyBorder="1" applyAlignment="1" applyProtection="1">
      <alignment horizontal="center" vertical="center"/>
    </xf>
    <xf numFmtId="0" fontId="19" fillId="7" borderId="9" xfId="16" applyFont="1" applyFill="1" applyBorder="1" applyAlignment="1" applyProtection="1">
      <alignment vertical="top" wrapText="1"/>
    </xf>
    <xf numFmtId="0" fontId="19" fillId="7" borderId="10" xfId="16" applyFont="1" applyFill="1" applyBorder="1" applyAlignment="1" applyProtection="1">
      <alignment vertical="top" wrapText="1"/>
    </xf>
    <xf numFmtId="0" fontId="19" fillId="7" borderId="67" xfId="16" applyFont="1" applyFill="1" applyBorder="1" applyAlignment="1" applyProtection="1">
      <alignment vertical="top" wrapText="1"/>
    </xf>
    <xf numFmtId="171" fontId="42" fillId="7" borderId="10" xfId="16" applyNumberFormat="1" applyFont="1" applyFill="1" applyBorder="1" applyAlignment="1" applyProtection="1">
      <alignment horizontal="right" vertical="center" wrapText="1"/>
    </xf>
    <xf numFmtId="171" fontId="19" fillId="7" borderId="9" xfId="12" applyNumberFormat="1" applyFont="1" applyFill="1" applyBorder="1" applyAlignment="1" applyProtection="1">
      <alignment horizontal="right" vertical="center" wrapText="1"/>
    </xf>
    <xf numFmtId="49" fontId="40" fillId="7" borderId="66" xfId="14" applyNumberFormat="1" applyFont="1" applyFill="1" applyBorder="1" applyAlignment="1" applyProtection="1">
      <alignment horizontal="center" vertical="center"/>
    </xf>
    <xf numFmtId="0" fontId="18" fillId="0" borderId="68" xfId="14" applyFont="1" applyFill="1" applyBorder="1" applyAlignment="1" applyProtection="1">
      <alignment horizontal="center" vertical="center"/>
    </xf>
    <xf numFmtId="0" fontId="19" fillId="7" borderId="14" xfId="16" applyFont="1" applyFill="1" applyBorder="1" applyAlignment="1" applyProtection="1">
      <alignment vertical="top" wrapText="1"/>
    </xf>
    <xf numFmtId="0" fontId="19" fillId="7" borderId="15" xfId="16" applyFont="1" applyFill="1" applyBorder="1" applyAlignment="1" applyProtection="1">
      <alignment vertical="top" wrapText="1"/>
    </xf>
    <xf numFmtId="0" fontId="19" fillId="7" borderId="69" xfId="16" applyFont="1" applyFill="1" applyBorder="1" applyAlignment="1" applyProtection="1">
      <alignment vertical="top" wrapText="1"/>
    </xf>
    <xf numFmtId="171" fontId="19" fillId="7" borderId="15" xfId="16" applyNumberFormat="1" applyFont="1" applyFill="1" applyBorder="1" applyAlignment="1" applyProtection="1">
      <alignment horizontal="right" vertical="center" wrapText="1"/>
    </xf>
    <xf numFmtId="171" fontId="19" fillId="7" borderId="70" xfId="12" applyNumberFormat="1" applyFont="1" applyFill="1" applyBorder="1" applyAlignment="1" applyProtection="1">
      <alignment horizontal="right" vertical="center" wrapText="1"/>
    </xf>
    <xf numFmtId="0" fontId="43" fillId="0" borderId="68" xfId="14" applyFont="1" applyFill="1" applyBorder="1" applyAlignment="1" applyProtection="1">
      <alignment horizontal="center" vertical="center"/>
    </xf>
    <xf numFmtId="0" fontId="44" fillId="7" borderId="14" xfId="16" applyFont="1" applyFill="1" applyBorder="1" applyAlignment="1" applyProtection="1">
      <alignment vertical="top" wrapText="1"/>
    </xf>
    <xf numFmtId="0" fontId="44" fillId="7" borderId="15" xfId="16" applyFont="1" applyFill="1" applyBorder="1" applyAlignment="1" applyProtection="1">
      <alignment vertical="top" wrapText="1"/>
    </xf>
    <xf numFmtId="0" fontId="44" fillId="7" borderId="69" xfId="16" applyFont="1" applyFill="1" applyBorder="1" applyAlignment="1" applyProtection="1">
      <alignment vertical="top" wrapText="1"/>
    </xf>
    <xf numFmtId="43" fontId="18" fillId="7" borderId="15" xfId="1" applyFont="1" applyFill="1" applyBorder="1" applyAlignment="1" applyProtection="1">
      <alignment horizontal="right" vertical="center" wrapText="1"/>
    </xf>
    <xf numFmtId="43" fontId="18" fillId="7" borderId="70" xfId="1" applyFont="1" applyFill="1" applyBorder="1" applyAlignment="1" applyProtection="1">
      <alignment horizontal="right" vertical="center" wrapText="1"/>
    </xf>
    <xf numFmtId="0" fontId="18" fillId="0" borderId="14" xfId="16" applyFont="1" applyFill="1" applyBorder="1" applyAlignment="1" applyProtection="1">
      <alignment vertical="top" wrapText="1"/>
    </xf>
    <xf numFmtId="0" fontId="18" fillId="0" borderId="15" xfId="16" applyFont="1" applyFill="1" applyBorder="1" applyAlignment="1" applyProtection="1">
      <alignment vertical="top" wrapText="1"/>
    </xf>
    <xf numFmtId="0" fontId="18" fillId="0" borderId="69" xfId="16" applyFont="1" applyFill="1" applyBorder="1" applyAlignment="1" applyProtection="1">
      <alignment vertical="top" wrapText="1"/>
    </xf>
    <xf numFmtId="43" fontId="18" fillId="0" borderId="15" xfId="1" applyFont="1" applyFill="1" applyBorder="1" applyAlignment="1" applyProtection="1">
      <alignment horizontal="right" vertical="center" wrapText="1"/>
    </xf>
    <xf numFmtId="43" fontId="18" fillId="0" borderId="70" xfId="1" applyFont="1" applyFill="1" applyBorder="1" applyAlignment="1" applyProtection="1">
      <alignment horizontal="right" vertical="center" wrapText="1"/>
    </xf>
    <xf numFmtId="49" fontId="40" fillId="0" borderId="66" xfId="14" applyNumberFormat="1" applyFont="1" applyFill="1" applyBorder="1" applyAlignment="1" applyProtection="1">
      <alignment horizontal="center" vertical="center"/>
    </xf>
    <xf numFmtId="171" fontId="44" fillId="7" borderId="15" xfId="16" applyNumberFormat="1" applyFont="1" applyFill="1" applyBorder="1" applyAlignment="1" applyProtection="1">
      <alignment horizontal="right" vertical="center" wrapText="1"/>
    </xf>
    <xf numFmtId="171" fontId="44" fillId="7" borderId="70" xfId="12" applyNumberFormat="1" applyFont="1" applyFill="1" applyBorder="1" applyAlignment="1" applyProtection="1">
      <alignment horizontal="right" vertical="center" wrapText="1"/>
    </xf>
    <xf numFmtId="171" fontId="18" fillId="0" borderId="15" xfId="16" applyNumberFormat="1" applyFont="1" applyFill="1" applyBorder="1" applyAlignment="1" applyProtection="1">
      <alignment horizontal="right" vertical="center" wrapText="1"/>
    </xf>
    <xf numFmtId="171" fontId="18" fillId="0" borderId="70" xfId="12" applyNumberFormat="1" applyFont="1" applyFill="1" applyBorder="1" applyAlignment="1" applyProtection="1">
      <alignment horizontal="right" vertical="center" wrapText="1"/>
    </xf>
    <xf numFmtId="0" fontId="18" fillId="0" borderId="66" xfId="14" applyFont="1" applyFill="1" applyBorder="1" applyAlignment="1" applyProtection="1">
      <alignment horizontal="center" vertical="center"/>
    </xf>
    <xf numFmtId="0" fontId="18" fillId="0" borderId="65" xfId="14" applyFont="1" applyFill="1" applyBorder="1" applyAlignment="1" applyProtection="1">
      <alignment horizontal="center" vertical="center"/>
    </xf>
    <xf numFmtId="0" fontId="18" fillId="0" borderId="51" xfId="16" applyFont="1" applyFill="1" applyBorder="1" applyAlignment="1" applyProtection="1">
      <alignment vertical="top" wrapText="1"/>
    </xf>
    <xf numFmtId="0" fontId="18" fillId="0" borderId="52" xfId="16" applyFont="1" applyFill="1" applyBorder="1" applyAlignment="1" applyProtection="1">
      <alignment vertical="top" wrapText="1"/>
    </xf>
    <xf numFmtId="0" fontId="18" fillId="0" borderId="59" xfId="16" applyFont="1" applyFill="1" applyBorder="1" applyAlignment="1" applyProtection="1">
      <alignment vertical="top" wrapText="1"/>
    </xf>
    <xf numFmtId="43" fontId="18" fillId="0" borderId="21" xfId="1" applyFont="1" applyFill="1" applyBorder="1" applyAlignment="1" applyProtection="1">
      <alignment horizontal="right" vertical="center" wrapText="1"/>
    </xf>
    <xf numFmtId="49" fontId="40" fillId="0" borderId="75" xfId="14" applyNumberFormat="1" applyFont="1" applyFill="1" applyBorder="1" applyAlignment="1" applyProtection="1">
      <alignment horizontal="center" vertical="center"/>
    </xf>
    <xf numFmtId="171" fontId="19" fillId="7" borderId="9" xfId="16" applyNumberFormat="1" applyFont="1" applyFill="1" applyBorder="1" applyAlignment="1" applyProtection="1">
      <alignment horizontal="right" vertical="center" wrapText="1"/>
    </xf>
    <xf numFmtId="171" fontId="19" fillId="7" borderId="1" xfId="12" applyNumberFormat="1" applyFont="1" applyFill="1" applyBorder="1" applyAlignment="1" applyProtection="1">
      <alignment horizontal="right" vertical="center" wrapText="1"/>
    </xf>
    <xf numFmtId="49" fontId="40" fillId="7" borderId="64" xfId="14" applyNumberFormat="1" applyFont="1" applyFill="1" applyBorder="1" applyAlignment="1" applyProtection="1">
      <alignment horizontal="center" vertical="center"/>
    </xf>
    <xf numFmtId="0" fontId="43" fillId="0" borderId="14" xfId="16" applyFont="1" applyFill="1" applyBorder="1" applyAlignment="1" applyProtection="1">
      <alignment vertical="top" wrapText="1"/>
    </xf>
    <xf numFmtId="0" fontId="43" fillId="0" borderId="15" xfId="16" applyFont="1" applyFill="1" applyBorder="1" applyAlignment="1" applyProtection="1">
      <alignment vertical="top" wrapText="1"/>
    </xf>
    <xf numFmtId="0" fontId="43" fillId="0" borderId="69" xfId="16" applyFont="1" applyFill="1" applyBorder="1" applyAlignment="1" applyProtection="1">
      <alignment vertical="top" wrapText="1"/>
    </xf>
    <xf numFmtId="171" fontId="45" fillId="7" borderId="15" xfId="16" applyNumberFormat="1" applyFont="1" applyFill="1" applyBorder="1" applyAlignment="1" applyProtection="1">
      <alignment horizontal="right" vertical="center" wrapText="1"/>
    </xf>
    <xf numFmtId="0" fontId="44" fillId="0" borderId="14" xfId="16" applyFont="1" applyFill="1" applyBorder="1" applyAlignment="1" applyProtection="1">
      <alignment vertical="top" wrapText="1"/>
    </xf>
    <xf numFmtId="0" fontId="44" fillId="0" borderId="15" xfId="16" applyFont="1" applyFill="1" applyBorder="1" applyAlignment="1" applyProtection="1">
      <alignment vertical="top" wrapText="1"/>
    </xf>
    <xf numFmtId="0" fontId="44" fillId="0" borderId="69" xfId="16" applyFont="1" applyFill="1" applyBorder="1" applyAlignment="1" applyProtection="1">
      <alignment vertical="top" wrapText="1"/>
    </xf>
    <xf numFmtId="171" fontId="45" fillId="0" borderId="15" xfId="16" applyNumberFormat="1" applyFont="1" applyFill="1" applyBorder="1" applyAlignment="1" applyProtection="1">
      <alignment horizontal="right" vertical="center" wrapText="1"/>
    </xf>
    <xf numFmtId="171" fontId="44" fillId="0" borderId="70" xfId="12" applyNumberFormat="1" applyFont="1" applyFill="1" applyBorder="1" applyAlignment="1" applyProtection="1">
      <alignment horizontal="right" vertical="center" wrapText="1"/>
    </xf>
    <xf numFmtId="171" fontId="44" fillId="0" borderId="15" xfId="16" applyNumberFormat="1" applyFont="1" applyFill="1" applyBorder="1" applyAlignment="1" applyProtection="1">
      <alignment horizontal="right" vertical="center" wrapText="1"/>
    </xf>
    <xf numFmtId="171" fontId="18" fillId="7" borderId="15" xfId="16" applyNumberFormat="1" applyFont="1" applyFill="1" applyBorder="1" applyAlignment="1" applyProtection="1">
      <alignment horizontal="right" vertical="center" wrapText="1"/>
    </xf>
    <xf numFmtId="0" fontId="18" fillId="0" borderId="73" xfId="14" applyFont="1" applyFill="1" applyBorder="1" applyAlignment="1" applyProtection="1">
      <alignment horizontal="center" vertical="center"/>
    </xf>
    <xf numFmtId="43" fontId="18" fillId="7" borderId="0" xfId="1" applyFont="1" applyFill="1" applyBorder="1" applyAlignment="1" applyProtection="1">
      <alignment horizontal="right" vertical="center" wrapText="1"/>
    </xf>
    <xf numFmtId="0" fontId="18" fillId="0" borderId="14" xfId="16" applyFont="1" applyFill="1" applyBorder="1" applyAlignment="1" applyProtection="1">
      <alignment vertical="center" wrapText="1"/>
    </xf>
    <xf numFmtId="0" fontId="18" fillId="0" borderId="15" xfId="16" applyFont="1" applyFill="1" applyBorder="1" applyAlignment="1" applyProtection="1">
      <alignment vertical="center" wrapText="1"/>
    </xf>
    <xf numFmtId="0" fontId="18" fillId="0" borderId="69" xfId="16" applyFont="1" applyFill="1" applyBorder="1" applyAlignment="1" applyProtection="1">
      <alignment vertical="center" wrapText="1"/>
    </xf>
    <xf numFmtId="43" fontId="18" fillId="0" borderId="48" xfId="1" applyFont="1" applyFill="1" applyBorder="1" applyAlignment="1" applyProtection="1">
      <alignment horizontal="right" vertical="center" wrapText="1"/>
    </xf>
    <xf numFmtId="171" fontId="42" fillId="7" borderId="9" xfId="16" applyNumberFormat="1" applyFont="1" applyFill="1" applyBorder="1" applyAlignment="1" applyProtection="1">
      <alignment horizontal="right" vertical="center" wrapText="1"/>
    </xf>
    <xf numFmtId="171" fontId="42" fillId="7" borderId="15" xfId="16" applyNumberFormat="1" applyFont="1" applyFill="1" applyBorder="1" applyAlignment="1" applyProtection="1">
      <alignment horizontal="right" vertical="center" wrapText="1"/>
    </xf>
    <xf numFmtId="0" fontId="18" fillId="0" borderId="68" xfId="14" applyFont="1" applyFill="1" applyBorder="1" applyAlignment="1">
      <alignment horizontal="center" vertical="center"/>
    </xf>
    <xf numFmtId="0" fontId="46" fillId="0" borderId="68" xfId="14" applyFont="1" applyFill="1" applyBorder="1" applyAlignment="1" applyProtection="1">
      <alignment horizontal="center" vertical="center"/>
    </xf>
    <xf numFmtId="0" fontId="18" fillId="0" borderId="15" xfId="16" applyFont="1" applyFill="1" applyBorder="1" applyAlignment="1" applyProtection="1">
      <alignment vertical="top"/>
    </xf>
    <xf numFmtId="0" fontId="18" fillId="0" borderId="69" xfId="16" applyFont="1" applyFill="1" applyBorder="1" applyAlignment="1" applyProtection="1">
      <alignment vertical="top"/>
    </xf>
    <xf numFmtId="0" fontId="47" fillId="0" borderId="68" xfId="14" applyFont="1" applyFill="1" applyBorder="1" applyAlignment="1" applyProtection="1">
      <alignment horizontal="center" vertical="center"/>
    </xf>
    <xf numFmtId="171" fontId="45" fillId="0" borderId="48" xfId="16" applyNumberFormat="1" applyFont="1" applyFill="1" applyBorder="1" applyAlignment="1" applyProtection="1">
      <alignment horizontal="right" vertical="center" wrapText="1"/>
    </xf>
    <xf numFmtId="171" fontId="44" fillId="0" borderId="71" xfId="12" applyNumberFormat="1" applyFont="1" applyFill="1" applyBorder="1" applyAlignment="1" applyProtection="1">
      <alignment horizontal="right" vertical="center" wrapText="1"/>
    </xf>
    <xf numFmtId="171" fontId="18" fillId="0" borderId="21" xfId="16" applyNumberFormat="1" applyFont="1" applyFill="1" applyBorder="1" applyAlignment="1" applyProtection="1">
      <alignment horizontal="right" vertical="center" wrapText="1"/>
    </xf>
    <xf numFmtId="43" fontId="18" fillId="7" borderId="9" xfId="1" applyFont="1" applyFill="1" applyBorder="1" applyAlignment="1" applyProtection="1">
      <alignment horizontal="right" vertical="center" wrapText="1"/>
    </xf>
    <xf numFmtId="43" fontId="18" fillId="7" borderId="1" xfId="1" applyFont="1" applyFill="1" applyBorder="1" applyAlignment="1" applyProtection="1">
      <alignment horizontal="right" vertical="center" wrapText="1"/>
    </xf>
    <xf numFmtId="0" fontId="44" fillId="0" borderId="51" xfId="16" applyFont="1" applyFill="1" applyBorder="1" applyAlignment="1" applyProtection="1">
      <alignment vertical="top" wrapText="1"/>
    </xf>
    <xf numFmtId="0" fontId="44" fillId="0" borderId="52" xfId="16" applyFont="1" applyFill="1" applyBorder="1" applyAlignment="1" applyProtection="1">
      <alignment vertical="top" wrapText="1"/>
    </xf>
    <xf numFmtId="0" fontId="44" fillId="0" borderId="59" xfId="16" applyFont="1" applyFill="1" applyBorder="1" applyAlignment="1" applyProtection="1">
      <alignment vertical="top" wrapText="1"/>
    </xf>
    <xf numFmtId="171" fontId="19" fillId="7" borderId="48" xfId="16" applyNumberFormat="1" applyFont="1" applyFill="1" applyBorder="1" applyAlignment="1" applyProtection="1">
      <alignment horizontal="right" vertical="center" wrapText="1"/>
    </xf>
    <xf numFmtId="171" fontId="19" fillId="7" borderId="71" xfId="12" applyNumberFormat="1" applyFont="1" applyFill="1" applyBorder="1" applyAlignment="1" applyProtection="1">
      <alignment horizontal="right" vertical="center" wrapText="1"/>
    </xf>
    <xf numFmtId="0" fontId="19" fillId="0" borderId="14" xfId="16" applyFont="1" applyFill="1" applyBorder="1" applyAlignment="1" applyProtection="1">
      <alignment vertical="top" wrapText="1"/>
    </xf>
    <xf numFmtId="0" fontId="19" fillId="0" borderId="15" xfId="16" applyFont="1" applyFill="1" applyBorder="1" applyAlignment="1" applyProtection="1">
      <alignment vertical="top" wrapText="1"/>
    </xf>
    <xf numFmtId="0" fontId="19" fillId="0" borderId="69" xfId="16" applyFont="1" applyFill="1" applyBorder="1" applyAlignment="1" applyProtection="1">
      <alignment vertical="top" wrapText="1"/>
    </xf>
    <xf numFmtId="171" fontId="19" fillId="0" borderId="70" xfId="12" applyNumberFormat="1" applyFont="1" applyFill="1" applyBorder="1" applyAlignment="1" applyProtection="1">
      <alignment horizontal="right" vertical="center" wrapText="1"/>
    </xf>
    <xf numFmtId="0" fontId="18" fillId="0" borderId="64" xfId="14" applyFont="1" applyFill="1" applyBorder="1" applyAlignment="1" applyProtection="1">
      <alignment horizontal="center" vertical="center"/>
    </xf>
    <xf numFmtId="43" fontId="18" fillId="7" borderId="10" xfId="1" applyFont="1" applyFill="1" applyBorder="1" applyAlignment="1" applyProtection="1">
      <alignment horizontal="right" vertical="center" wrapText="1"/>
    </xf>
    <xf numFmtId="0" fontId="19" fillId="0" borderId="51" xfId="16" applyFont="1" applyFill="1" applyBorder="1" applyAlignment="1" applyProtection="1">
      <alignment vertical="top" wrapText="1"/>
    </xf>
    <xf numFmtId="0" fontId="19" fillId="0" borderId="52" xfId="16" applyFont="1" applyFill="1" applyBorder="1" applyAlignment="1" applyProtection="1">
      <alignment vertical="top" wrapText="1"/>
    </xf>
    <xf numFmtId="0" fontId="19" fillId="0" borderId="59" xfId="16" applyFont="1" applyFill="1" applyBorder="1" applyAlignment="1" applyProtection="1">
      <alignment vertical="top" wrapText="1"/>
    </xf>
    <xf numFmtId="43" fontId="18" fillId="0" borderId="51" xfId="1" applyFont="1" applyFill="1" applyBorder="1" applyAlignment="1" applyProtection="1">
      <alignment horizontal="right" vertical="center" wrapText="1"/>
    </xf>
    <xf numFmtId="49" fontId="40" fillId="0" borderId="65" xfId="14" applyNumberFormat="1" applyFont="1" applyFill="1" applyBorder="1" applyAlignment="1" applyProtection="1">
      <alignment horizontal="center" vertical="center"/>
    </xf>
    <xf numFmtId="171" fontId="4" fillId="4" borderId="0" xfId="13" applyNumberFormat="1" applyFont="1" applyFill="1" applyAlignment="1">
      <alignment vertical="center"/>
    </xf>
    <xf numFmtId="0" fontId="48" fillId="5" borderId="0" xfId="13" applyFont="1" applyFill="1" applyAlignment="1">
      <alignment vertical="center"/>
    </xf>
    <xf numFmtId="171" fontId="18" fillId="4" borderId="0" xfId="13" applyNumberFormat="1" applyFont="1" applyFill="1" applyAlignment="1">
      <alignment horizontal="center" vertical="center"/>
    </xf>
    <xf numFmtId="0" fontId="41" fillId="5" borderId="0" xfId="13" applyFont="1" applyFill="1" applyAlignment="1">
      <alignment vertical="center"/>
    </xf>
    <xf numFmtId="171" fontId="18" fillId="4" borderId="0" xfId="13" applyNumberFormat="1" applyFont="1" applyFill="1" applyBorder="1" applyAlignment="1">
      <alignment horizontal="center" vertical="center"/>
    </xf>
    <xf numFmtId="0" fontId="41" fillId="5" borderId="0" xfId="13" applyFont="1" applyFill="1" applyBorder="1" applyAlignment="1">
      <alignment vertical="center"/>
    </xf>
    <xf numFmtId="0" fontId="18" fillId="5" borderId="0" xfId="13" applyFont="1" applyFill="1" applyBorder="1" applyAlignment="1">
      <alignment horizontal="center" vertical="center"/>
    </xf>
    <xf numFmtId="171" fontId="6" fillId="4" borderId="0" xfId="13" applyNumberFormat="1" applyFont="1" applyFill="1" applyBorder="1" applyAlignment="1">
      <alignment horizontal="center" vertical="center"/>
    </xf>
    <xf numFmtId="0" fontId="18" fillId="4" borderId="45" xfId="9" applyFont="1" applyFill="1" applyBorder="1" applyAlignment="1">
      <alignment vertical="center"/>
    </xf>
    <xf numFmtId="0" fontId="18" fillId="4" borderId="44" xfId="9" applyFont="1" applyFill="1" applyBorder="1" applyAlignment="1">
      <alignment horizontal="center" vertical="center"/>
    </xf>
    <xf numFmtId="0" fontId="41" fillId="5" borderId="4" xfId="9" applyFont="1" applyFill="1" applyBorder="1" applyAlignment="1">
      <alignment vertical="center"/>
    </xf>
    <xf numFmtId="171" fontId="18" fillId="4" borderId="0" xfId="9" applyNumberFormat="1" applyFont="1" applyFill="1" applyBorder="1" applyAlignment="1">
      <alignment horizontal="center" vertical="center"/>
    </xf>
    <xf numFmtId="0" fontId="4" fillId="4" borderId="0" xfId="9" applyFont="1" applyFill="1" applyAlignment="1">
      <alignment vertical="center"/>
    </xf>
    <xf numFmtId="0" fontId="18" fillId="0" borderId="64" xfId="14" applyFont="1" applyFill="1" applyBorder="1" applyAlignment="1">
      <alignment horizontal="center" vertical="center"/>
    </xf>
    <xf numFmtId="0" fontId="19" fillId="7" borderId="14" xfId="16" applyFont="1" applyFill="1" applyBorder="1" applyAlignment="1" applyProtection="1">
      <alignment horizontal="center" vertical="top" wrapText="1"/>
    </xf>
    <xf numFmtId="171" fontId="19" fillId="7" borderId="67" xfId="12" applyNumberFormat="1" applyFont="1" applyFill="1" applyBorder="1" applyAlignment="1" applyProtection="1">
      <alignment horizontal="right" vertical="center" wrapText="1"/>
    </xf>
    <xf numFmtId="49" fontId="4" fillId="7" borderId="64" xfId="9" applyNumberFormat="1" applyFont="1" applyFill="1" applyBorder="1" applyAlignment="1">
      <alignment horizontal="center" vertical="center"/>
    </xf>
    <xf numFmtId="0" fontId="4" fillId="0" borderId="0" xfId="9" applyFont="1" applyFill="1" applyAlignment="1">
      <alignment vertical="center"/>
    </xf>
    <xf numFmtId="0" fontId="19" fillId="7" borderId="15" xfId="16" applyFont="1" applyFill="1" applyBorder="1" applyAlignment="1" applyProtection="1">
      <alignment horizontal="center" vertical="top" wrapText="1"/>
    </xf>
    <xf numFmtId="0" fontId="19" fillId="7" borderId="69" xfId="16" applyFont="1" applyFill="1" applyBorder="1" applyAlignment="1" applyProtection="1">
      <alignment horizontal="center" vertical="top" wrapText="1"/>
    </xf>
    <xf numFmtId="49" fontId="4" fillId="7" borderId="68" xfId="9" applyNumberFormat="1" applyFont="1" applyFill="1" applyBorder="1" applyAlignment="1">
      <alignment horizontal="center" vertical="center"/>
    </xf>
    <xf numFmtId="0" fontId="18" fillId="7" borderId="68" xfId="14" applyFont="1" applyFill="1" applyBorder="1" applyAlignment="1">
      <alignment horizontal="center" vertical="center"/>
    </xf>
    <xf numFmtId="0" fontId="44" fillId="0" borderId="14" xfId="16" applyFont="1" applyFill="1" applyBorder="1" applyAlignment="1" applyProtection="1">
      <alignment horizontal="center" vertical="top" wrapText="1"/>
    </xf>
    <xf numFmtId="0" fontId="44" fillId="0" borderId="15" xfId="16" applyFont="1" applyFill="1" applyBorder="1" applyAlignment="1" applyProtection="1">
      <alignment horizontal="center" vertical="top" wrapText="1"/>
    </xf>
    <xf numFmtId="0" fontId="44" fillId="0" borderId="69" xfId="16" applyFont="1" applyFill="1" applyBorder="1" applyAlignment="1" applyProtection="1">
      <alignment horizontal="center" vertical="top" wrapText="1"/>
    </xf>
    <xf numFmtId="171" fontId="19" fillId="0" borderId="15" xfId="12" applyNumberFormat="1" applyFont="1" applyFill="1" applyBorder="1" applyAlignment="1" applyProtection="1">
      <alignment vertical="center" wrapText="1"/>
    </xf>
    <xf numFmtId="171" fontId="19" fillId="0" borderId="16" xfId="12" applyNumberFormat="1" applyFont="1" applyFill="1" applyBorder="1" applyAlignment="1" applyProtection="1">
      <alignment vertical="center" wrapText="1"/>
    </xf>
    <xf numFmtId="171" fontId="19" fillId="0" borderId="69" xfId="12" applyNumberFormat="1" applyFont="1" applyFill="1" applyBorder="1" applyAlignment="1" applyProtection="1">
      <alignment horizontal="right" vertical="center" wrapText="1"/>
    </xf>
    <xf numFmtId="171" fontId="44" fillId="0" borderId="68" xfId="12" applyNumberFormat="1" applyFont="1" applyFill="1" applyBorder="1" applyAlignment="1" applyProtection="1">
      <alignment horizontal="right" vertical="center" wrapText="1"/>
    </xf>
    <xf numFmtId="171" fontId="44" fillId="0" borderId="69" xfId="12" applyNumberFormat="1" applyFont="1" applyFill="1" applyBorder="1" applyAlignment="1" applyProtection="1">
      <alignment horizontal="right" vertical="center" wrapText="1"/>
    </xf>
    <xf numFmtId="0" fontId="18" fillId="0" borderId="14" xfId="16" applyFont="1" applyFill="1" applyBorder="1" applyAlignment="1" applyProtection="1">
      <alignment horizontal="center" vertical="top" wrapText="1"/>
    </xf>
    <xf numFmtId="0" fontId="18" fillId="0" borderId="15" xfId="16" applyFont="1" applyFill="1" applyBorder="1" applyAlignment="1" applyProtection="1">
      <alignment horizontal="center" vertical="top" wrapText="1"/>
    </xf>
    <xf numFmtId="0" fontId="18" fillId="0" borderId="69" xfId="16" applyFont="1" applyFill="1" applyBorder="1" applyAlignment="1" applyProtection="1">
      <alignment horizontal="center" vertical="top" wrapText="1"/>
    </xf>
    <xf numFmtId="171" fontId="19" fillId="0" borderId="16" xfId="12" applyNumberFormat="1" applyFont="1" applyFill="1" applyBorder="1" applyAlignment="1" applyProtection="1">
      <alignment horizontal="right" vertical="center" wrapText="1"/>
    </xf>
    <xf numFmtId="171" fontId="19" fillId="0" borderId="57" xfId="12" applyNumberFormat="1" applyFont="1" applyFill="1" applyBorder="1" applyAlignment="1" applyProtection="1">
      <alignment horizontal="right" vertical="center" wrapText="1"/>
    </xf>
    <xf numFmtId="43" fontId="18" fillId="0" borderId="21" xfId="1" applyFont="1" applyFill="1" applyBorder="1" applyAlignment="1" applyProtection="1">
      <alignment horizontal="center" vertical="center" wrapText="1"/>
    </xf>
    <xf numFmtId="43" fontId="18" fillId="0" borderId="69" xfId="1" applyFont="1" applyFill="1" applyBorder="1" applyAlignment="1" applyProtection="1">
      <alignment horizontal="right" vertical="center" wrapText="1"/>
    </xf>
    <xf numFmtId="43" fontId="18" fillId="0" borderId="21" xfId="1" applyFont="1" applyFill="1" applyBorder="1" applyAlignment="1" applyProtection="1">
      <alignment vertical="center" wrapText="1"/>
    </xf>
    <xf numFmtId="171" fontId="19" fillId="0" borderId="21" xfId="12" applyNumberFormat="1" applyFont="1" applyFill="1" applyBorder="1" applyAlignment="1" applyProtection="1">
      <alignment vertical="center" wrapText="1"/>
    </xf>
    <xf numFmtId="43" fontId="18" fillId="7" borderId="69" xfId="1" applyFont="1" applyFill="1" applyBorder="1" applyAlignment="1" applyProtection="1">
      <alignment horizontal="right" vertical="center" wrapText="1"/>
    </xf>
    <xf numFmtId="171" fontId="44" fillId="7" borderId="69" xfId="12" applyNumberFormat="1" applyFont="1" applyFill="1" applyBorder="1" applyAlignment="1" applyProtection="1">
      <alignment horizontal="right" vertical="center" wrapText="1"/>
    </xf>
    <xf numFmtId="0" fontId="44" fillId="0" borderId="15" xfId="16" applyFont="1" applyFill="1" applyBorder="1" applyAlignment="1" applyProtection="1">
      <alignment horizontal="center" vertical="top"/>
    </xf>
    <xf numFmtId="0" fontId="44" fillId="0" borderId="69" xfId="16" applyFont="1" applyFill="1" applyBorder="1" applyAlignment="1" applyProtection="1">
      <alignment horizontal="center" vertical="top"/>
    </xf>
    <xf numFmtId="0" fontId="19" fillId="7" borderId="51" xfId="16" applyFont="1" applyFill="1" applyBorder="1" applyAlignment="1" applyProtection="1">
      <alignment horizontal="center" vertical="top" wrapText="1"/>
    </xf>
    <xf numFmtId="0" fontId="19" fillId="7" borderId="52" xfId="16" applyFont="1" applyFill="1" applyBorder="1" applyAlignment="1" applyProtection="1">
      <alignment horizontal="center" vertical="top" wrapText="1"/>
    </xf>
    <xf numFmtId="0" fontId="19" fillId="7" borderId="59" xfId="16" applyFont="1" applyFill="1" applyBorder="1" applyAlignment="1" applyProtection="1">
      <alignment horizontal="center" vertical="top" wrapText="1"/>
    </xf>
    <xf numFmtId="171" fontId="19" fillId="7" borderId="5" xfId="12" applyNumberFormat="1" applyFont="1" applyFill="1" applyBorder="1" applyAlignment="1" applyProtection="1">
      <alignment horizontal="right" vertical="center" wrapText="1"/>
    </xf>
    <xf numFmtId="171" fontId="19" fillId="0" borderId="52" xfId="12" applyNumberFormat="1" applyFont="1" applyFill="1" applyBorder="1" applyAlignment="1" applyProtection="1">
      <alignment vertical="center" wrapText="1"/>
    </xf>
    <xf numFmtId="49" fontId="4" fillId="7" borderId="65" xfId="9" applyNumberFormat="1" applyFont="1" applyFill="1" applyBorder="1" applyAlignment="1">
      <alignment horizontal="center" vertical="center"/>
    </xf>
    <xf numFmtId="0" fontId="19" fillId="7" borderId="9" xfId="16" applyFont="1" applyFill="1" applyBorder="1" applyAlignment="1" applyProtection="1">
      <alignment horizontal="center" vertical="top" wrapText="1"/>
    </xf>
    <xf numFmtId="0" fontId="19" fillId="7" borderId="10" xfId="16" applyFont="1" applyFill="1" applyBorder="1" applyAlignment="1" applyProtection="1">
      <alignment horizontal="center" vertical="top" wrapText="1"/>
    </xf>
    <xf numFmtId="0" fontId="19" fillId="7" borderId="67" xfId="16" applyFont="1" applyFill="1" applyBorder="1" applyAlignment="1" applyProtection="1">
      <alignment horizontal="center" vertical="top" wrapText="1"/>
    </xf>
    <xf numFmtId="171" fontId="44" fillId="7" borderId="58" xfId="12" applyNumberFormat="1" applyFont="1" applyFill="1" applyBorder="1" applyAlignment="1" applyProtection="1">
      <alignment horizontal="right" vertical="center" wrapText="1"/>
    </xf>
    <xf numFmtId="0" fontId="18" fillId="7" borderId="66" xfId="14" applyFont="1" applyFill="1" applyBorder="1" applyAlignment="1">
      <alignment horizontal="center" vertical="center"/>
    </xf>
    <xf numFmtId="0" fontId="44" fillId="0" borderId="51" xfId="16" applyFont="1" applyFill="1" applyBorder="1" applyAlignment="1" applyProtection="1">
      <alignment horizontal="center" vertical="top" wrapText="1"/>
    </xf>
    <xf numFmtId="0" fontId="44" fillId="0" borderId="52" xfId="16" applyFont="1" applyFill="1" applyBorder="1" applyAlignment="1" applyProtection="1">
      <alignment horizontal="center" vertical="top" wrapText="1"/>
    </xf>
    <xf numFmtId="0" fontId="44" fillId="0" borderId="59" xfId="16" applyFont="1" applyFill="1" applyBorder="1" applyAlignment="1" applyProtection="1">
      <alignment horizontal="center" vertical="top" wrapText="1"/>
    </xf>
    <xf numFmtId="171" fontId="19" fillId="0" borderId="78" xfId="12" applyNumberFormat="1" applyFont="1" applyFill="1" applyBorder="1" applyAlignment="1" applyProtection="1">
      <alignment horizontal="right" vertical="center" wrapText="1"/>
    </xf>
    <xf numFmtId="0" fontId="18" fillId="0" borderId="73" xfId="14" applyFont="1" applyFill="1" applyBorder="1" applyAlignment="1">
      <alignment horizontal="center" vertical="center"/>
    </xf>
    <xf numFmtId="43" fontId="18" fillId="7" borderId="67" xfId="1" applyFont="1" applyFill="1" applyBorder="1" applyAlignment="1" applyProtection="1">
      <alignment horizontal="right" vertical="center" wrapText="1"/>
    </xf>
    <xf numFmtId="0" fontId="18" fillId="7" borderId="64" xfId="14" applyFont="1" applyFill="1" applyBorder="1" applyAlignment="1">
      <alignment horizontal="center" vertical="center"/>
    </xf>
    <xf numFmtId="0" fontId="19" fillId="0" borderId="14" xfId="16" applyFont="1" applyFill="1" applyBorder="1" applyAlignment="1" applyProtection="1">
      <alignment horizontal="center" vertical="top" wrapText="1"/>
    </xf>
    <xf numFmtId="0" fontId="19" fillId="0" borderId="15" xfId="16" applyFont="1" applyFill="1" applyBorder="1" applyAlignment="1" applyProtection="1">
      <alignment horizontal="center" vertical="top" wrapText="1"/>
    </xf>
    <xf numFmtId="0" fontId="19" fillId="0" borderId="69" xfId="16" applyFont="1" applyFill="1" applyBorder="1" applyAlignment="1" applyProtection="1">
      <alignment horizontal="center" vertical="top" wrapText="1"/>
    </xf>
    <xf numFmtId="0" fontId="19" fillId="0" borderId="51" xfId="16" applyFont="1" applyFill="1" applyBorder="1" applyAlignment="1" applyProtection="1">
      <alignment horizontal="center" vertical="top" wrapText="1"/>
    </xf>
    <xf numFmtId="0" fontId="19" fillId="0" borderId="52" xfId="16" applyFont="1" applyFill="1" applyBorder="1" applyAlignment="1" applyProtection="1">
      <alignment horizontal="center" vertical="top" wrapText="1"/>
    </xf>
    <xf numFmtId="0" fontId="19" fillId="0" borderId="59" xfId="16" applyFont="1" applyFill="1" applyBorder="1" applyAlignment="1" applyProtection="1">
      <alignment horizontal="center" vertical="top" wrapText="1"/>
    </xf>
    <xf numFmtId="171" fontId="44" fillId="7" borderId="67" xfId="12" applyNumberFormat="1" applyFont="1" applyFill="1" applyBorder="1" applyAlignment="1" applyProtection="1">
      <alignment horizontal="right" vertical="center" wrapText="1"/>
    </xf>
    <xf numFmtId="0" fontId="44" fillId="5" borderId="14" xfId="16" applyFont="1" applyFill="1" applyBorder="1" applyAlignment="1" applyProtection="1">
      <alignment horizontal="center" vertical="top" wrapText="1"/>
    </xf>
    <xf numFmtId="0" fontId="44" fillId="5" borderId="15" xfId="16" applyFont="1" applyFill="1" applyBorder="1" applyAlignment="1" applyProtection="1">
      <alignment horizontal="center" vertical="top" wrapText="1"/>
    </xf>
    <xf numFmtId="0" fontId="44" fillId="5" borderId="69" xfId="16" applyFont="1" applyFill="1" applyBorder="1" applyAlignment="1" applyProtection="1">
      <alignment horizontal="center" vertical="top" wrapText="1"/>
    </xf>
    <xf numFmtId="0" fontId="44" fillId="0" borderId="14" xfId="16" applyFont="1" applyFill="1" applyBorder="1" applyAlignment="1" applyProtection="1">
      <alignment horizontal="center" vertical="center" wrapText="1"/>
    </xf>
    <xf numFmtId="0" fontId="44" fillId="0" borderId="15" xfId="16" applyFont="1" applyFill="1" applyBorder="1" applyAlignment="1" applyProtection="1">
      <alignment horizontal="center" vertical="center" wrapText="1"/>
    </xf>
    <xf numFmtId="0" fontId="44" fillId="0" borderId="69" xfId="16" applyFont="1" applyFill="1" applyBorder="1" applyAlignment="1" applyProtection="1">
      <alignment horizontal="center" vertical="center" wrapText="1"/>
    </xf>
    <xf numFmtId="0" fontId="18" fillId="0" borderId="14" xfId="16" applyFont="1" applyFill="1" applyBorder="1" applyAlignment="1" applyProtection="1">
      <alignment horizontal="center" vertical="center" wrapText="1"/>
    </xf>
    <xf numFmtId="0" fontId="18" fillId="0" borderId="15" xfId="16" applyFont="1" applyFill="1" applyBorder="1" applyAlignment="1" applyProtection="1">
      <alignment horizontal="center" vertical="center" wrapText="1"/>
    </xf>
    <xf numFmtId="0" fontId="18" fillId="0" borderId="69" xfId="16" applyFont="1" applyFill="1" applyBorder="1" applyAlignment="1" applyProtection="1">
      <alignment horizontal="center" vertical="center" wrapText="1"/>
    </xf>
    <xf numFmtId="0" fontId="44" fillId="7" borderId="51" xfId="16" applyFont="1" applyFill="1" applyBorder="1" applyAlignment="1" applyProtection="1">
      <alignment horizontal="center" vertical="top" wrapText="1"/>
    </xf>
    <xf numFmtId="0" fontId="44" fillId="7" borderId="52" xfId="16" applyFont="1" applyFill="1" applyBorder="1" applyAlignment="1" applyProtection="1">
      <alignment horizontal="center" vertical="top" wrapText="1"/>
    </xf>
    <xf numFmtId="0" fontId="44" fillId="7" borderId="59" xfId="16" applyFont="1" applyFill="1" applyBorder="1" applyAlignment="1" applyProtection="1">
      <alignment horizontal="center" vertical="top" wrapText="1"/>
    </xf>
    <xf numFmtId="43" fontId="18" fillId="7" borderId="5" xfId="1" applyFont="1" applyFill="1" applyBorder="1" applyAlignment="1" applyProtection="1">
      <alignment horizontal="right" vertical="center" wrapText="1"/>
    </xf>
    <xf numFmtId="0" fontId="18" fillId="7" borderId="65" xfId="14" applyFont="1" applyFill="1" applyBorder="1" applyAlignment="1">
      <alignment horizontal="center" vertical="center"/>
    </xf>
    <xf numFmtId="43" fontId="18" fillId="7" borderId="71" xfId="1" applyFont="1" applyFill="1" applyBorder="1" applyAlignment="1" applyProtection="1">
      <alignment horizontal="right" vertical="center" wrapText="1"/>
    </xf>
    <xf numFmtId="43" fontId="18" fillId="7" borderId="58" xfId="1" applyFont="1" applyFill="1" applyBorder="1" applyAlignment="1" applyProtection="1">
      <alignment horizontal="right" vertical="center" wrapText="1"/>
    </xf>
    <xf numFmtId="43" fontId="18" fillId="0" borderId="5" xfId="1" applyFont="1" applyFill="1" applyBorder="1" applyAlignment="1" applyProtection="1">
      <alignment horizontal="right" vertical="center" wrapText="1"/>
    </xf>
    <xf numFmtId="43" fontId="18" fillId="0" borderId="59" xfId="1" applyFont="1" applyFill="1" applyBorder="1" applyAlignment="1" applyProtection="1">
      <alignment horizontal="right" vertical="center" wrapText="1"/>
    </xf>
    <xf numFmtId="0" fontId="18" fillId="0" borderId="65" xfId="14" applyFont="1" applyFill="1" applyBorder="1" applyAlignment="1">
      <alignment horizontal="center" vertical="center"/>
    </xf>
    <xf numFmtId="0" fontId="18" fillId="4" borderId="0" xfId="14" applyFont="1" applyFill="1" applyAlignment="1">
      <alignment vertical="center"/>
    </xf>
    <xf numFmtId="0" fontId="18" fillId="5" borderId="0" xfId="14" applyFont="1" applyFill="1" applyAlignment="1">
      <alignment horizontal="left" vertical="center"/>
    </xf>
    <xf numFmtId="0" fontId="18" fillId="5" borderId="0" xfId="14" applyFont="1" applyFill="1" applyBorder="1" applyAlignment="1">
      <alignment vertical="center"/>
    </xf>
    <xf numFmtId="171" fontId="19" fillId="0" borderId="0" xfId="12" applyNumberFormat="1" applyFont="1" applyFill="1" applyBorder="1" applyAlignment="1" applyProtection="1">
      <alignment horizontal="right" vertical="center" wrapText="1"/>
    </xf>
    <xf numFmtId="169" fontId="18" fillId="5" borderId="0" xfId="12" applyNumberFormat="1" applyFont="1" applyFill="1" applyBorder="1" applyAlignment="1">
      <alignment vertical="center"/>
    </xf>
    <xf numFmtId="0" fontId="41" fillId="5" borderId="0" xfId="14" applyFont="1" applyFill="1" applyBorder="1" applyAlignment="1">
      <alignment vertical="center"/>
    </xf>
    <xf numFmtId="171" fontId="4" fillId="4" borderId="0" xfId="9" applyNumberFormat="1" applyFont="1" applyFill="1" applyAlignment="1">
      <alignment vertical="center"/>
    </xf>
    <xf numFmtId="0" fontId="49" fillId="4" borderId="0" xfId="14" applyFont="1" applyFill="1" applyAlignment="1">
      <alignment vertical="center"/>
    </xf>
    <xf numFmtId="0" fontId="4" fillId="4" borderId="0" xfId="9" applyFont="1" applyFill="1" applyBorder="1" applyAlignment="1">
      <alignment vertical="center"/>
    </xf>
    <xf numFmtId="0" fontId="19" fillId="5" borderId="0" xfId="14" applyFont="1" applyFill="1" applyBorder="1" applyAlignment="1">
      <alignment vertical="center"/>
    </xf>
    <xf numFmtId="0" fontId="18" fillId="5" borderId="0" xfId="9" applyFont="1" applyFill="1" applyBorder="1" applyAlignment="1">
      <alignment horizontal="right" vertical="center"/>
    </xf>
    <xf numFmtId="0" fontId="18" fillId="5" borderId="0" xfId="9" applyFont="1" applyFill="1" applyBorder="1" applyAlignment="1">
      <alignment horizontal="left" vertical="center"/>
    </xf>
    <xf numFmtId="166" fontId="18" fillId="5" borderId="0" xfId="12" applyFont="1" applyFill="1" applyBorder="1" applyAlignment="1">
      <alignment vertical="center"/>
    </xf>
    <xf numFmtId="0" fontId="4" fillId="0" borderId="0" xfId="13" applyFont="1" applyFill="1" applyAlignment="1">
      <alignment vertical="center"/>
    </xf>
    <xf numFmtId="0" fontId="18" fillId="5" borderId="0" xfId="13" applyFont="1" applyFill="1" applyBorder="1" applyAlignment="1">
      <alignment horizontal="right" vertical="center"/>
    </xf>
    <xf numFmtId="0" fontId="18" fillId="0" borderId="0" xfId="13" applyFont="1" applyFill="1" applyAlignment="1">
      <alignment vertical="center"/>
    </xf>
    <xf numFmtId="0" fontId="18" fillId="5" borderId="0" xfId="13" applyFont="1" applyFill="1" applyBorder="1" applyAlignment="1">
      <alignment vertical="center"/>
    </xf>
    <xf numFmtId="0" fontId="18" fillId="5" borderId="0" xfId="17" applyFont="1" applyFill="1" applyAlignment="1">
      <alignment vertical="center"/>
    </xf>
    <xf numFmtId="0" fontId="4" fillId="5" borderId="0" xfId="13" applyFont="1" applyFill="1" applyAlignment="1">
      <alignment vertical="center"/>
    </xf>
    <xf numFmtId="0" fontId="18" fillId="4" borderId="0" xfId="14" applyFont="1" applyFill="1" applyAlignment="1">
      <alignment horizontal="left" vertical="center"/>
    </xf>
    <xf numFmtId="0" fontId="18" fillId="4" borderId="0" xfId="14" applyFont="1" applyFill="1" applyBorder="1" applyAlignment="1">
      <alignment vertical="center"/>
    </xf>
    <xf numFmtId="0" fontId="4" fillId="4" borderId="0" xfId="9" applyFont="1" applyFill="1" applyAlignment="1">
      <alignment horizontal="left" vertical="center"/>
    </xf>
    <xf numFmtId="0" fontId="32" fillId="4" borderId="0" xfId="9" applyFont="1" applyFill="1" applyBorder="1" applyAlignment="1">
      <alignment horizontal="center" vertical="center"/>
    </xf>
    <xf numFmtId="0" fontId="48" fillId="5" borderId="0" xfId="9" applyFont="1" applyFill="1" applyBorder="1" applyAlignment="1">
      <alignment vertical="center"/>
    </xf>
    <xf numFmtId="171" fontId="4" fillId="4" borderId="0" xfId="12" applyNumberFormat="1" applyFont="1" applyFill="1" applyBorder="1" applyAlignment="1">
      <alignment vertical="center"/>
    </xf>
    <xf numFmtId="166" fontId="4" fillId="4" borderId="0" xfId="12" applyFont="1" applyFill="1" applyBorder="1" applyAlignment="1">
      <alignment vertical="center"/>
    </xf>
    <xf numFmtId="0" fontId="48" fillId="5" borderId="0" xfId="9" applyFont="1" applyFill="1" applyAlignment="1">
      <alignment vertical="center"/>
    </xf>
    <xf numFmtId="171" fontId="18" fillId="4" borderId="0" xfId="12" applyNumberFormat="1" applyFont="1" applyFill="1" applyBorder="1" applyAlignment="1">
      <alignment vertical="center"/>
    </xf>
    <xf numFmtId="166" fontId="18" fillId="4" borderId="0" xfId="12" applyFont="1" applyFill="1" applyBorder="1" applyAlignment="1">
      <alignment vertical="center"/>
    </xf>
    <xf numFmtId="0" fontId="4" fillId="5" borderId="0" xfId="9" applyFont="1" applyFill="1" applyAlignment="1">
      <alignment vertical="center"/>
    </xf>
    <xf numFmtId="43" fontId="4" fillId="4" borderId="0" xfId="1" applyFont="1" applyFill="1" applyAlignment="1">
      <alignment horizontal="center" vertical="center"/>
    </xf>
    <xf numFmtId="171" fontId="4" fillId="5" borderId="0" xfId="9" applyNumberFormat="1" applyFont="1" applyFill="1" applyAlignment="1">
      <alignment vertical="center"/>
    </xf>
    <xf numFmtId="171" fontId="18" fillId="4" borderId="0" xfId="9" applyNumberFormat="1" applyFont="1" applyFill="1" applyBorder="1" applyAlignment="1">
      <alignment vertical="center"/>
    </xf>
    <xf numFmtId="0" fontId="18" fillId="4" borderId="0" xfId="9" applyFont="1" applyFill="1" applyBorder="1" applyAlignment="1">
      <alignment vertical="center"/>
    </xf>
    <xf numFmtId="171" fontId="18" fillId="4" borderId="0" xfId="9" applyNumberFormat="1" applyFont="1" applyFill="1" applyAlignment="1">
      <alignment vertical="center"/>
    </xf>
    <xf numFmtId="0" fontId="12" fillId="4" borderId="0" xfId="13" applyFont="1" applyFill="1" applyAlignment="1">
      <alignment horizontal="center" vertical="center" wrapText="1"/>
    </xf>
    <xf numFmtId="0" fontId="18" fillId="4" borderId="40" xfId="13" applyFont="1" applyFill="1" applyBorder="1" applyAlignment="1">
      <alignment vertical="center"/>
    </xf>
    <xf numFmtId="0" fontId="18" fillId="4" borderId="40" xfId="13" applyFont="1" applyFill="1" applyBorder="1" applyAlignment="1">
      <alignment horizontal="center" vertical="center"/>
    </xf>
    <xf numFmtId="0" fontId="41" fillId="5" borderId="40" xfId="13" applyFont="1" applyFill="1" applyBorder="1" applyAlignment="1">
      <alignment vertical="center"/>
    </xf>
    <xf numFmtId="0" fontId="4" fillId="4" borderId="45" xfId="13" applyFont="1" applyFill="1" applyBorder="1" applyAlignment="1">
      <alignment vertical="center"/>
    </xf>
    <xf numFmtId="0" fontId="18" fillId="4" borderId="44" xfId="13" applyFont="1" applyFill="1" applyBorder="1" applyAlignment="1">
      <alignment horizontal="center" vertical="center"/>
    </xf>
    <xf numFmtId="0" fontId="41" fillId="5" borderId="4" xfId="13" applyFont="1" applyFill="1" applyBorder="1" applyAlignment="1">
      <alignment vertical="center"/>
    </xf>
    <xf numFmtId="0" fontId="18" fillId="4" borderId="25" xfId="13" applyFont="1" applyFill="1" applyBorder="1" applyAlignment="1">
      <alignment horizontal="center" vertical="center"/>
    </xf>
    <xf numFmtId="0" fontId="41" fillId="5" borderId="60" xfId="13" applyFont="1" applyFill="1" applyBorder="1" applyAlignment="1">
      <alignment vertical="center"/>
    </xf>
    <xf numFmtId="0" fontId="18" fillId="4" borderId="39" xfId="13" applyFont="1" applyFill="1" applyBorder="1" applyAlignment="1">
      <alignment horizontal="center" vertical="center"/>
    </xf>
    <xf numFmtId="172" fontId="18" fillId="4" borderId="40" xfId="13" applyNumberFormat="1" applyFont="1" applyFill="1" applyBorder="1" applyAlignment="1">
      <alignment horizontal="center" vertical="center"/>
    </xf>
    <xf numFmtId="0" fontId="18" fillId="4" borderId="40" xfId="13" quotePrefix="1" applyFont="1" applyFill="1" applyBorder="1" applyAlignment="1">
      <alignment horizontal="center" vertical="center"/>
    </xf>
    <xf numFmtId="0" fontId="41" fillId="5" borderId="8" xfId="13" applyFont="1" applyFill="1" applyBorder="1" applyAlignment="1">
      <alignment vertical="center"/>
    </xf>
    <xf numFmtId="0" fontId="40" fillId="0" borderId="64" xfId="17" applyFont="1" applyFill="1" applyBorder="1" applyAlignment="1" applyProtection="1">
      <alignment horizontal="center" vertical="center"/>
    </xf>
    <xf numFmtId="0" fontId="19" fillId="0" borderId="9" xfId="17" applyFont="1" applyFill="1" applyBorder="1" applyAlignment="1" applyProtection="1">
      <alignment vertical="center"/>
    </xf>
    <xf numFmtId="0" fontId="19" fillId="0" borderId="10" xfId="17" applyFont="1" applyFill="1" applyBorder="1" applyAlignment="1" applyProtection="1">
      <alignment vertical="center"/>
    </xf>
    <xf numFmtId="0" fontId="19" fillId="0" borderId="67" xfId="17" applyFont="1" applyFill="1" applyBorder="1" applyAlignment="1" applyProtection="1">
      <alignment vertical="center"/>
    </xf>
    <xf numFmtId="0" fontId="6" fillId="0" borderId="0" xfId="17" applyFont="1" applyFill="1" applyBorder="1" applyAlignment="1" applyProtection="1">
      <alignment horizontal="left" vertical="center" wrapText="1"/>
    </xf>
    <xf numFmtId="169" fontId="51" fillId="0" borderId="11" xfId="19" applyNumberFormat="1" applyFont="1" applyFill="1" applyBorder="1" applyAlignment="1" applyProtection="1">
      <alignment horizontal="center" vertical="center" wrapText="1"/>
    </xf>
    <xf numFmtId="169" fontId="51" fillId="0" borderId="67" xfId="19" applyNumberFormat="1" applyFont="1" applyFill="1" applyBorder="1" applyAlignment="1" applyProtection="1">
      <alignment horizontal="center" vertical="center" wrapText="1"/>
    </xf>
    <xf numFmtId="0" fontId="51" fillId="0" borderId="0" xfId="13" applyFont="1" applyFill="1" applyAlignment="1">
      <alignment vertical="center"/>
    </xf>
    <xf numFmtId="0" fontId="18" fillId="0" borderId="68" xfId="17" applyFont="1" applyFill="1" applyBorder="1" applyAlignment="1" applyProtection="1">
      <alignment horizontal="center" vertical="center"/>
    </xf>
    <xf numFmtId="0" fontId="19" fillId="7" borderId="14" xfId="17" applyFont="1" applyFill="1" applyBorder="1" applyAlignment="1" applyProtection="1">
      <alignment vertical="center" wrapText="1"/>
    </xf>
    <xf numFmtId="0" fontId="19" fillId="7" borderId="15" xfId="17" applyFont="1" applyFill="1" applyBorder="1" applyAlignment="1" applyProtection="1">
      <alignment vertical="center" wrapText="1"/>
    </xf>
    <xf numFmtId="0" fontId="19" fillId="7" borderId="69" xfId="17" applyFont="1" applyFill="1" applyBorder="1" applyAlignment="1" applyProtection="1">
      <alignment vertical="center" wrapText="1"/>
    </xf>
    <xf numFmtId="171" fontId="19" fillId="7" borderId="18" xfId="19" applyNumberFormat="1" applyFont="1" applyFill="1" applyBorder="1" applyAlignment="1" applyProtection="1">
      <alignment horizontal="right" vertical="center" wrapText="1"/>
    </xf>
    <xf numFmtId="171" fontId="19" fillId="7" borderId="16" xfId="19" applyNumberFormat="1" applyFont="1" applyFill="1" applyBorder="1" applyAlignment="1" applyProtection="1">
      <alignment horizontal="right" vertical="center" wrapText="1"/>
    </xf>
    <xf numFmtId="171" fontId="19" fillId="7" borderId="69" xfId="19" applyNumberFormat="1" applyFont="1" applyFill="1" applyBorder="1" applyAlignment="1" applyProtection="1">
      <alignment horizontal="right" vertical="center" wrapText="1"/>
    </xf>
    <xf numFmtId="0" fontId="18" fillId="7" borderId="68" xfId="17" applyFont="1" applyFill="1" applyBorder="1" applyAlignment="1" applyProtection="1">
      <alignment horizontal="center" vertical="center"/>
    </xf>
    <xf numFmtId="0" fontId="6" fillId="0" borderId="0" xfId="13" applyFont="1" applyFill="1" applyAlignment="1">
      <alignment vertical="center"/>
    </xf>
    <xf numFmtId="0" fontId="43" fillId="0" borderId="68" xfId="17" applyFont="1" applyFill="1" applyBorder="1" applyAlignment="1" applyProtection="1">
      <alignment horizontal="center" vertical="center"/>
    </xf>
    <xf numFmtId="0" fontId="44" fillId="7" borderId="14" xfId="17" applyFont="1" applyFill="1" applyBorder="1" applyAlignment="1" applyProtection="1">
      <alignment vertical="center" wrapText="1"/>
    </xf>
    <xf numFmtId="0" fontId="44" fillId="7" borderId="15" xfId="17" applyFont="1" applyFill="1" applyBorder="1" applyAlignment="1" applyProtection="1">
      <alignment vertical="center" wrapText="1"/>
    </xf>
    <xf numFmtId="0" fontId="44" fillId="7" borderId="69" xfId="17" applyFont="1" applyFill="1" applyBorder="1" applyAlignment="1" applyProtection="1">
      <alignment vertical="center" wrapText="1"/>
    </xf>
    <xf numFmtId="171" fontId="44" fillId="7" borderId="18" xfId="19" applyNumberFormat="1" applyFont="1" applyFill="1" applyBorder="1" applyAlignment="1" applyProtection="1">
      <alignment horizontal="right" vertical="center" wrapText="1"/>
    </xf>
    <xf numFmtId="171" fontId="44" fillId="7" borderId="16" xfId="19" applyNumberFormat="1" applyFont="1" applyFill="1" applyBorder="1" applyAlignment="1" applyProtection="1">
      <alignment horizontal="right" vertical="center" wrapText="1"/>
    </xf>
    <xf numFmtId="171" fontId="44" fillId="7" borderId="68" xfId="19" applyNumberFormat="1" applyFont="1" applyFill="1" applyBorder="1" applyAlignment="1" applyProtection="1">
      <alignment vertical="center" wrapText="1"/>
    </xf>
    <xf numFmtId="171" fontId="44" fillId="0" borderId="0" xfId="19" applyNumberFormat="1" applyFont="1" applyFill="1" applyBorder="1" applyAlignment="1" applyProtection="1">
      <alignment vertical="center"/>
    </xf>
    <xf numFmtId="0" fontId="52" fillId="0" borderId="0" xfId="13" applyFont="1" applyFill="1" applyAlignment="1">
      <alignment vertical="center"/>
    </xf>
    <xf numFmtId="0" fontId="43" fillId="0" borderId="14" xfId="17" applyFont="1" applyFill="1" applyBorder="1" applyAlignment="1" applyProtection="1">
      <alignment vertical="center" wrapText="1"/>
    </xf>
    <xf numFmtId="0" fontId="43" fillId="0" borderId="15" xfId="17" applyFont="1" applyFill="1" applyBorder="1" applyAlignment="1" applyProtection="1">
      <alignment vertical="center" wrapText="1"/>
    </xf>
    <xf numFmtId="0" fontId="43" fillId="0" borderId="69" xfId="17" applyFont="1" applyFill="1" applyBorder="1" applyAlignment="1" applyProtection="1">
      <alignment vertical="center" wrapText="1"/>
    </xf>
    <xf numFmtId="171" fontId="43" fillId="0" borderId="18" xfId="19" applyNumberFormat="1" applyFont="1" applyFill="1" applyBorder="1" applyAlignment="1" applyProtection="1">
      <alignment horizontal="right" vertical="center" wrapText="1"/>
    </xf>
    <xf numFmtId="171" fontId="43" fillId="0" borderId="16" xfId="19" applyNumberFormat="1" applyFont="1" applyFill="1" applyBorder="1" applyAlignment="1" applyProtection="1">
      <alignment horizontal="right" vertical="center" wrapText="1"/>
    </xf>
    <xf numFmtId="171" fontId="43" fillId="0" borderId="69" xfId="19" applyNumberFormat="1" applyFont="1" applyFill="1" applyBorder="1" applyAlignment="1" applyProtection="1">
      <alignment horizontal="right" vertical="center" wrapText="1"/>
    </xf>
    <xf numFmtId="43" fontId="18" fillId="0" borderId="18" xfId="1" applyFont="1" applyFill="1" applyBorder="1" applyAlignment="1" applyProtection="1">
      <alignment horizontal="right" vertical="center" wrapText="1"/>
    </xf>
    <xf numFmtId="43" fontId="18" fillId="5" borderId="16" xfId="1" applyFont="1" applyFill="1" applyBorder="1" applyAlignment="1" applyProtection="1">
      <alignment horizontal="right" vertical="center" wrapText="1"/>
    </xf>
    <xf numFmtId="171" fontId="44" fillId="7" borderId="69" xfId="19" applyNumberFormat="1" applyFont="1" applyFill="1" applyBorder="1" applyAlignment="1" applyProtection="1">
      <alignment horizontal="right" vertical="center" wrapText="1"/>
    </xf>
    <xf numFmtId="0" fontId="18" fillId="13" borderId="68" xfId="17" applyFont="1" applyFill="1" applyBorder="1" applyAlignment="1" applyProtection="1">
      <alignment horizontal="center" vertical="center"/>
    </xf>
    <xf numFmtId="0" fontId="43" fillId="13" borderId="14" xfId="17" applyFont="1" applyFill="1" applyBorder="1" applyAlignment="1" applyProtection="1">
      <alignment vertical="center" wrapText="1"/>
    </xf>
    <xf numFmtId="0" fontId="43" fillId="13" borderId="15" xfId="17" applyFont="1" applyFill="1" applyBorder="1" applyAlignment="1" applyProtection="1">
      <alignment vertical="center" wrapText="1"/>
    </xf>
    <xf numFmtId="0" fontId="43" fillId="13" borderId="69" xfId="17" applyFont="1" applyFill="1" applyBorder="1" applyAlignment="1" applyProtection="1">
      <alignment vertical="center" wrapText="1"/>
    </xf>
    <xf numFmtId="171" fontId="43" fillId="13" borderId="18" xfId="19" applyNumberFormat="1" applyFont="1" applyFill="1" applyBorder="1" applyAlignment="1" applyProtection="1">
      <alignment horizontal="right" vertical="center" wrapText="1"/>
    </xf>
    <xf numFmtId="171" fontId="43" fillId="13" borderId="16" xfId="19" applyNumberFormat="1" applyFont="1" applyFill="1" applyBorder="1" applyAlignment="1" applyProtection="1">
      <alignment horizontal="right" vertical="center" wrapText="1"/>
    </xf>
    <xf numFmtId="171" fontId="43" fillId="13" borderId="69" xfId="19" applyNumberFormat="1" applyFont="1" applyFill="1" applyBorder="1" applyAlignment="1" applyProtection="1">
      <alignment horizontal="right" vertical="center" wrapText="1"/>
    </xf>
    <xf numFmtId="0" fontId="4" fillId="13" borderId="0" xfId="13" applyFont="1" applyFill="1" applyAlignment="1">
      <alignment vertical="center"/>
    </xf>
    <xf numFmtId="0" fontId="18" fillId="0" borderId="14" xfId="17" applyFont="1" applyFill="1" applyBorder="1" applyAlignment="1" applyProtection="1">
      <alignment vertical="center" wrapText="1"/>
    </xf>
    <xf numFmtId="0" fontId="18" fillId="0" borderId="15" xfId="17" applyFont="1" applyFill="1" applyBorder="1" applyAlignment="1" applyProtection="1">
      <alignment vertical="center" wrapText="1"/>
    </xf>
    <xf numFmtId="0" fontId="18" fillId="0" borderId="69" xfId="17" applyFont="1" applyFill="1" applyBorder="1" applyAlignment="1" applyProtection="1">
      <alignment vertical="center" wrapText="1"/>
    </xf>
    <xf numFmtId="43" fontId="18" fillId="0" borderId="16" xfId="1" applyFont="1" applyFill="1" applyBorder="1" applyAlignment="1" applyProtection="1">
      <alignment horizontal="right" vertical="center" wrapText="1"/>
    </xf>
    <xf numFmtId="43" fontId="18" fillId="7" borderId="16" xfId="1" applyFont="1" applyFill="1" applyBorder="1" applyAlignment="1" applyProtection="1">
      <alignment horizontal="right" vertical="center" wrapText="1"/>
    </xf>
    <xf numFmtId="0" fontId="43" fillId="5" borderId="14" xfId="17" applyFont="1" applyFill="1" applyBorder="1" applyAlignment="1" applyProtection="1">
      <alignment vertical="center" wrapText="1"/>
    </xf>
    <xf numFmtId="0" fontId="43" fillId="5" borderId="15" xfId="17" applyFont="1" applyFill="1" applyBorder="1" applyAlignment="1" applyProtection="1">
      <alignment vertical="center" wrapText="1"/>
    </xf>
    <xf numFmtId="0" fontId="43" fillId="5" borderId="69" xfId="17" applyFont="1" applyFill="1" applyBorder="1" applyAlignment="1" applyProtection="1">
      <alignment vertical="center" wrapText="1"/>
    </xf>
    <xf numFmtId="49" fontId="40" fillId="7" borderId="68" xfId="13" applyNumberFormat="1" applyFont="1" applyFill="1" applyBorder="1" applyAlignment="1">
      <alignment horizontal="center" vertical="center"/>
    </xf>
    <xf numFmtId="0" fontId="44" fillId="5" borderId="14" xfId="17" applyFont="1" applyFill="1" applyBorder="1" applyAlignment="1" applyProtection="1">
      <alignment vertical="center" wrapText="1"/>
    </xf>
    <xf numFmtId="0" fontId="44" fillId="5" borderId="15" xfId="17" applyFont="1" applyFill="1" applyBorder="1" applyAlignment="1" applyProtection="1">
      <alignment vertical="center" wrapText="1"/>
    </xf>
    <xf numFmtId="0" fontId="44" fillId="5" borderId="69" xfId="17" applyFont="1" applyFill="1" applyBorder="1" applyAlignment="1" applyProtection="1">
      <alignment vertical="center" wrapText="1"/>
    </xf>
    <xf numFmtId="49" fontId="40" fillId="5" borderId="68" xfId="13" applyNumberFormat="1" applyFont="1" applyFill="1" applyBorder="1" applyAlignment="1">
      <alignment horizontal="center" vertical="center"/>
    </xf>
    <xf numFmtId="0" fontId="44" fillId="0" borderId="14" xfId="17" applyFont="1" applyFill="1" applyBorder="1" applyAlignment="1" applyProtection="1">
      <alignment vertical="center" wrapText="1"/>
    </xf>
    <xf numFmtId="0" fontId="44" fillId="0" borderId="15" xfId="17" applyFont="1" applyFill="1" applyBorder="1" applyAlignment="1" applyProtection="1">
      <alignment vertical="center" wrapText="1"/>
    </xf>
    <xf numFmtId="0" fontId="44" fillId="0" borderId="69" xfId="17" applyFont="1" applyFill="1" applyBorder="1" applyAlignment="1" applyProtection="1">
      <alignment vertical="center" wrapText="1"/>
    </xf>
    <xf numFmtId="171" fontId="43" fillId="5" borderId="16" xfId="19" applyNumberFormat="1" applyFont="1" applyFill="1" applyBorder="1" applyAlignment="1" applyProtection="1">
      <alignment horizontal="right" vertical="center" wrapText="1"/>
    </xf>
    <xf numFmtId="171" fontId="43" fillId="5" borderId="18" xfId="19" applyNumberFormat="1" applyFont="1" applyFill="1" applyBorder="1" applyAlignment="1" applyProtection="1">
      <alignment horizontal="right" vertical="center" wrapText="1"/>
    </xf>
    <xf numFmtId="171" fontId="43" fillId="5" borderId="69" xfId="19" applyNumberFormat="1" applyFont="1" applyFill="1" applyBorder="1" applyAlignment="1" applyProtection="1">
      <alignment horizontal="right" vertical="center" wrapText="1"/>
    </xf>
    <xf numFmtId="0" fontId="18" fillId="5" borderId="14" xfId="17" applyFont="1" applyFill="1" applyBorder="1" applyAlignment="1" applyProtection="1">
      <alignment vertical="center" wrapText="1"/>
    </xf>
    <xf numFmtId="0" fontId="18" fillId="5" borderId="15" xfId="17" applyFont="1" applyFill="1" applyBorder="1" applyAlignment="1" applyProtection="1">
      <alignment vertical="center" wrapText="1"/>
    </xf>
    <xf numFmtId="0" fontId="18" fillId="5" borderId="69" xfId="17" applyFont="1" applyFill="1" applyBorder="1" applyAlignment="1" applyProtection="1">
      <alignment vertical="center" wrapText="1"/>
    </xf>
    <xf numFmtId="43" fontId="18" fillId="5" borderId="18" xfId="1" applyFont="1" applyFill="1" applyBorder="1" applyAlignment="1" applyProtection="1">
      <alignment horizontal="right" vertical="center" wrapText="1"/>
    </xf>
    <xf numFmtId="171" fontId="18" fillId="5" borderId="69" xfId="19" applyNumberFormat="1" applyFont="1" applyFill="1" applyBorder="1" applyAlignment="1" applyProtection="1">
      <alignment horizontal="right" vertical="center" wrapText="1"/>
    </xf>
    <xf numFmtId="0" fontId="18" fillId="0" borderId="68" xfId="17" applyFont="1" applyFill="1" applyBorder="1" applyAlignment="1">
      <alignment horizontal="center" vertical="center"/>
    </xf>
    <xf numFmtId="171" fontId="19" fillId="11" borderId="69" xfId="19" applyNumberFormat="1" applyFont="1" applyFill="1" applyBorder="1" applyAlignment="1" applyProtection="1">
      <alignment horizontal="right" vertical="center" wrapText="1"/>
    </xf>
    <xf numFmtId="0" fontId="46" fillId="0" borderId="68" xfId="17" applyFont="1" applyFill="1" applyBorder="1" applyAlignment="1" applyProtection="1">
      <alignment horizontal="center" vertical="center"/>
    </xf>
    <xf numFmtId="171" fontId="18" fillId="5" borderId="18" xfId="19" applyNumberFormat="1" applyFont="1" applyFill="1" applyBorder="1" applyAlignment="1" applyProtection="1">
      <alignment horizontal="right" vertical="center" wrapText="1"/>
    </xf>
    <xf numFmtId="171" fontId="18" fillId="5" borderId="16" xfId="19" applyNumberFormat="1" applyFont="1" applyFill="1" applyBorder="1" applyAlignment="1" applyProtection="1">
      <alignment horizontal="right" vertical="center" wrapText="1"/>
    </xf>
    <xf numFmtId="0" fontId="19" fillId="0" borderId="68" xfId="17" applyFont="1" applyFill="1" applyBorder="1" applyAlignment="1" applyProtection="1">
      <alignment horizontal="center" vertical="center"/>
    </xf>
    <xf numFmtId="171" fontId="44" fillId="5" borderId="18" xfId="19" applyNumberFormat="1" applyFont="1" applyFill="1" applyBorder="1" applyAlignment="1" applyProtection="1">
      <alignment horizontal="right" vertical="center" wrapText="1"/>
    </xf>
    <xf numFmtId="171" fontId="44" fillId="5" borderId="16" xfId="19" applyNumberFormat="1" applyFont="1" applyFill="1" applyBorder="1" applyAlignment="1" applyProtection="1">
      <alignment horizontal="right" vertical="center" wrapText="1"/>
    </xf>
    <xf numFmtId="171" fontId="44" fillId="5" borderId="69" xfId="19" applyNumberFormat="1" applyFont="1" applyFill="1" applyBorder="1" applyAlignment="1" applyProtection="1">
      <alignment horizontal="right" vertical="center" wrapText="1"/>
    </xf>
    <xf numFmtId="171" fontId="44" fillId="11" borderId="69" xfId="19" applyNumberFormat="1" applyFont="1" applyFill="1" applyBorder="1" applyAlignment="1" applyProtection="1">
      <alignment horizontal="right" vertical="center" wrapText="1"/>
    </xf>
    <xf numFmtId="171" fontId="43" fillId="11" borderId="69" xfId="19" applyNumberFormat="1" applyFont="1" applyFill="1" applyBorder="1" applyAlignment="1" applyProtection="1">
      <alignment horizontal="right" vertical="center" wrapText="1"/>
    </xf>
    <xf numFmtId="0" fontId="6" fillId="5" borderId="14" xfId="17" applyFont="1" applyFill="1" applyBorder="1" applyAlignment="1" applyProtection="1">
      <alignment vertical="center" wrapText="1"/>
    </xf>
    <xf numFmtId="0" fontId="6" fillId="5" borderId="15" xfId="17" applyFont="1" applyFill="1" applyBorder="1" applyAlignment="1" applyProtection="1">
      <alignment vertical="center" wrapText="1"/>
    </xf>
    <xf numFmtId="0" fontId="6" fillId="5" borderId="69" xfId="17" applyFont="1" applyFill="1" applyBorder="1" applyAlignment="1" applyProtection="1">
      <alignment vertical="center" wrapText="1"/>
    </xf>
    <xf numFmtId="0" fontId="19" fillId="5" borderId="14" xfId="17" applyFont="1" applyFill="1" applyBorder="1" applyAlignment="1" applyProtection="1">
      <alignment vertical="center" wrapText="1"/>
    </xf>
    <xf numFmtId="0" fontId="19" fillId="5" borderId="15" xfId="17" applyFont="1" applyFill="1" applyBorder="1" applyAlignment="1" applyProtection="1">
      <alignment vertical="center" wrapText="1"/>
    </xf>
    <xf numFmtId="0" fontId="19" fillId="5" borderId="69" xfId="17" applyFont="1" applyFill="1" applyBorder="1" applyAlignment="1" applyProtection="1">
      <alignment vertical="center" wrapText="1"/>
    </xf>
    <xf numFmtId="171" fontId="19" fillId="5" borderId="18" xfId="19" applyNumberFormat="1" applyFont="1" applyFill="1" applyBorder="1" applyAlignment="1" applyProtection="1">
      <alignment horizontal="right" vertical="center" wrapText="1"/>
    </xf>
    <xf numFmtId="171" fontId="19" fillId="5" borderId="16" xfId="19" applyNumberFormat="1" applyFont="1" applyFill="1" applyBorder="1" applyAlignment="1" applyProtection="1">
      <alignment horizontal="right" vertical="center" wrapText="1"/>
    </xf>
    <xf numFmtId="171" fontId="19" fillId="5" borderId="69" xfId="19" applyNumberFormat="1" applyFont="1" applyFill="1" applyBorder="1" applyAlignment="1" applyProtection="1">
      <alignment horizontal="right" vertical="center" wrapText="1"/>
    </xf>
    <xf numFmtId="43" fontId="18" fillId="7" borderId="18" xfId="1" applyFont="1" applyFill="1" applyBorder="1" applyAlignment="1" applyProtection="1">
      <alignment horizontal="right" vertical="center" wrapText="1"/>
    </xf>
    <xf numFmtId="171" fontId="43" fillId="7" borderId="18" xfId="19" applyNumberFormat="1" applyFont="1" applyFill="1" applyBorder="1" applyAlignment="1" applyProtection="1">
      <alignment horizontal="right" vertical="center" wrapText="1"/>
    </xf>
    <xf numFmtId="171" fontId="43" fillId="7" borderId="16" xfId="19" applyNumberFormat="1" applyFont="1" applyFill="1" applyBorder="1" applyAlignment="1" applyProtection="1">
      <alignment horizontal="right" vertical="center" wrapText="1"/>
    </xf>
    <xf numFmtId="0" fontId="19" fillId="0" borderId="14" xfId="17" applyFont="1" applyFill="1" applyBorder="1" applyAlignment="1" applyProtection="1">
      <alignment vertical="center" wrapText="1"/>
    </xf>
    <xf numFmtId="0" fontId="19" fillId="0" borderId="15" xfId="17" applyFont="1" applyFill="1" applyBorder="1" applyAlignment="1" applyProtection="1">
      <alignment vertical="center" wrapText="1"/>
    </xf>
    <xf numFmtId="0" fontId="19" fillId="0" borderId="69" xfId="17" applyFont="1" applyFill="1" applyBorder="1" applyAlignment="1" applyProtection="1">
      <alignment vertical="center" wrapText="1"/>
    </xf>
    <xf numFmtId="171" fontId="19" fillId="0" borderId="18" xfId="19" applyNumberFormat="1" applyFont="1" applyFill="1" applyBorder="1" applyAlignment="1" applyProtection="1">
      <alignment horizontal="right" vertical="center" wrapText="1"/>
    </xf>
    <xf numFmtId="171" fontId="19" fillId="0" borderId="16" xfId="19" applyNumberFormat="1" applyFont="1" applyFill="1" applyBorder="1" applyAlignment="1" applyProtection="1">
      <alignment horizontal="right" vertical="center" wrapText="1"/>
    </xf>
    <xf numFmtId="171" fontId="19" fillId="0" borderId="69" xfId="19" applyNumberFormat="1" applyFont="1" applyFill="1" applyBorder="1" applyAlignment="1" applyProtection="1">
      <alignment horizontal="right" vertical="center" wrapText="1"/>
    </xf>
    <xf numFmtId="0" fontId="18" fillId="0" borderId="68" xfId="17" quotePrefix="1" applyFont="1" applyFill="1" applyBorder="1" applyAlignment="1" applyProtection="1">
      <alignment horizontal="center" vertical="center"/>
    </xf>
    <xf numFmtId="171" fontId="44" fillId="0" borderId="18" xfId="19" applyNumberFormat="1" applyFont="1" applyFill="1" applyBorder="1" applyAlignment="1" applyProtection="1">
      <alignment horizontal="right" vertical="center" wrapText="1"/>
    </xf>
    <xf numFmtId="171" fontId="44" fillId="0" borderId="16" xfId="19" applyNumberFormat="1" applyFont="1" applyFill="1" applyBorder="1" applyAlignment="1" applyProtection="1">
      <alignment horizontal="right" vertical="center" wrapText="1"/>
    </xf>
    <xf numFmtId="171" fontId="44" fillId="0" borderId="69" xfId="19" applyNumberFormat="1" applyFont="1" applyFill="1" applyBorder="1" applyAlignment="1" applyProtection="1">
      <alignment horizontal="right" vertical="center" wrapText="1"/>
    </xf>
    <xf numFmtId="0" fontId="54" fillId="7" borderId="14" xfId="17" applyFont="1" applyFill="1" applyBorder="1" applyAlignment="1" applyProtection="1">
      <alignment vertical="center" wrapText="1"/>
    </xf>
    <xf numFmtId="0" fontId="54" fillId="7" borderId="15" xfId="17" applyFont="1" applyFill="1" applyBorder="1" applyAlignment="1" applyProtection="1">
      <alignment vertical="center" wrapText="1"/>
    </xf>
    <xf numFmtId="0" fontId="54" fillId="7" borderId="69" xfId="17" applyFont="1" applyFill="1" applyBorder="1" applyAlignment="1" applyProtection="1">
      <alignment vertical="center" wrapText="1"/>
    </xf>
    <xf numFmtId="43" fontId="18" fillId="0" borderId="0" xfId="1" applyFont="1" applyFill="1" applyAlignment="1">
      <alignment vertical="center"/>
    </xf>
    <xf numFmtId="0" fontId="18" fillId="0" borderId="0" xfId="0" applyFont="1" applyFill="1"/>
    <xf numFmtId="0" fontId="19" fillId="12" borderId="15" xfId="17" applyFont="1" applyFill="1" applyBorder="1" applyAlignment="1" applyProtection="1">
      <alignment vertical="center" wrapText="1"/>
    </xf>
    <xf numFmtId="0" fontId="19" fillId="12" borderId="69" xfId="17" applyFont="1" applyFill="1" applyBorder="1" applyAlignment="1" applyProtection="1">
      <alignment vertical="center" wrapText="1"/>
    </xf>
    <xf numFmtId="171" fontId="19" fillId="7" borderId="18" xfId="20" applyNumberFormat="1" applyFont="1" applyFill="1" applyBorder="1" applyAlignment="1" applyProtection="1">
      <alignment horizontal="right" vertical="center" wrapText="1"/>
    </xf>
    <xf numFmtId="171" fontId="19" fillId="7" borderId="16" xfId="20" applyNumberFormat="1" applyFont="1" applyFill="1" applyBorder="1" applyAlignment="1" applyProtection="1">
      <alignment horizontal="right" vertical="center" wrapText="1"/>
    </xf>
    <xf numFmtId="171" fontId="19" fillId="11" borderId="69" xfId="20" applyNumberFormat="1" applyFont="1" applyFill="1" applyBorder="1" applyAlignment="1" applyProtection="1">
      <alignment horizontal="right" vertical="center" wrapText="1"/>
    </xf>
    <xf numFmtId="171" fontId="19" fillId="0" borderId="18" xfId="20" applyNumberFormat="1" applyFont="1" applyFill="1" applyBorder="1" applyAlignment="1" applyProtection="1">
      <alignment horizontal="right" vertical="center" wrapText="1"/>
    </xf>
    <xf numFmtId="171" fontId="19" fillId="0" borderId="16" xfId="20" applyNumberFormat="1" applyFont="1" applyFill="1" applyBorder="1" applyAlignment="1" applyProtection="1">
      <alignment horizontal="right" vertical="center" wrapText="1"/>
    </xf>
    <xf numFmtId="171" fontId="19" fillId="0" borderId="69" xfId="20" applyNumberFormat="1" applyFont="1" applyFill="1" applyBorder="1" applyAlignment="1" applyProtection="1">
      <alignment horizontal="right" vertical="center" wrapText="1"/>
    </xf>
    <xf numFmtId="171" fontId="43" fillId="0" borderId="15" xfId="19" applyNumberFormat="1" applyFont="1" applyFill="1" applyBorder="1" applyAlignment="1" applyProtection="1">
      <alignment horizontal="right" vertical="center" wrapText="1"/>
    </xf>
    <xf numFmtId="171" fontId="55" fillId="0" borderId="18" xfId="19" applyNumberFormat="1" applyFont="1" applyFill="1" applyBorder="1" applyAlignment="1" applyProtection="1">
      <alignment horizontal="right" vertical="center" wrapText="1"/>
    </xf>
    <xf numFmtId="171" fontId="55" fillId="0" borderId="16" xfId="19" applyNumberFormat="1" applyFont="1" applyFill="1" applyBorder="1" applyAlignment="1" applyProtection="1">
      <alignment horizontal="right" vertical="center" wrapText="1"/>
    </xf>
    <xf numFmtId="0" fontId="18" fillId="0" borderId="65" xfId="17" applyFont="1" applyFill="1" applyBorder="1" applyAlignment="1" applyProtection="1">
      <alignment horizontal="center" vertical="center"/>
    </xf>
    <xf numFmtId="0" fontId="19" fillId="7" borderId="51" xfId="17" applyFont="1" applyFill="1" applyBorder="1" applyAlignment="1" applyProtection="1">
      <alignment vertical="center" wrapText="1"/>
    </xf>
    <xf numFmtId="0" fontId="19" fillId="7" borderId="52" xfId="17" applyFont="1" applyFill="1" applyBorder="1" applyAlignment="1" applyProtection="1">
      <alignment vertical="center" wrapText="1"/>
    </xf>
    <xf numFmtId="0" fontId="19" fillId="7" borderId="59" xfId="17" applyFont="1" applyFill="1" applyBorder="1" applyAlignment="1" applyProtection="1">
      <alignment vertical="center" wrapText="1"/>
    </xf>
    <xf numFmtId="171" fontId="19" fillId="7" borderId="6" xfId="19" applyNumberFormat="1" applyFont="1" applyFill="1" applyBorder="1" applyAlignment="1" applyProtection="1">
      <alignment horizontal="right" vertical="center" wrapText="1"/>
    </xf>
    <xf numFmtId="171" fontId="19" fillId="7" borderId="53" xfId="19" applyNumberFormat="1" applyFont="1" applyFill="1" applyBorder="1" applyAlignment="1" applyProtection="1">
      <alignment horizontal="right" vertical="center" wrapText="1"/>
    </xf>
    <xf numFmtId="171" fontId="19" fillId="11" borderId="59" xfId="19" applyNumberFormat="1" applyFont="1" applyFill="1" applyBorder="1" applyAlignment="1" applyProtection="1">
      <alignment horizontal="right" vertical="center" wrapText="1"/>
    </xf>
    <xf numFmtId="49" fontId="40" fillId="5" borderId="65" xfId="13" applyNumberFormat="1" applyFont="1" applyFill="1" applyBorder="1" applyAlignment="1">
      <alignment horizontal="center" vertical="center"/>
    </xf>
    <xf numFmtId="0" fontId="14" fillId="5" borderId="0" xfId="13" applyFont="1" applyFill="1" applyBorder="1" applyAlignment="1">
      <alignment horizontal="center" vertical="center"/>
    </xf>
    <xf numFmtId="0" fontId="56" fillId="5" borderId="0" xfId="13" applyFont="1" applyFill="1" applyAlignment="1">
      <alignment vertical="center"/>
    </xf>
    <xf numFmtId="0" fontId="14" fillId="5" borderId="0" xfId="13" applyFont="1" applyFill="1" applyAlignment="1">
      <alignment vertical="center"/>
    </xf>
    <xf numFmtId="0" fontId="14" fillId="5" borderId="0" xfId="13" applyFont="1" applyFill="1" applyAlignment="1">
      <alignment horizontal="left" vertical="center"/>
    </xf>
    <xf numFmtId="0" fontId="14" fillId="5" borderId="0" xfId="13" applyFont="1" applyFill="1" applyBorder="1" applyAlignment="1">
      <alignment vertical="center"/>
    </xf>
    <xf numFmtId="0" fontId="4" fillId="4" borderId="0" xfId="13" applyFont="1" applyFill="1" applyAlignment="1">
      <alignment horizontal="left" vertical="center"/>
    </xf>
    <xf numFmtId="166" fontId="4" fillId="4" borderId="0" xfId="19" applyFont="1" applyFill="1" applyBorder="1" applyAlignment="1">
      <alignment vertical="center"/>
    </xf>
    <xf numFmtId="166" fontId="18" fillId="4" borderId="0" xfId="19" applyFont="1" applyFill="1" applyBorder="1" applyAlignment="1">
      <alignment vertical="center"/>
    </xf>
    <xf numFmtId="0" fontId="4" fillId="5" borderId="0" xfId="13" applyFont="1" applyFill="1" applyBorder="1" applyAlignment="1">
      <alignment horizontal="center" vertical="center"/>
    </xf>
    <xf numFmtId="0" fontId="18" fillId="6" borderId="14" xfId="17" applyFont="1" applyFill="1" applyBorder="1" applyAlignment="1" applyProtection="1">
      <alignment vertical="center" wrapText="1"/>
    </xf>
    <xf numFmtId="171" fontId="18" fillId="4" borderId="0" xfId="13" applyNumberFormat="1" applyFont="1" applyFill="1" applyBorder="1" applyAlignment="1">
      <alignment horizontal="center" vertical="center"/>
    </xf>
    <xf numFmtId="165" fontId="14" fillId="4" borderId="50" xfId="5" applyNumberFormat="1" applyFont="1" applyFill="1" applyBorder="1" applyAlignment="1">
      <alignment vertical="center"/>
    </xf>
    <xf numFmtId="171" fontId="18" fillId="4" borderId="0" xfId="9" quotePrefix="1" applyNumberFormat="1" applyFont="1" applyFill="1" applyBorder="1" applyAlignment="1">
      <alignment horizontal="center" vertical="center"/>
    </xf>
    <xf numFmtId="171" fontId="18" fillId="7" borderId="70" xfId="1" applyNumberFormat="1" applyFont="1" applyFill="1" applyBorder="1" applyAlignment="1" applyProtection="1">
      <alignment horizontal="right" vertical="center" wrapText="1"/>
    </xf>
    <xf numFmtId="171" fontId="18" fillId="0" borderId="70" xfId="1" applyNumberFormat="1" applyFont="1" applyFill="1" applyBorder="1" applyAlignment="1" applyProtection="1">
      <alignment horizontal="right" vertical="center" wrapText="1"/>
    </xf>
    <xf numFmtId="171" fontId="18" fillId="7" borderId="15" xfId="1" applyNumberFormat="1" applyFont="1" applyFill="1" applyBorder="1" applyAlignment="1" applyProtection="1">
      <alignment horizontal="right" vertical="center" wrapText="1"/>
    </xf>
    <xf numFmtId="171" fontId="18" fillId="7" borderId="74" xfId="1" applyNumberFormat="1" applyFont="1" applyFill="1" applyBorder="1" applyAlignment="1" applyProtection="1">
      <alignment horizontal="right" vertical="center" wrapText="1"/>
    </xf>
    <xf numFmtId="171" fontId="18" fillId="7" borderId="1" xfId="1" applyNumberFormat="1" applyFont="1" applyFill="1" applyBorder="1" applyAlignment="1" applyProtection="1">
      <alignment horizontal="right" vertical="center" wrapText="1"/>
    </xf>
    <xf numFmtId="171" fontId="18" fillId="0" borderId="65" xfId="1" applyNumberFormat="1" applyFont="1" applyFill="1" applyBorder="1" applyAlignment="1" applyProtection="1">
      <alignment horizontal="right" vertical="center" wrapText="1"/>
    </xf>
    <xf numFmtId="171" fontId="20" fillId="5" borderId="0" xfId="9" applyNumberFormat="1" applyFont="1" applyFill="1" applyBorder="1" applyAlignment="1">
      <alignment vertical="center"/>
    </xf>
    <xf numFmtId="171" fontId="20" fillId="9" borderId="0" xfId="1" applyNumberFormat="1" applyFont="1" applyFill="1" applyBorder="1" applyAlignment="1">
      <alignment horizontal="center" vertical="center"/>
    </xf>
    <xf numFmtId="171" fontId="10" fillId="10" borderId="0" xfId="12" applyNumberFormat="1" applyFont="1" applyFill="1" applyBorder="1" applyAlignment="1">
      <alignment horizontal="center" vertical="center"/>
    </xf>
    <xf numFmtId="171" fontId="20" fillId="4" borderId="0" xfId="9" applyNumberFormat="1" applyFont="1" applyFill="1" applyBorder="1" applyAlignment="1">
      <alignment vertical="center"/>
    </xf>
    <xf numFmtId="171" fontId="20" fillId="4" borderId="0" xfId="9" applyNumberFormat="1" applyFont="1" applyFill="1" applyAlignment="1">
      <alignment vertical="center"/>
    </xf>
    <xf numFmtId="171" fontId="20" fillId="0" borderId="0" xfId="9" applyNumberFormat="1" applyFont="1" applyFill="1" applyAlignment="1">
      <alignment vertical="center"/>
    </xf>
    <xf numFmtId="43" fontId="1" fillId="4" borderId="0" xfId="1" applyFill="1" applyAlignment="1">
      <alignment vertical="center"/>
    </xf>
    <xf numFmtId="43" fontId="1" fillId="4" borderId="0" xfId="1" applyFill="1" applyBorder="1" applyAlignment="1">
      <alignment vertical="center" wrapText="1"/>
    </xf>
    <xf numFmtId="43" fontId="1" fillId="0" borderId="0" xfId="1" applyFill="1" applyAlignment="1">
      <alignment vertical="center"/>
    </xf>
    <xf numFmtId="43" fontId="1" fillId="4" borderId="0" xfId="1" applyFill="1" applyBorder="1" applyAlignment="1">
      <alignment vertical="center"/>
    </xf>
    <xf numFmtId="43" fontId="1" fillId="5" borderId="0" xfId="1" applyFill="1" applyAlignment="1">
      <alignment vertical="center"/>
    </xf>
    <xf numFmtId="41" fontId="1" fillId="7" borderId="69" xfId="1" applyNumberFormat="1" applyFill="1" applyBorder="1" applyAlignment="1" applyProtection="1">
      <alignment horizontal="right" vertical="center" wrapText="1"/>
    </xf>
    <xf numFmtId="171" fontId="19" fillId="0" borderId="70" xfId="1" applyNumberFormat="1" applyFont="1" applyFill="1" applyBorder="1" applyAlignment="1" applyProtection="1">
      <alignment horizontal="right" vertical="center" wrapText="1"/>
    </xf>
    <xf numFmtId="43" fontId="18" fillId="5" borderId="0" xfId="13" applyNumberFormat="1" applyFont="1" applyFill="1" applyBorder="1" applyAlignment="1">
      <alignment vertical="center"/>
    </xf>
    <xf numFmtId="171" fontId="4" fillId="0" borderId="0" xfId="13" applyNumberFormat="1" applyFont="1" applyFill="1" applyAlignment="1">
      <alignment vertical="center"/>
    </xf>
    <xf numFmtId="43" fontId="1" fillId="7" borderId="18" xfId="1" applyFill="1" applyBorder="1" applyAlignment="1" applyProtection="1">
      <alignment horizontal="right" vertical="center" wrapText="1"/>
    </xf>
    <xf numFmtId="165" fontId="5" fillId="4" borderId="26" xfId="6" applyNumberFormat="1" applyFont="1" applyFill="1" applyBorder="1" applyAlignment="1">
      <alignment vertical="center"/>
    </xf>
    <xf numFmtId="43" fontId="1" fillId="0" borderId="18" xfId="1" applyFill="1" applyBorder="1" applyAlignment="1" applyProtection="1">
      <alignment horizontal="right" vertical="center" wrapText="1"/>
    </xf>
    <xf numFmtId="43" fontId="1" fillId="0" borderId="15" xfId="1" applyFill="1" applyBorder="1" applyAlignment="1" applyProtection="1">
      <alignment horizontal="right" vertical="center" wrapText="1"/>
    </xf>
    <xf numFmtId="0" fontId="43" fillId="3" borderId="14" xfId="17" applyFont="1" applyFill="1" applyBorder="1" applyAlignment="1" applyProtection="1">
      <alignment vertical="center" wrapText="1"/>
    </xf>
    <xf numFmtId="171" fontId="44" fillId="7" borderId="78" xfId="12" applyNumberFormat="1" applyFont="1" applyFill="1" applyBorder="1" applyAlignment="1" applyProtection="1">
      <alignment horizontal="right" vertical="center" wrapText="1"/>
    </xf>
    <xf numFmtId="171" fontId="18" fillId="0" borderId="48" xfId="16" applyNumberFormat="1" applyFont="1" applyFill="1" applyBorder="1" applyAlignment="1" applyProtection="1">
      <alignment horizontal="right" vertical="center" wrapText="1"/>
    </xf>
    <xf numFmtId="168" fontId="57" fillId="4" borderId="0" xfId="5" applyNumberFormat="1" applyFont="1" applyFill="1" applyAlignment="1">
      <alignment horizontal="center"/>
    </xf>
    <xf numFmtId="0" fontId="58" fillId="4" borderId="0" xfId="3" applyFont="1" applyFill="1"/>
    <xf numFmtId="0" fontId="59" fillId="0" borderId="0" xfId="0" applyFont="1" applyBorder="1" applyAlignment="1">
      <alignment horizontal="center" vertical="center"/>
    </xf>
    <xf numFmtId="168" fontId="58" fillId="4" borderId="0" xfId="5" applyNumberFormat="1" applyFont="1" applyFill="1"/>
    <xf numFmtId="49" fontId="58" fillId="4" borderId="0" xfId="3" applyNumberFormat="1" applyFont="1" applyFill="1" applyBorder="1"/>
    <xf numFmtId="168" fontId="58" fillId="4" borderId="0" xfId="5" applyNumberFormat="1" applyFont="1" applyFill="1" applyAlignment="1">
      <alignment horizontal="center"/>
    </xf>
    <xf numFmtId="0" fontId="57" fillId="4" borderId="0" xfId="3" applyFont="1" applyFill="1"/>
    <xf numFmtId="0" fontId="39" fillId="4" borderId="0" xfId="3" applyFont="1" applyFill="1" applyAlignment="1">
      <alignment horizontal="center" vertical="center"/>
    </xf>
    <xf numFmtId="0" fontId="39" fillId="4" borderId="0" xfId="3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49" fontId="57" fillId="4" borderId="0" xfId="3" applyNumberFormat="1" applyFont="1" applyFill="1" applyBorder="1" applyAlignment="1">
      <alignment horizontal="center"/>
    </xf>
    <xf numFmtId="168" fontId="57" fillId="4" borderId="0" xfId="5" applyNumberFormat="1" applyFont="1" applyFill="1"/>
    <xf numFmtId="43" fontId="57" fillId="4" borderId="0" xfId="1" applyFont="1" applyFill="1"/>
    <xf numFmtId="49" fontId="57" fillId="4" borderId="0" xfId="3" applyNumberFormat="1" applyFont="1" applyFill="1" applyBorder="1"/>
    <xf numFmtId="0" fontId="61" fillId="4" borderId="0" xfId="3" applyFont="1" applyFill="1"/>
    <xf numFmtId="0" fontId="62" fillId="4" borderId="0" xfId="3" applyFont="1" applyFill="1" applyAlignment="1">
      <alignment horizontal="center" vertical="center"/>
    </xf>
    <xf numFmtId="0" fontId="62" fillId="4" borderId="0" xfId="3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9" fontId="61" fillId="4" borderId="0" xfId="3" applyNumberFormat="1" applyFont="1" applyFill="1" applyBorder="1" applyAlignment="1">
      <alignment horizontal="center"/>
    </xf>
    <xf numFmtId="168" fontId="61" fillId="4" borderId="0" xfId="5" applyNumberFormat="1" applyFont="1" applyFill="1"/>
    <xf numFmtId="43" fontId="61" fillId="4" borderId="0" xfId="1" applyFont="1" applyFill="1"/>
    <xf numFmtId="49" fontId="61" fillId="4" borderId="0" xfId="3" applyNumberFormat="1" applyFont="1" applyFill="1" applyBorder="1"/>
    <xf numFmtId="168" fontId="61" fillId="4" borderId="0" xfId="5" applyNumberFormat="1" applyFont="1" applyFill="1" applyAlignment="1">
      <alignment horizontal="center"/>
    </xf>
    <xf numFmtId="0" fontId="57" fillId="4" borderId="0" xfId="9" applyFont="1" applyFill="1" applyBorder="1" applyAlignment="1">
      <alignment vertical="center"/>
    </xf>
    <xf numFmtId="49" fontId="39" fillId="4" borderId="0" xfId="3" applyNumberFormat="1" applyFont="1" applyFill="1" applyAlignment="1">
      <alignment horizontal="center" vertical="center"/>
    </xf>
    <xf numFmtId="49" fontId="57" fillId="4" borderId="0" xfId="3" applyNumberFormat="1" applyFont="1" applyFill="1" applyAlignment="1">
      <alignment horizontal="center" vertical="center"/>
    </xf>
    <xf numFmtId="49" fontId="57" fillId="4" borderId="0" xfId="3" applyNumberFormat="1" applyFont="1" applyFill="1"/>
    <xf numFmtId="168" fontId="57" fillId="4" borderId="0" xfId="6" applyNumberFormat="1" applyFont="1" applyFill="1"/>
    <xf numFmtId="0" fontId="4" fillId="4" borderId="0" xfId="3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49" fontId="4" fillId="4" borderId="0" xfId="3" applyNumberFormat="1" applyFont="1" applyFill="1" applyBorder="1" applyAlignment="1">
      <alignment horizontal="center"/>
    </xf>
    <xf numFmtId="0" fontId="58" fillId="5" borderId="0" xfId="9" applyFont="1" applyFill="1" applyAlignment="1">
      <alignment vertical="center"/>
    </xf>
    <xf numFmtId="171" fontId="58" fillId="5" borderId="0" xfId="9" applyNumberFormat="1" applyFont="1" applyFill="1" applyAlignment="1">
      <alignment horizontal="right" vertical="center"/>
    </xf>
    <xf numFmtId="171" fontId="58" fillId="5" borderId="0" xfId="9" applyNumberFormat="1" applyFont="1" applyFill="1" applyBorder="1" applyAlignment="1">
      <alignment vertical="center"/>
    </xf>
    <xf numFmtId="49" fontId="65" fillId="0" borderId="0" xfId="9" applyNumberFormat="1" applyFont="1" applyFill="1" applyAlignment="1">
      <alignment vertical="center"/>
    </xf>
    <xf numFmtId="0" fontId="58" fillId="4" borderId="0" xfId="3" applyFont="1" applyFill="1" applyBorder="1" applyAlignment="1">
      <alignment horizontal="center" vertical="center"/>
    </xf>
    <xf numFmtId="0" fontId="58" fillId="0" borderId="0" xfId="13" applyFont="1" applyFill="1" applyAlignment="1">
      <alignment vertical="center"/>
    </xf>
    <xf numFmtId="0" fontId="58" fillId="5" borderId="0" xfId="13" applyFont="1" applyFill="1" applyBorder="1" applyAlignment="1">
      <alignment horizontal="right" vertical="center"/>
    </xf>
    <xf numFmtId="0" fontId="58" fillId="5" borderId="0" xfId="13" applyFont="1" applyFill="1" applyBorder="1" applyAlignment="1">
      <alignment vertical="center"/>
    </xf>
    <xf numFmtId="43" fontId="66" fillId="5" borderId="0" xfId="1" applyFont="1" applyFill="1" applyAlignment="1">
      <alignment vertical="center"/>
    </xf>
    <xf numFmtId="0" fontId="58" fillId="4" borderId="0" xfId="9" applyFont="1" applyFill="1" applyAlignment="1">
      <alignment vertical="center"/>
    </xf>
    <xf numFmtId="0" fontId="58" fillId="5" borderId="0" xfId="17" applyFont="1" applyFill="1" applyAlignment="1">
      <alignment vertical="center"/>
    </xf>
    <xf numFmtId="43" fontId="66" fillId="5" borderId="0" xfId="1" applyFont="1" applyFill="1" applyBorder="1" applyAlignment="1">
      <alignment vertical="center"/>
    </xf>
    <xf numFmtId="0" fontId="58" fillId="5" borderId="0" xfId="13" applyFont="1" applyFill="1" applyAlignment="1">
      <alignment vertical="center"/>
    </xf>
    <xf numFmtId="0" fontId="58" fillId="4" borderId="0" xfId="13" applyFont="1" applyFill="1" applyAlignment="1">
      <alignment vertical="center"/>
    </xf>
    <xf numFmtId="0" fontId="58" fillId="5" borderId="0" xfId="13" applyFont="1" applyFill="1" applyAlignment="1">
      <alignment horizontal="left" vertical="center"/>
    </xf>
    <xf numFmtId="0" fontId="69" fillId="14" borderId="4" xfId="23" applyNumberFormat="1" applyFont="1" applyFill="1" applyBorder="1" applyAlignment="1">
      <alignment vertical="center"/>
    </xf>
    <xf numFmtId="0" fontId="69" fillId="14" borderId="0" xfId="23" applyNumberFormat="1" applyFont="1" applyFill="1" applyAlignment="1">
      <alignment vertical="center"/>
    </xf>
    <xf numFmtId="0" fontId="69" fillId="14" borderId="60" xfId="23" applyNumberFormat="1" applyFont="1" applyFill="1" applyBorder="1" applyAlignment="1">
      <alignment vertical="center"/>
    </xf>
    <xf numFmtId="0" fontId="70" fillId="0" borderId="0" xfId="24"/>
    <xf numFmtId="0" fontId="70" fillId="0" borderId="0" xfId="24" applyFont="1" applyAlignment="1"/>
    <xf numFmtId="0" fontId="71" fillId="0" borderId="25" xfId="24" applyFont="1" applyBorder="1" applyAlignment="1">
      <alignment vertical="center"/>
    </xf>
    <xf numFmtId="0" fontId="71" fillId="0" borderId="0" xfId="24" applyFont="1" applyBorder="1" applyAlignment="1">
      <alignment vertical="center"/>
    </xf>
    <xf numFmtId="0" fontId="71" fillId="0" borderId="60" xfId="24" applyFont="1" applyBorder="1" applyAlignment="1">
      <alignment vertical="center"/>
    </xf>
    <xf numFmtId="0" fontId="72" fillId="15" borderId="84" xfId="24" applyFont="1" applyFill="1" applyBorder="1" applyAlignment="1">
      <alignment horizontal="center" vertical="center"/>
    </xf>
    <xf numFmtId="0" fontId="72" fillId="15" borderId="85" xfId="24" applyFont="1" applyFill="1" applyBorder="1" applyAlignment="1">
      <alignment horizontal="center" vertical="center"/>
    </xf>
    <xf numFmtId="0" fontId="72" fillId="15" borderId="86" xfId="24" applyFont="1" applyFill="1" applyBorder="1" applyAlignment="1">
      <alignment horizontal="center" vertical="center"/>
    </xf>
    <xf numFmtId="0" fontId="69" fillId="14" borderId="87" xfId="24" applyFont="1" applyFill="1" applyBorder="1" applyAlignment="1">
      <alignment horizontal="right" vertical="center"/>
    </xf>
    <xf numFmtId="0" fontId="69" fillId="14" borderId="88" xfId="24" applyFont="1" applyFill="1" applyBorder="1" applyAlignment="1">
      <alignment horizontal="right" vertical="center"/>
    </xf>
    <xf numFmtId="0" fontId="69" fillId="0" borderId="89" xfId="24" applyFont="1" applyBorder="1" applyAlignment="1">
      <alignment vertical="center"/>
    </xf>
    <xf numFmtId="0" fontId="69" fillId="0" borderId="90" xfId="24" applyFont="1" applyBorder="1" applyAlignment="1">
      <alignment vertical="center"/>
    </xf>
    <xf numFmtId="0" fontId="69" fillId="0" borderId="91" xfId="24" applyFont="1" applyBorder="1" applyAlignment="1">
      <alignment vertical="center"/>
    </xf>
    <xf numFmtId="0" fontId="69" fillId="0" borderId="0" xfId="24" applyFont="1" applyAlignment="1">
      <alignment vertical="center"/>
    </xf>
    <xf numFmtId="0" fontId="68" fillId="16" borderId="87" xfId="24" applyFont="1" applyFill="1" applyBorder="1" applyAlignment="1">
      <alignment vertical="center"/>
    </xf>
    <xf numFmtId="0" fontId="68" fillId="16" borderId="88" xfId="24" applyFont="1" applyFill="1" applyBorder="1" applyAlignment="1">
      <alignment horizontal="center" vertical="center"/>
    </xf>
    <xf numFmtId="0" fontId="68" fillId="0" borderId="87" xfId="24" applyFont="1" applyBorder="1" applyAlignment="1">
      <alignment vertical="center"/>
    </xf>
    <xf numFmtId="0" fontId="68" fillId="0" borderId="88" xfId="24" applyFont="1" applyBorder="1" applyAlignment="1">
      <alignment vertical="center"/>
    </xf>
    <xf numFmtId="41" fontId="68" fillId="0" borderId="88" xfId="24" applyNumberFormat="1" applyFont="1" applyBorder="1" applyAlignment="1">
      <alignment horizontal="right" vertical="center"/>
    </xf>
    <xf numFmtId="41" fontId="68" fillId="0" borderId="92" xfId="24" applyNumberFormat="1" applyFont="1" applyBorder="1" applyAlignment="1">
      <alignment horizontal="right" vertical="center"/>
    </xf>
    <xf numFmtId="0" fontId="68" fillId="0" borderId="88" xfId="24" applyFont="1" applyFill="1" applyBorder="1" applyAlignment="1">
      <alignment horizontal="left" vertical="center"/>
    </xf>
    <xf numFmtId="41" fontId="69" fillId="0" borderId="88" xfId="24" applyNumberFormat="1" applyFont="1" applyBorder="1" applyAlignment="1">
      <alignment vertical="center"/>
    </xf>
    <xf numFmtId="41" fontId="69" fillId="0" borderId="92" xfId="24" applyNumberFormat="1" applyFont="1" applyBorder="1" applyAlignment="1">
      <alignment vertical="center"/>
    </xf>
    <xf numFmtId="0" fontId="69" fillId="0" borderId="87" xfId="24" applyFont="1" applyBorder="1" applyAlignment="1">
      <alignment vertical="center"/>
    </xf>
    <xf numFmtId="0" fontId="69" fillId="0" borderId="88" xfId="24" applyFont="1" applyBorder="1" applyAlignment="1">
      <alignment horizontal="left" vertical="center"/>
    </xf>
    <xf numFmtId="41" fontId="69" fillId="0" borderId="88" xfId="24" applyNumberFormat="1" applyFont="1" applyBorder="1" applyAlignment="1">
      <alignment horizontal="right" vertical="center"/>
    </xf>
    <xf numFmtId="41" fontId="69" fillId="0" borderId="92" xfId="24" applyNumberFormat="1" applyFont="1" applyBorder="1" applyAlignment="1">
      <alignment horizontal="right" vertical="center"/>
    </xf>
    <xf numFmtId="37" fontId="68" fillId="16" borderId="88" xfId="23" applyNumberFormat="1" applyFont="1" applyFill="1" applyBorder="1" applyAlignment="1">
      <alignment horizontal="center" vertical="center"/>
    </xf>
    <xf numFmtId="41" fontId="68" fillId="16" borderId="88" xfId="24" applyNumberFormat="1" applyFont="1" applyFill="1" applyBorder="1" applyAlignment="1">
      <alignment horizontal="right" vertical="center"/>
    </xf>
    <xf numFmtId="41" fontId="68" fillId="16" borderId="92" xfId="24" applyNumberFormat="1" applyFont="1" applyFill="1" applyBorder="1" applyAlignment="1">
      <alignment horizontal="right" vertical="center"/>
    </xf>
    <xf numFmtId="0" fontId="69" fillId="0" borderId="88" xfId="24" applyFont="1" applyBorder="1" applyAlignment="1">
      <alignment vertical="center"/>
    </xf>
    <xf numFmtId="0" fontId="73" fillId="0" borderId="87" xfId="24" applyFont="1" applyBorder="1" applyAlignment="1">
      <alignment vertical="center"/>
    </xf>
    <xf numFmtId="0" fontId="73" fillId="0" borderId="88" xfId="24" applyFont="1" applyBorder="1" applyAlignment="1">
      <alignment vertical="center"/>
    </xf>
    <xf numFmtId="0" fontId="69" fillId="0" borderId="87" xfId="24" applyFont="1" applyFill="1" applyBorder="1" applyAlignment="1">
      <alignment vertical="center"/>
    </xf>
    <xf numFmtId="0" fontId="69" fillId="0" borderId="88" xfId="24" applyFont="1" applyFill="1" applyBorder="1" applyAlignment="1">
      <alignment horizontal="left" vertical="center"/>
    </xf>
    <xf numFmtId="41" fontId="69" fillId="0" borderId="88" xfId="24" applyNumberFormat="1" applyFont="1" applyFill="1" applyBorder="1" applyAlignment="1">
      <alignment horizontal="right" vertical="center"/>
    </xf>
    <xf numFmtId="41" fontId="69" fillId="0" borderId="92" xfId="24" applyNumberFormat="1" applyFont="1" applyFill="1" applyBorder="1" applyAlignment="1">
      <alignment horizontal="right" vertical="center"/>
    </xf>
    <xf numFmtId="41" fontId="21" fillId="0" borderId="0" xfId="24" applyNumberFormat="1" applyFont="1" applyAlignment="1">
      <alignment vertical="center"/>
    </xf>
    <xf numFmtId="41" fontId="69" fillId="0" borderId="0" xfId="24" applyNumberFormat="1" applyFont="1" applyAlignment="1">
      <alignment vertical="center"/>
    </xf>
    <xf numFmtId="0" fontId="74" fillId="15" borderId="87" xfId="24" applyFont="1" applyFill="1" applyBorder="1" applyAlignment="1">
      <alignment vertical="center"/>
    </xf>
    <xf numFmtId="0" fontId="74" fillId="15" borderId="88" xfId="24" applyFont="1" applyFill="1" applyBorder="1" applyAlignment="1">
      <alignment vertical="center"/>
    </xf>
    <xf numFmtId="41" fontId="72" fillId="15" borderId="88" xfId="24" applyNumberFormat="1" applyFont="1" applyFill="1" applyBorder="1" applyAlignment="1">
      <alignment horizontal="right" vertical="center"/>
    </xf>
    <xf numFmtId="41" fontId="72" fillId="15" borderId="92" xfId="24" applyNumberFormat="1" applyFont="1" applyFill="1" applyBorder="1" applyAlignment="1">
      <alignment horizontal="right" vertical="center"/>
    </xf>
    <xf numFmtId="0" fontId="73" fillId="0" borderId="88" xfId="24" applyFont="1" applyBorder="1" applyAlignment="1">
      <alignment horizontal="left" vertical="center"/>
    </xf>
    <xf numFmtId="41" fontId="4" fillId="0" borderId="88" xfId="24" applyNumberFormat="1" applyFont="1" applyFill="1" applyBorder="1" applyAlignment="1">
      <alignment horizontal="right" vertical="center"/>
    </xf>
    <xf numFmtId="41" fontId="5" fillId="0" borderId="88" xfId="24" applyNumberFormat="1" applyFont="1" applyFill="1" applyBorder="1" applyAlignment="1">
      <alignment horizontal="right" vertical="center"/>
    </xf>
    <xf numFmtId="41" fontId="75" fillId="0" borderId="88" xfId="24" applyNumberFormat="1" applyFont="1" applyBorder="1" applyAlignment="1">
      <alignment horizontal="right" vertical="center"/>
    </xf>
    <xf numFmtId="0" fontId="68" fillId="0" borderId="88" xfId="24" applyFont="1" applyBorder="1" applyAlignment="1">
      <alignment horizontal="left" vertical="center"/>
    </xf>
    <xf numFmtId="41" fontId="76" fillId="16" borderId="88" xfId="24" applyNumberFormat="1" applyFont="1" applyFill="1" applyBorder="1" applyAlignment="1">
      <alignment horizontal="right" vertical="center"/>
    </xf>
    <xf numFmtId="41" fontId="76" fillId="16" borderId="92" xfId="24" applyNumberFormat="1" applyFont="1" applyFill="1" applyBorder="1" applyAlignment="1">
      <alignment horizontal="right" vertical="center"/>
    </xf>
    <xf numFmtId="41" fontId="69" fillId="3" borderId="92" xfId="24" applyNumberFormat="1" applyFont="1" applyFill="1" applyBorder="1" applyAlignment="1">
      <alignment horizontal="right" vertical="center"/>
    </xf>
    <xf numFmtId="41" fontId="68" fillId="0" borderId="88" xfId="24" applyNumberFormat="1" applyFont="1" applyFill="1" applyBorder="1" applyAlignment="1">
      <alignment horizontal="right" vertical="center"/>
    </xf>
    <xf numFmtId="41" fontId="68" fillId="3" borderId="92" xfId="24" applyNumberFormat="1" applyFont="1" applyFill="1" applyBorder="1" applyAlignment="1">
      <alignment horizontal="right" vertical="center"/>
    </xf>
    <xf numFmtId="0" fontId="68" fillId="0" borderId="88" xfId="24" applyFont="1" applyBorder="1" applyAlignment="1">
      <alignment vertical="center" wrapText="1"/>
    </xf>
    <xf numFmtId="0" fontId="68" fillId="0" borderId="87" xfId="24" applyFont="1" applyBorder="1" applyAlignment="1">
      <alignment horizontal="left" vertical="center"/>
    </xf>
    <xf numFmtId="0" fontId="76" fillId="0" borderId="88" xfId="24" applyFont="1" applyBorder="1" applyAlignment="1">
      <alignment horizontal="center" vertical="center"/>
    </xf>
    <xf numFmtId="0" fontId="69" fillId="0" borderId="88" xfId="24" applyFont="1" applyBorder="1" applyAlignment="1">
      <alignment horizontal="center" vertical="center"/>
    </xf>
    <xf numFmtId="0" fontId="68" fillId="0" borderId="93" xfId="24" applyFont="1" applyBorder="1" applyAlignment="1">
      <alignment horizontal="left" vertical="center"/>
    </xf>
    <xf numFmtId="0" fontId="68" fillId="0" borderId="94" xfId="24" applyFont="1" applyBorder="1" applyAlignment="1">
      <alignment horizontal="center" vertical="center"/>
    </xf>
    <xf numFmtId="41" fontId="78" fillId="0" borderId="94" xfId="25" applyNumberFormat="1" applyBorder="1" applyAlignment="1">
      <alignment horizontal="right" vertical="center"/>
    </xf>
    <xf numFmtId="41" fontId="68" fillId="0" borderId="95" xfId="24" applyNumberFormat="1" applyFont="1" applyBorder="1" applyAlignment="1">
      <alignment horizontal="right" vertical="center"/>
    </xf>
    <xf numFmtId="3" fontId="70" fillId="0" borderId="0" xfId="24" applyNumberFormat="1"/>
    <xf numFmtId="0" fontId="63" fillId="0" borderId="0" xfId="24" applyFont="1" applyBorder="1" applyAlignment="1">
      <alignment horizontal="center" vertical="center"/>
    </xf>
    <xf numFmtId="49" fontId="32" fillId="4" borderId="0" xfId="3" applyNumberFormat="1" applyFont="1" applyFill="1" applyBorder="1" applyAlignment="1">
      <alignment horizontal="left"/>
    </xf>
    <xf numFmtId="168" fontId="58" fillId="4" borderId="0" xfId="5" applyNumberFormat="1" applyFont="1" applyFill="1" applyAlignment="1">
      <alignment horizontal="right"/>
    </xf>
    <xf numFmtId="0" fontId="6" fillId="4" borderId="0" xfId="3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4" borderId="55" xfId="3" applyFont="1" applyFill="1" applyBorder="1" applyAlignment="1">
      <alignment horizontal="center" wrapText="1"/>
    </xf>
    <xf numFmtId="0" fontId="15" fillId="4" borderId="55" xfId="3" applyFont="1" applyFill="1" applyBorder="1" applyAlignment="1">
      <alignment horizontal="center" vertical="center"/>
    </xf>
    <xf numFmtId="0" fontId="12" fillId="4" borderId="55" xfId="3" applyFont="1" applyFill="1" applyBorder="1" applyAlignment="1">
      <alignment horizontal="center" vertical="center"/>
    </xf>
    <xf numFmtId="0" fontId="12" fillId="4" borderId="56" xfId="3" applyFont="1" applyFill="1" applyBorder="1" applyAlignment="1">
      <alignment horizontal="center" vertical="center"/>
    </xf>
    <xf numFmtId="0" fontId="12" fillId="4" borderId="45" xfId="4" applyNumberFormat="1" applyFont="1" applyFill="1" applyBorder="1" applyAlignment="1">
      <alignment horizontal="center" vertical="center" wrapText="1"/>
    </xf>
    <xf numFmtId="0" fontId="12" fillId="4" borderId="44" xfId="4" applyNumberFormat="1" applyFont="1" applyFill="1" applyBorder="1" applyAlignment="1">
      <alignment horizontal="center" vertical="center" wrapText="1"/>
    </xf>
    <xf numFmtId="0" fontId="12" fillId="4" borderId="46" xfId="4" applyNumberFormat="1" applyFont="1" applyFill="1" applyBorder="1" applyAlignment="1">
      <alignment horizontal="center" vertical="center" wrapText="1"/>
    </xf>
    <xf numFmtId="0" fontId="12" fillId="4" borderId="47" xfId="4" applyNumberFormat="1" applyFont="1" applyFill="1" applyBorder="1" applyAlignment="1">
      <alignment horizontal="center" vertical="center" wrapText="1"/>
    </xf>
    <xf numFmtId="0" fontId="12" fillId="4" borderId="48" xfId="4" applyNumberFormat="1" applyFont="1" applyFill="1" applyBorder="1" applyAlignment="1">
      <alignment horizontal="center" vertical="center" wrapText="1"/>
    </xf>
    <xf numFmtId="0" fontId="12" fillId="4" borderId="49" xfId="4" applyNumberFormat="1" applyFont="1" applyFill="1" applyBorder="1" applyAlignment="1">
      <alignment horizontal="center" vertical="center" wrapText="1"/>
    </xf>
    <xf numFmtId="4" fontId="12" fillId="4" borderId="12" xfId="5" applyNumberFormat="1" applyFont="1" applyFill="1" applyBorder="1" applyAlignment="1">
      <alignment horizontal="center" vertical="center" wrapText="1"/>
    </xf>
    <xf numFmtId="4" fontId="12" fillId="4" borderId="17" xfId="5" applyNumberFormat="1" applyFont="1" applyFill="1" applyBorder="1" applyAlignment="1">
      <alignment horizontal="center" vertical="center" wrapText="1"/>
    </xf>
    <xf numFmtId="4" fontId="12" fillId="4" borderId="2" xfId="5" applyNumberFormat="1" applyFont="1" applyFill="1" applyBorder="1" applyAlignment="1">
      <alignment horizontal="center" vertical="center" wrapText="1"/>
    </xf>
    <xf numFmtId="4" fontId="12" fillId="4" borderId="13" xfId="5" applyNumberFormat="1" applyFont="1" applyFill="1" applyBorder="1" applyAlignment="1">
      <alignment horizontal="center" vertical="center" wrapText="1"/>
    </xf>
    <xf numFmtId="49" fontId="12" fillId="5" borderId="0" xfId="4" applyNumberFormat="1" applyFont="1" applyFill="1" applyBorder="1" applyAlignment="1">
      <alignment horizontal="left" vertical="center" wrapText="1"/>
    </xf>
    <xf numFmtId="49" fontId="14" fillId="5" borderId="0" xfId="4" applyNumberFormat="1" applyFont="1" applyFill="1" applyBorder="1" applyAlignment="1">
      <alignment horizontal="center" vertical="center"/>
    </xf>
    <xf numFmtId="49" fontId="14" fillId="5" borderId="26" xfId="4" applyNumberFormat="1" applyFont="1" applyFill="1" applyBorder="1" applyAlignment="1">
      <alignment horizontal="center" vertical="center"/>
    </xf>
    <xf numFmtId="49" fontId="12" fillId="4" borderId="0" xfId="4" applyNumberFormat="1" applyFont="1" applyFill="1" applyBorder="1" applyAlignment="1">
      <alignment horizontal="left" vertical="center" wrapText="1"/>
    </xf>
    <xf numFmtId="49" fontId="12" fillId="4" borderId="26" xfId="4" applyNumberFormat="1" applyFont="1" applyFill="1" applyBorder="1" applyAlignment="1">
      <alignment horizontal="left" vertical="center" wrapText="1"/>
    </xf>
    <xf numFmtId="49" fontId="14" fillId="5" borderId="0" xfId="4" applyNumberFormat="1" applyFont="1" applyFill="1" applyBorder="1" applyAlignment="1">
      <alignment horizontal="left" vertical="center" wrapText="1"/>
    </xf>
    <xf numFmtId="49" fontId="14" fillId="5" borderId="26" xfId="4" applyNumberFormat="1" applyFont="1" applyFill="1" applyBorder="1" applyAlignment="1">
      <alignment horizontal="left" vertical="center" wrapText="1"/>
    </xf>
    <xf numFmtId="0" fontId="6" fillId="4" borderId="0" xfId="3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12" fillId="4" borderId="0" xfId="3" applyNumberFormat="1" applyFont="1" applyFill="1" applyBorder="1" applyAlignment="1">
      <alignment horizontal="left" vertical="center" wrapText="1"/>
    </xf>
    <xf numFmtId="49" fontId="13" fillId="0" borderId="0" xfId="4" applyNumberFormat="1" applyFont="1" applyFill="1" applyBorder="1" applyAlignment="1">
      <alignment horizontal="left" vertical="center" wrapText="1"/>
    </xf>
    <xf numFmtId="0" fontId="12" fillId="4" borderId="44" xfId="3" applyFont="1" applyFill="1" applyBorder="1" applyAlignment="1">
      <alignment horizontal="center" wrapText="1"/>
    </xf>
    <xf numFmtId="0" fontId="12" fillId="4" borderId="46" xfId="3" applyFont="1" applyFill="1" applyBorder="1" applyAlignment="1">
      <alignment horizontal="center" wrapText="1"/>
    </xf>
    <xf numFmtId="0" fontId="15" fillId="4" borderId="44" xfId="3" applyFont="1" applyFill="1" applyBorder="1" applyAlignment="1">
      <alignment horizontal="center" vertical="center"/>
    </xf>
    <xf numFmtId="0" fontId="12" fillId="4" borderId="4" xfId="3" applyFont="1" applyFill="1" applyBorder="1" applyAlignment="1">
      <alignment horizontal="center" vertical="center"/>
    </xf>
    <xf numFmtId="0" fontId="12" fillId="4" borderId="40" xfId="3" applyFont="1" applyFill="1" applyBorder="1" applyAlignment="1">
      <alignment horizontal="center" vertical="center"/>
    </xf>
    <xf numFmtId="0" fontId="12" fillId="4" borderId="8" xfId="3" applyFont="1" applyFill="1" applyBorder="1" applyAlignment="1">
      <alignment horizontal="center" vertical="center"/>
    </xf>
    <xf numFmtId="0" fontId="12" fillId="4" borderId="40" xfId="3" applyFont="1" applyFill="1" applyBorder="1" applyAlignment="1">
      <alignment horizontal="center" vertical="center" wrapText="1"/>
    </xf>
    <xf numFmtId="0" fontId="12" fillId="4" borderId="41" xfId="3" applyFont="1" applyFill="1" applyBorder="1" applyAlignment="1">
      <alignment horizontal="center" vertical="center" wrapText="1"/>
    </xf>
    <xf numFmtId="0" fontId="57" fillId="4" borderId="0" xfId="3" applyFont="1" applyFill="1" applyAlignment="1">
      <alignment horizontal="center"/>
    </xf>
    <xf numFmtId="49" fontId="36" fillId="2" borderId="29" xfId="4" applyNumberFormat="1" applyFont="1" applyFill="1" applyBorder="1" applyAlignment="1">
      <alignment horizontal="left" vertical="center"/>
    </xf>
    <xf numFmtId="49" fontId="5" fillId="2" borderId="30" xfId="4" applyNumberFormat="1" applyFont="1" applyFill="1" applyBorder="1" applyAlignment="1">
      <alignment horizontal="left" vertical="center"/>
    </xf>
    <xf numFmtId="49" fontId="5" fillId="2" borderId="31" xfId="4" applyNumberFormat="1" applyFont="1" applyFill="1" applyBorder="1" applyAlignment="1">
      <alignment horizontal="left" vertical="center"/>
    </xf>
    <xf numFmtId="49" fontId="5" fillId="6" borderId="15" xfId="4" applyNumberFormat="1" applyFont="1" applyFill="1" applyBorder="1" applyAlignment="1">
      <alignment horizontal="left" vertical="center"/>
    </xf>
    <xf numFmtId="49" fontId="5" fillId="6" borderId="16" xfId="4" applyNumberFormat="1" applyFont="1" applyFill="1" applyBorder="1" applyAlignment="1">
      <alignment horizontal="left" vertical="center"/>
    </xf>
    <xf numFmtId="0" fontId="5" fillId="4" borderId="1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33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7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/>
    </xf>
    <xf numFmtId="0" fontId="5" fillId="4" borderId="9" xfId="4" applyNumberFormat="1" applyFont="1" applyFill="1" applyBorder="1" applyAlignment="1">
      <alignment horizontal="center" vertical="center" wrapText="1"/>
    </xf>
    <xf numFmtId="0" fontId="5" fillId="4" borderId="10" xfId="4" applyNumberFormat="1" applyFont="1" applyFill="1" applyBorder="1" applyAlignment="1">
      <alignment horizontal="center" vertical="center" wrapText="1"/>
    </xf>
    <xf numFmtId="0" fontId="5" fillId="4" borderId="11" xfId="4" applyNumberFormat="1" applyFont="1" applyFill="1" applyBorder="1" applyAlignment="1">
      <alignment horizontal="center" vertical="center" wrapText="1"/>
    </xf>
    <xf numFmtId="0" fontId="5" fillId="4" borderId="14" xfId="4" applyNumberFormat="1" applyFont="1" applyFill="1" applyBorder="1" applyAlignment="1">
      <alignment horizontal="center" vertical="center" wrapText="1"/>
    </xf>
    <xf numFmtId="0" fontId="5" fillId="4" borderId="15" xfId="4" applyNumberFormat="1" applyFont="1" applyFill="1" applyBorder="1" applyAlignment="1">
      <alignment horizontal="center" vertical="center" wrapText="1"/>
    </xf>
    <xf numFmtId="0" fontId="5" fillId="4" borderId="16" xfId="4" applyNumberFormat="1" applyFont="1" applyFill="1" applyBorder="1" applyAlignment="1">
      <alignment horizontal="center" vertical="center" wrapText="1"/>
    </xf>
    <xf numFmtId="4" fontId="5" fillId="4" borderId="12" xfId="5" applyNumberFormat="1" applyFont="1" applyFill="1" applyBorder="1" applyAlignment="1">
      <alignment horizontal="center" vertical="center" wrapText="1"/>
    </xf>
    <xf numFmtId="4" fontId="5" fillId="4" borderId="17" xfId="5" applyNumberFormat="1" applyFont="1" applyFill="1" applyBorder="1" applyAlignment="1">
      <alignment horizontal="center" vertical="center" wrapText="1"/>
    </xf>
    <xf numFmtId="4" fontId="5" fillId="4" borderId="2" xfId="5" applyNumberFormat="1" applyFont="1" applyFill="1" applyBorder="1" applyAlignment="1">
      <alignment horizontal="center" vertical="center" wrapText="1"/>
    </xf>
    <xf numFmtId="4" fontId="5" fillId="4" borderId="13" xfId="5" applyNumberFormat="1" applyFont="1" applyFill="1" applyBorder="1" applyAlignment="1">
      <alignment horizontal="center" vertical="center" wrapText="1"/>
    </xf>
    <xf numFmtId="0" fontId="5" fillId="4" borderId="0" xfId="13" applyFont="1" applyFill="1" applyAlignment="1">
      <alignment horizontal="center" vertical="center" wrapText="1"/>
    </xf>
    <xf numFmtId="0" fontId="18" fillId="4" borderId="0" xfId="13" applyFont="1" applyFill="1" applyBorder="1" applyAlignment="1">
      <alignment horizontal="center" vertical="center"/>
    </xf>
    <xf numFmtId="0" fontId="19" fillId="0" borderId="70" xfId="16" applyFont="1" applyFill="1" applyBorder="1" applyAlignment="1" applyProtection="1">
      <alignment horizontal="left" vertical="top" wrapText="1"/>
    </xf>
    <xf numFmtId="0" fontId="19" fillId="0" borderId="18" xfId="16" applyFont="1" applyFill="1" applyBorder="1" applyAlignment="1" applyProtection="1">
      <alignment horizontal="left" vertical="top" wrapText="1"/>
    </xf>
    <xf numFmtId="0" fontId="19" fillId="0" borderId="19" xfId="16" applyFont="1" applyFill="1" applyBorder="1" applyAlignment="1" applyProtection="1">
      <alignment horizontal="left" vertical="top" wrapText="1"/>
    </xf>
    <xf numFmtId="0" fontId="19" fillId="0" borderId="5" xfId="16" applyFont="1" applyFill="1" applyBorder="1" applyAlignment="1" applyProtection="1">
      <alignment horizontal="left" vertical="top" wrapText="1"/>
    </xf>
    <xf numFmtId="0" fontId="19" fillId="0" borderId="6" xfId="16" applyFont="1" applyFill="1" applyBorder="1" applyAlignment="1" applyProtection="1">
      <alignment horizontal="left" vertical="top" wrapText="1"/>
    </xf>
    <xf numFmtId="0" fontId="19" fillId="0" borderId="54" xfId="16" applyFont="1" applyFill="1" applyBorder="1" applyAlignment="1" applyProtection="1">
      <alignment horizontal="left" vertical="top" wrapText="1"/>
    </xf>
    <xf numFmtId="0" fontId="44" fillId="0" borderId="5" xfId="16" applyFont="1" applyFill="1" applyBorder="1" applyAlignment="1" applyProtection="1">
      <alignment horizontal="left" vertical="top" wrapText="1"/>
    </xf>
    <xf numFmtId="0" fontId="44" fillId="0" borderId="6" xfId="16" applyFont="1" applyFill="1" applyBorder="1" applyAlignment="1" applyProtection="1">
      <alignment horizontal="left" vertical="top" wrapText="1"/>
    </xf>
    <xf numFmtId="0" fontId="44" fillId="0" borderId="54" xfId="16" applyFont="1" applyFill="1" applyBorder="1" applyAlignment="1" applyProtection="1">
      <alignment horizontal="left" vertical="top" wrapText="1"/>
    </xf>
    <xf numFmtId="0" fontId="19" fillId="7" borderId="1" xfId="16" applyFont="1" applyFill="1" applyBorder="1" applyAlignment="1" applyProtection="1">
      <alignment horizontal="left" vertical="top" wrapText="1"/>
    </xf>
    <xf numFmtId="0" fontId="19" fillId="7" borderId="2" xfId="16" applyFont="1" applyFill="1" applyBorder="1" applyAlignment="1" applyProtection="1">
      <alignment horizontal="left" vertical="top" wrapText="1"/>
    </xf>
    <xf numFmtId="0" fontId="19" fillId="7" borderId="13" xfId="16" applyFont="1" applyFill="1" applyBorder="1" applyAlignment="1" applyProtection="1">
      <alignment horizontal="left" vertical="top" wrapText="1"/>
    </xf>
    <xf numFmtId="0" fontId="44" fillId="0" borderId="70" xfId="16" applyFont="1" applyFill="1" applyBorder="1" applyAlignment="1" applyProtection="1">
      <alignment horizontal="left" vertical="top" wrapText="1"/>
    </xf>
    <xf numFmtId="0" fontId="44" fillId="0" borderId="18" xfId="16" applyFont="1" applyFill="1" applyBorder="1" applyAlignment="1" applyProtection="1">
      <alignment horizontal="left" vertical="top" wrapText="1"/>
    </xf>
    <xf numFmtId="0" fontId="44" fillId="0" borderId="19" xfId="16" applyFont="1" applyFill="1" applyBorder="1" applyAlignment="1" applyProtection="1">
      <alignment horizontal="left" vertical="top" wrapText="1"/>
    </xf>
    <xf numFmtId="0" fontId="19" fillId="7" borderId="71" xfId="16" applyFont="1" applyFill="1" applyBorder="1" applyAlignment="1" applyProtection="1">
      <alignment horizontal="left" vertical="top" wrapText="1"/>
    </xf>
    <xf numFmtId="0" fontId="19" fillId="7" borderId="17" xfId="16" applyFont="1" applyFill="1" applyBorder="1" applyAlignment="1" applyProtection="1">
      <alignment horizontal="left" vertical="top" wrapText="1"/>
    </xf>
    <xf numFmtId="0" fontId="19" fillId="7" borderId="72" xfId="16" applyFont="1" applyFill="1" applyBorder="1" applyAlignment="1" applyProtection="1">
      <alignment horizontal="left" vertical="top" wrapText="1"/>
    </xf>
    <xf numFmtId="0" fontId="18" fillId="0" borderId="14" xfId="16" applyFont="1" applyFill="1" applyBorder="1" applyAlignment="1" applyProtection="1">
      <alignment horizontal="left" vertical="center" wrapText="1"/>
    </xf>
    <xf numFmtId="0" fontId="18" fillId="0" borderId="15" xfId="16" applyFont="1" applyFill="1" applyBorder="1" applyAlignment="1" applyProtection="1">
      <alignment horizontal="left" vertical="center" wrapText="1"/>
    </xf>
    <xf numFmtId="0" fontId="18" fillId="0" borderId="69" xfId="16" applyFont="1" applyFill="1" applyBorder="1" applyAlignment="1" applyProtection="1">
      <alignment horizontal="left" vertical="center" wrapText="1"/>
    </xf>
    <xf numFmtId="0" fontId="18" fillId="0" borderId="70" xfId="16" applyFont="1" applyFill="1" applyBorder="1" applyAlignment="1" applyProtection="1">
      <alignment horizontal="left" vertical="center" wrapText="1"/>
    </xf>
    <xf numFmtId="0" fontId="18" fillId="0" borderId="18" xfId="16" applyFont="1" applyFill="1" applyBorder="1" applyAlignment="1" applyProtection="1">
      <alignment horizontal="left" vertical="center" wrapText="1"/>
    </xf>
    <xf numFmtId="0" fontId="18" fillId="0" borderId="19" xfId="16" applyFont="1" applyFill="1" applyBorder="1" applyAlignment="1" applyProtection="1">
      <alignment horizontal="left" vertical="center" wrapText="1"/>
    </xf>
    <xf numFmtId="0" fontId="44" fillId="0" borderId="71" xfId="16" applyFont="1" applyFill="1" applyBorder="1" applyAlignment="1" applyProtection="1">
      <alignment horizontal="left" vertical="top" wrapText="1"/>
    </xf>
    <xf numFmtId="0" fontId="44" fillId="0" borderId="17" xfId="16" applyFont="1" applyFill="1" applyBorder="1" applyAlignment="1" applyProtection="1">
      <alignment horizontal="left" vertical="top" wrapText="1"/>
    </xf>
    <xf numFmtId="0" fontId="44" fillId="0" borderId="72" xfId="16" applyFont="1" applyFill="1" applyBorder="1" applyAlignment="1" applyProtection="1">
      <alignment horizontal="left" vertical="top" wrapText="1"/>
    </xf>
    <xf numFmtId="43" fontId="20" fillId="9" borderId="0" xfId="1" applyFont="1" applyFill="1" applyBorder="1" applyAlignment="1">
      <alignment horizontal="center" vertical="center"/>
    </xf>
    <xf numFmtId="166" fontId="10" fillId="10" borderId="0" xfId="12" applyFont="1" applyFill="1" applyBorder="1" applyAlignment="1">
      <alignment horizontal="center" vertical="center"/>
    </xf>
    <xf numFmtId="0" fontId="18" fillId="0" borderId="70" xfId="16" applyFont="1" applyFill="1" applyBorder="1" applyAlignment="1" applyProtection="1">
      <alignment horizontal="left" vertical="top" wrapText="1"/>
    </xf>
    <xf numFmtId="0" fontId="18" fillId="0" borderId="18" xfId="16" applyFont="1" applyFill="1" applyBorder="1" applyAlignment="1" applyProtection="1">
      <alignment horizontal="left" vertical="top" wrapText="1"/>
    </xf>
    <xf numFmtId="0" fontId="18" fillId="0" borderId="19" xfId="16" applyFont="1" applyFill="1" applyBorder="1" applyAlignment="1" applyProtection="1">
      <alignment horizontal="left" vertical="top" wrapText="1"/>
    </xf>
    <xf numFmtId="0" fontId="18" fillId="0" borderId="5" xfId="16" applyFont="1" applyFill="1" applyBorder="1" applyAlignment="1" applyProtection="1">
      <alignment horizontal="left" vertical="top" wrapText="1"/>
    </xf>
    <xf numFmtId="0" fontId="18" fillId="0" borderId="6" xfId="16" applyFont="1" applyFill="1" applyBorder="1" applyAlignment="1" applyProtection="1">
      <alignment horizontal="left" vertical="top" wrapText="1"/>
    </xf>
    <xf numFmtId="0" fontId="18" fillId="0" borderId="54" xfId="16" applyFont="1" applyFill="1" applyBorder="1" applyAlignment="1" applyProtection="1">
      <alignment horizontal="left" vertical="top" wrapText="1"/>
    </xf>
    <xf numFmtId="0" fontId="18" fillId="0" borderId="14" xfId="16" applyFont="1" applyFill="1" applyBorder="1" applyAlignment="1" applyProtection="1">
      <alignment horizontal="left" vertical="top" wrapText="1"/>
    </xf>
    <xf numFmtId="0" fontId="18" fillId="0" borderId="15" xfId="16" applyFont="1" applyFill="1" applyBorder="1" applyAlignment="1" applyProtection="1">
      <alignment horizontal="left" vertical="top"/>
    </xf>
    <xf numFmtId="0" fontId="18" fillId="0" borderId="69" xfId="16" applyFont="1" applyFill="1" applyBorder="1" applyAlignment="1" applyProtection="1">
      <alignment horizontal="left" vertical="top"/>
    </xf>
    <xf numFmtId="0" fontId="43" fillId="0" borderId="70" xfId="16" applyFont="1" applyFill="1" applyBorder="1" applyAlignment="1" applyProtection="1">
      <alignment horizontal="left" vertical="top" wrapText="1"/>
    </xf>
    <xf numFmtId="0" fontId="43" fillId="0" borderId="18" xfId="16" applyFont="1" applyFill="1" applyBorder="1" applyAlignment="1" applyProtection="1">
      <alignment horizontal="left" vertical="top" wrapText="1"/>
    </xf>
    <xf numFmtId="0" fontId="43" fillId="0" borderId="19" xfId="16" applyFont="1" applyFill="1" applyBorder="1" applyAlignment="1" applyProtection="1">
      <alignment horizontal="left" vertical="top" wrapText="1"/>
    </xf>
    <xf numFmtId="0" fontId="44" fillId="7" borderId="70" xfId="16" applyFont="1" applyFill="1" applyBorder="1" applyAlignment="1" applyProtection="1">
      <alignment horizontal="left" vertical="top" wrapText="1"/>
    </xf>
    <xf numFmtId="0" fontId="44" fillId="7" borderId="18" xfId="16" applyFont="1" applyFill="1" applyBorder="1" applyAlignment="1" applyProtection="1">
      <alignment horizontal="left" vertical="top" wrapText="1"/>
    </xf>
    <xf numFmtId="0" fontId="44" fillId="7" borderId="19" xfId="16" applyFont="1" applyFill="1" applyBorder="1" applyAlignment="1" applyProtection="1">
      <alignment horizontal="left" vertical="top" wrapText="1"/>
    </xf>
    <xf numFmtId="0" fontId="18" fillId="0" borderId="71" xfId="16" applyFont="1" applyFill="1" applyBorder="1" applyAlignment="1" applyProtection="1">
      <alignment horizontal="left" vertical="top" wrapText="1"/>
    </xf>
    <xf numFmtId="0" fontId="18" fillId="0" borderId="17" xfId="16" applyFont="1" applyFill="1" applyBorder="1" applyAlignment="1" applyProtection="1">
      <alignment horizontal="left" vertical="top" wrapText="1"/>
    </xf>
    <xf numFmtId="0" fontId="18" fillId="0" borderId="72" xfId="16" applyFont="1" applyFill="1" applyBorder="1" applyAlignment="1" applyProtection="1">
      <alignment horizontal="left" vertical="top" wrapText="1"/>
    </xf>
    <xf numFmtId="0" fontId="19" fillId="7" borderId="70" xfId="16" applyFont="1" applyFill="1" applyBorder="1" applyAlignment="1" applyProtection="1">
      <alignment horizontal="left" vertical="top" wrapText="1"/>
    </xf>
    <xf numFmtId="0" fontId="19" fillId="7" borderId="18" xfId="16" applyFont="1" applyFill="1" applyBorder="1" applyAlignment="1" applyProtection="1">
      <alignment horizontal="left" vertical="top" wrapText="1"/>
    </xf>
    <xf numFmtId="0" fontId="19" fillId="7" borderId="19" xfId="16" applyFont="1" applyFill="1" applyBorder="1" applyAlignment="1" applyProtection="1">
      <alignment horizontal="left" vertical="top" wrapText="1"/>
    </xf>
    <xf numFmtId="0" fontId="44" fillId="7" borderId="74" xfId="16" applyFont="1" applyFill="1" applyBorder="1" applyAlignment="1" applyProtection="1">
      <alignment horizontal="left" vertical="top" wrapText="1"/>
    </xf>
    <xf numFmtId="0" fontId="44" fillId="7" borderId="27" xfId="16" applyFont="1" applyFill="1" applyBorder="1" applyAlignment="1" applyProtection="1">
      <alignment horizontal="left" vertical="top" wrapText="1"/>
    </xf>
    <xf numFmtId="0" fontId="44" fillId="7" borderId="28" xfId="16" applyFont="1" applyFill="1" applyBorder="1" applyAlignment="1" applyProtection="1">
      <alignment horizontal="left" vertical="top" wrapText="1"/>
    </xf>
    <xf numFmtId="0" fontId="18" fillId="0" borderId="57" xfId="16" applyFont="1" applyFill="1" applyBorder="1" applyAlignment="1" applyProtection="1">
      <alignment horizontal="left" vertical="top" wrapText="1"/>
    </xf>
    <xf numFmtId="0" fontId="18" fillId="0" borderId="15" xfId="16" applyFont="1" applyFill="1" applyBorder="1" applyAlignment="1" applyProtection="1">
      <alignment horizontal="left" vertical="top" wrapText="1"/>
    </xf>
    <xf numFmtId="0" fontId="18" fillId="0" borderId="69" xfId="16" applyFont="1" applyFill="1" applyBorder="1" applyAlignment="1" applyProtection="1">
      <alignment horizontal="left" vertical="top" wrapText="1"/>
    </xf>
    <xf numFmtId="0" fontId="4" fillId="7" borderId="61" xfId="13" applyFont="1" applyFill="1" applyBorder="1" applyAlignment="1">
      <alignment horizontal="center" vertical="center"/>
    </xf>
    <xf numFmtId="0" fontId="4" fillId="7" borderId="62" xfId="13" applyFont="1" applyFill="1" applyBorder="1" applyAlignment="1">
      <alignment horizontal="center" vertical="center"/>
    </xf>
    <xf numFmtId="0" fontId="4" fillId="7" borderId="63" xfId="13" applyFont="1" applyFill="1" applyBorder="1" applyAlignment="1">
      <alignment horizontal="center" vertical="center"/>
    </xf>
    <xf numFmtId="0" fontId="19" fillId="5" borderId="64" xfId="14" applyFont="1" applyFill="1" applyBorder="1" applyAlignment="1" applyProtection="1">
      <alignment horizontal="center" vertical="center"/>
    </xf>
    <xf numFmtId="0" fontId="19" fillId="5" borderId="65" xfId="14" applyFont="1" applyFill="1" applyBorder="1" applyAlignment="1" applyProtection="1">
      <alignment horizontal="center" vertical="center"/>
    </xf>
    <xf numFmtId="0" fontId="19" fillId="4" borderId="45" xfId="14" applyFont="1" applyFill="1" applyBorder="1" applyAlignment="1" applyProtection="1">
      <alignment horizontal="center" vertical="center"/>
    </xf>
    <xf numFmtId="0" fontId="19" fillId="4" borderId="44" xfId="14" applyFont="1" applyFill="1" applyBorder="1" applyAlignment="1" applyProtection="1">
      <alignment horizontal="center" vertical="center"/>
    </xf>
    <xf numFmtId="0" fontId="19" fillId="4" borderId="39" xfId="14" applyFont="1" applyFill="1" applyBorder="1" applyAlignment="1" applyProtection="1">
      <alignment horizontal="center" vertical="center"/>
    </xf>
    <xf numFmtId="0" fontId="19" fillId="4" borderId="40" xfId="14" applyFont="1" applyFill="1" applyBorder="1" applyAlignment="1" applyProtection="1">
      <alignment horizontal="center" vertical="center"/>
    </xf>
    <xf numFmtId="0" fontId="19" fillId="4" borderId="45" xfId="14" applyFont="1" applyFill="1" applyBorder="1" applyAlignment="1" applyProtection="1">
      <alignment horizontal="center" vertical="center" wrapText="1"/>
    </xf>
    <xf numFmtId="0" fontId="19" fillId="4" borderId="44" xfId="14" applyFont="1" applyFill="1" applyBorder="1" applyAlignment="1" applyProtection="1">
      <alignment horizontal="center" vertical="center" wrapText="1"/>
    </xf>
    <xf numFmtId="0" fontId="19" fillId="4" borderId="4" xfId="14" applyFont="1" applyFill="1" applyBorder="1" applyAlignment="1" applyProtection="1">
      <alignment horizontal="center" vertical="center" wrapText="1"/>
    </xf>
    <xf numFmtId="0" fontId="19" fillId="4" borderId="39" xfId="14" applyFont="1" applyFill="1" applyBorder="1" applyAlignment="1" applyProtection="1">
      <alignment horizontal="center" vertical="center" wrapText="1"/>
    </xf>
    <xf numFmtId="0" fontId="19" fillId="4" borderId="40" xfId="14" applyFont="1" applyFill="1" applyBorder="1" applyAlignment="1" applyProtection="1">
      <alignment horizontal="center" vertical="center" wrapText="1"/>
    </xf>
    <xf numFmtId="0" fontId="19" fillId="4" borderId="8" xfId="14" applyFont="1" applyFill="1" applyBorder="1" applyAlignment="1" applyProtection="1">
      <alignment horizontal="center" vertical="center" wrapText="1"/>
    </xf>
    <xf numFmtId="0" fontId="19" fillId="4" borderId="45" xfId="15" applyNumberFormat="1" applyFont="1" applyFill="1" applyBorder="1" applyAlignment="1">
      <alignment horizontal="center" vertical="center" wrapText="1"/>
    </xf>
    <xf numFmtId="0" fontId="19" fillId="4" borderId="39" xfId="15" applyNumberFormat="1" applyFont="1" applyFill="1" applyBorder="1" applyAlignment="1">
      <alignment horizontal="center" vertical="center" wrapText="1"/>
    </xf>
    <xf numFmtId="0" fontId="19" fillId="4" borderId="55" xfId="15" applyNumberFormat="1" applyFont="1" applyFill="1" applyBorder="1" applyAlignment="1">
      <alignment horizontal="center" vertical="center" wrapText="1"/>
    </xf>
    <xf numFmtId="0" fontId="19" fillId="4" borderId="56" xfId="15" applyNumberFormat="1" applyFont="1" applyFill="1" applyBorder="1" applyAlignment="1">
      <alignment horizontal="center" vertical="center" wrapText="1"/>
    </xf>
    <xf numFmtId="0" fontId="18" fillId="4" borderId="45" xfId="9" applyFont="1" applyFill="1" applyBorder="1" applyAlignment="1">
      <alignment horizontal="center" vertical="center"/>
    </xf>
    <xf numFmtId="0" fontId="18" fillId="4" borderId="44" xfId="9" applyFont="1" applyFill="1" applyBorder="1" applyAlignment="1">
      <alignment horizontal="center" vertical="center"/>
    </xf>
    <xf numFmtId="0" fontId="18" fillId="4" borderId="4" xfId="9" applyFont="1" applyFill="1" applyBorder="1" applyAlignment="1">
      <alignment horizontal="center" vertical="center"/>
    </xf>
    <xf numFmtId="0" fontId="18" fillId="4" borderId="0" xfId="9" applyFont="1" applyFill="1" applyBorder="1" applyAlignment="1">
      <alignment horizontal="center" vertical="center"/>
    </xf>
    <xf numFmtId="172" fontId="6" fillId="4" borderId="0" xfId="9" applyNumberFormat="1" applyFont="1" applyFill="1" applyBorder="1" applyAlignment="1">
      <alignment horizontal="center" vertical="center"/>
    </xf>
    <xf numFmtId="171" fontId="19" fillId="4" borderId="57" xfId="9" applyNumberFormat="1" applyFont="1" applyFill="1" applyBorder="1" applyAlignment="1">
      <alignment horizontal="center" vertical="center"/>
    </xf>
    <xf numFmtId="171" fontId="19" fillId="4" borderId="16" xfId="9" applyNumberFormat="1" applyFont="1" applyFill="1" applyBorder="1" applyAlignment="1">
      <alignment horizontal="center" vertical="center"/>
    </xf>
    <xf numFmtId="0" fontId="19" fillId="4" borderId="57" xfId="14" applyFont="1" applyFill="1" applyBorder="1" applyAlignment="1">
      <alignment horizontal="left" vertical="center" wrapText="1"/>
    </xf>
    <xf numFmtId="0" fontId="19" fillId="4" borderId="15" xfId="14" applyFont="1" applyFill="1" applyBorder="1" applyAlignment="1">
      <alignment horizontal="left" vertical="center" wrapText="1"/>
    </xf>
    <xf numFmtId="0" fontId="19" fillId="4" borderId="16" xfId="14" applyFont="1" applyFill="1" applyBorder="1" applyAlignment="1">
      <alignment horizontal="left" vertical="center" wrapText="1"/>
    </xf>
    <xf numFmtId="169" fontId="18" fillId="5" borderId="18" xfId="14" applyNumberFormat="1" applyFont="1" applyFill="1" applyBorder="1" applyAlignment="1">
      <alignment horizontal="center" vertical="center"/>
    </xf>
    <xf numFmtId="169" fontId="18" fillId="5" borderId="18" xfId="14" applyNumberFormat="1" applyFont="1" applyFill="1" applyBorder="1" applyAlignment="1">
      <alignment horizontal="center" vertical="center" wrapText="1"/>
    </xf>
    <xf numFmtId="169" fontId="19" fillId="5" borderId="18" xfId="14" applyNumberFormat="1" applyFont="1" applyFill="1" applyBorder="1" applyAlignment="1">
      <alignment horizontal="center" vertical="center"/>
    </xf>
    <xf numFmtId="0" fontId="19" fillId="0" borderId="71" xfId="16" applyFont="1" applyFill="1" applyBorder="1" applyAlignment="1" applyProtection="1">
      <alignment horizontal="left" vertical="top" wrapText="1"/>
    </xf>
    <xf numFmtId="0" fontId="19" fillId="0" borderId="17" xfId="16" applyFont="1" applyFill="1" applyBorder="1" applyAlignment="1" applyProtection="1">
      <alignment horizontal="left" vertical="top" wrapText="1"/>
    </xf>
    <xf numFmtId="0" fontId="19" fillId="0" borderId="77" xfId="16" applyFont="1" applyFill="1" applyBorder="1" applyAlignment="1" applyProtection="1">
      <alignment horizontal="left" vertical="top" wrapText="1"/>
    </xf>
    <xf numFmtId="0" fontId="19" fillId="0" borderId="76" xfId="16" applyFont="1" applyFill="1" applyBorder="1" applyAlignment="1" applyProtection="1">
      <alignment horizontal="left" vertical="top" wrapText="1"/>
    </xf>
    <xf numFmtId="0" fontId="18" fillId="4" borderId="57" xfId="14" applyFont="1" applyFill="1" applyBorder="1" applyAlignment="1">
      <alignment horizontal="center" vertical="center"/>
    </xf>
    <xf numFmtId="0" fontId="18" fillId="4" borderId="15" xfId="14" applyFont="1" applyFill="1" applyBorder="1" applyAlignment="1">
      <alignment horizontal="center" vertical="center"/>
    </xf>
    <xf numFmtId="0" fontId="18" fillId="4" borderId="16" xfId="14" applyFont="1" applyFill="1" applyBorder="1" applyAlignment="1">
      <alignment horizontal="center" vertical="center"/>
    </xf>
    <xf numFmtId="0" fontId="28" fillId="5" borderId="57" xfId="14" applyFont="1" applyFill="1" applyBorder="1" applyAlignment="1">
      <alignment horizontal="center" vertical="center" wrapText="1"/>
    </xf>
    <xf numFmtId="0" fontId="28" fillId="5" borderId="15" xfId="14" applyFont="1" applyFill="1" applyBorder="1" applyAlignment="1">
      <alignment horizontal="center" vertical="center" wrapText="1"/>
    </xf>
    <xf numFmtId="0" fontId="28" fillId="5" borderId="16" xfId="14" applyFont="1" applyFill="1" applyBorder="1" applyAlignment="1">
      <alignment horizontal="center" vertical="center" wrapText="1"/>
    </xf>
    <xf numFmtId="0" fontId="28" fillId="5" borderId="18" xfId="14" applyFont="1" applyFill="1" applyBorder="1" applyAlignment="1">
      <alignment horizontal="center" vertical="center" wrapText="1"/>
    </xf>
    <xf numFmtId="0" fontId="49" fillId="5" borderId="18" xfId="14" applyFont="1" applyFill="1" applyBorder="1" applyAlignment="1">
      <alignment horizontal="center" vertical="center"/>
    </xf>
    <xf numFmtId="0" fontId="32" fillId="4" borderId="0" xfId="9" applyFont="1" applyFill="1" applyBorder="1" applyAlignment="1">
      <alignment horizontal="center" vertical="center"/>
    </xf>
    <xf numFmtId="43" fontId="4" fillId="4" borderId="0" xfId="1" applyFont="1" applyFill="1" applyAlignment="1">
      <alignment horizontal="center" vertical="center"/>
    </xf>
    <xf numFmtId="0" fontId="49" fillId="4" borderId="57" xfId="14" applyFont="1" applyFill="1" applyBorder="1" applyAlignment="1">
      <alignment horizontal="right" vertical="center"/>
    </xf>
    <xf numFmtId="0" fontId="49" fillId="4" borderId="15" xfId="14" applyFont="1" applyFill="1" applyBorder="1" applyAlignment="1">
      <alignment horizontal="right" vertical="center"/>
    </xf>
    <xf numFmtId="0" fontId="49" fillId="4" borderId="16" xfId="14" applyFont="1" applyFill="1" applyBorder="1" applyAlignment="1">
      <alignment horizontal="right" vertical="center"/>
    </xf>
    <xf numFmtId="0" fontId="18" fillId="5" borderId="0" xfId="13" applyFont="1" applyFill="1" applyBorder="1" applyAlignment="1">
      <alignment horizontal="center" vertical="center"/>
    </xf>
    <xf numFmtId="0" fontId="58" fillId="5" borderId="0" xfId="13" applyFont="1" applyFill="1" applyBorder="1" applyAlignment="1">
      <alignment horizontal="center" vertical="center"/>
    </xf>
    <xf numFmtId="0" fontId="58" fillId="5" borderId="0" xfId="13" applyFont="1" applyFill="1" applyAlignment="1">
      <alignment horizontal="center" vertical="center"/>
    </xf>
    <xf numFmtId="0" fontId="58" fillId="0" borderId="0" xfId="13" applyFont="1" applyFill="1" applyBorder="1" applyAlignment="1">
      <alignment horizontal="center" vertical="center"/>
    </xf>
    <xf numFmtId="0" fontId="58" fillId="4" borderId="0" xfId="3" applyFont="1" applyFill="1" applyAlignment="1">
      <alignment horizontal="center"/>
    </xf>
    <xf numFmtId="0" fontId="19" fillId="7" borderId="57" xfId="16" applyFont="1" applyFill="1" applyBorder="1" applyAlignment="1" applyProtection="1">
      <alignment horizontal="left" vertical="top" wrapText="1"/>
    </xf>
    <xf numFmtId="0" fontId="19" fillId="0" borderId="57" xfId="16" applyFont="1" applyFill="1" applyBorder="1" applyAlignment="1" applyProtection="1">
      <alignment horizontal="left" vertical="top" wrapText="1"/>
    </xf>
    <xf numFmtId="0" fontId="44" fillId="0" borderId="57" xfId="16" applyFont="1" applyFill="1" applyBorder="1" applyAlignment="1" applyProtection="1">
      <alignment horizontal="left" vertical="top" wrapText="1"/>
    </xf>
    <xf numFmtId="0" fontId="44" fillId="7" borderId="5" xfId="16" applyFont="1" applyFill="1" applyBorder="1" applyAlignment="1" applyProtection="1">
      <alignment horizontal="left" vertical="top" wrapText="1"/>
    </xf>
    <xf numFmtId="0" fontId="44" fillId="7" borderId="6" xfId="16" applyFont="1" applyFill="1" applyBorder="1" applyAlignment="1" applyProtection="1">
      <alignment horizontal="left" vertical="top" wrapText="1"/>
    </xf>
    <xf numFmtId="0" fontId="44" fillId="7" borderId="76" xfId="16" applyFont="1" applyFill="1" applyBorder="1" applyAlignment="1" applyProtection="1">
      <alignment horizontal="left" vertical="top" wrapText="1"/>
    </xf>
    <xf numFmtId="0" fontId="44" fillId="0" borderId="76" xfId="16" applyFont="1" applyFill="1" applyBorder="1" applyAlignment="1" applyProtection="1">
      <alignment horizontal="left" vertical="top" wrapText="1"/>
    </xf>
    <xf numFmtId="0" fontId="19" fillId="7" borderId="77" xfId="16" applyFont="1" applyFill="1" applyBorder="1" applyAlignment="1" applyProtection="1">
      <alignment horizontal="left" vertical="top" wrapText="1"/>
    </xf>
    <xf numFmtId="0" fontId="44" fillId="0" borderId="14" xfId="16" applyFont="1" applyFill="1" applyBorder="1" applyAlignment="1" applyProtection="1">
      <alignment horizontal="left" vertical="center" wrapText="1"/>
    </xf>
    <xf numFmtId="0" fontId="44" fillId="0" borderId="15" xfId="16" applyFont="1" applyFill="1" applyBorder="1" applyAlignment="1" applyProtection="1">
      <alignment horizontal="left" vertical="center" wrapText="1"/>
    </xf>
    <xf numFmtId="0" fontId="44" fillId="0" borderId="14" xfId="16" applyFont="1" applyFill="1" applyBorder="1" applyAlignment="1" applyProtection="1">
      <alignment horizontal="left" vertical="top" wrapText="1"/>
    </xf>
    <xf numFmtId="0" fontId="44" fillId="0" borderId="15" xfId="16" applyFont="1" applyFill="1" applyBorder="1" applyAlignment="1" applyProtection="1">
      <alignment horizontal="left" vertical="top" wrapText="1"/>
    </xf>
    <xf numFmtId="0" fontId="44" fillId="5" borderId="70" xfId="16" applyFont="1" applyFill="1" applyBorder="1" applyAlignment="1" applyProtection="1">
      <alignment horizontal="left" vertical="top" wrapText="1"/>
    </xf>
    <xf numFmtId="0" fontId="44" fillId="5" borderId="18" xfId="16" applyFont="1" applyFill="1" applyBorder="1" applyAlignment="1" applyProtection="1">
      <alignment horizontal="left" vertical="top" wrapText="1"/>
    </xf>
    <xf numFmtId="0" fontId="44" fillId="5" borderId="57" xfId="16" applyFont="1" applyFill="1" applyBorder="1" applyAlignment="1" applyProtection="1">
      <alignment horizontal="left" vertical="top" wrapText="1"/>
    </xf>
    <xf numFmtId="0" fontId="19" fillId="7" borderId="5" xfId="16" applyFont="1" applyFill="1" applyBorder="1" applyAlignment="1" applyProtection="1">
      <alignment horizontal="left" vertical="top" wrapText="1"/>
    </xf>
    <xf numFmtId="0" fontId="19" fillId="7" borderId="6" xfId="16" applyFont="1" applyFill="1" applyBorder="1" applyAlignment="1" applyProtection="1">
      <alignment horizontal="left" vertical="top" wrapText="1"/>
    </xf>
    <xf numFmtId="0" fontId="19" fillId="7" borderId="76" xfId="16" applyFont="1" applyFill="1" applyBorder="1" applyAlignment="1" applyProtection="1">
      <alignment horizontal="left" vertical="top" wrapText="1"/>
    </xf>
    <xf numFmtId="0" fontId="44" fillId="0" borderId="15" xfId="16" applyFont="1" applyFill="1" applyBorder="1" applyAlignment="1" applyProtection="1">
      <alignment horizontal="left" vertical="top"/>
    </xf>
    <xf numFmtId="0" fontId="19" fillId="7" borderId="9" xfId="16" applyFont="1" applyFill="1" applyBorder="1" applyAlignment="1" applyProtection="1">
      <alignment horizontal="left" vertical="top" wrapText="1"/>
    </xf>
    <xf numFmtId="0" fontId="27" fillId="7" borderId="10" xfId="0" applyFont="1" applyFill="1" applyBorder="1"/>
    <xf numFmtId="0" fontId="12" fillId="0" borderId="0" xfId="13" applyFont="1" applyFill="1" applyBorder="1" applyAlignment="1">
      <alignment horizontal="center" vertical="center"/>
    </xf>
    <xf numFmtId="0" fontId="19" fillId="5" borderId="55" xfId="14" applyFont="1" applyFill="1" applyBorder="1" applyAlignment="1" applyProtection="1">
      <alignment horizontal="center" vertical="center"/>
    </xf>
    <xf numFmtId="0" fontId="19" fillId="5" borderId="56" xfId="14" applyFont="1" applyFill="1" applyBorder="1" applyAlignment="1" applyProtection="1">
      <alignment horizontal="center" vertical="center"/>
    </xf>
    <xf numFmtId="0" fontId="19" fillId="4" borderId="4" xfId="14" applyFont="1" applyFill="1" applyBorder="1" applyAlignment="1" applyProtection="1">
      <alignment horizontal="center" vertical="center"/>
    </xf>
    <xf numFmtId="0" fontId="19" fillId="4" borderId="8" xfId="14" applyFont="1" applyFill="1" applyBorder="1" applyAlignment="1" applyProtection="1">
      <alignment horizontal="center" vertical="center"/>
    </xf>
    <xf numFmtId="0" fontId="27" fillId="0" borderId="44" xfId="0" applyFont="1" applyBorder="1"/>
    <xf numFmtId="0" fontId="27" fillId="0" borderId="39" xfId="0" applyFont="1" applyBorder="1"/>
    <xf numFmtId="0" fontId="27" fillId="0" borderId="40" xfId="0" applyFont="1" applyBorder="1"/>
    <xf numFmtId="1" fontId="19" fillId="0" borderId="55" xfId="12" applyNumberFormat="1" applyFont="1" applyFill="1" applyBorder="1" applyAlignment="1" applyProtection="1">
      <alignment horizontal="center" vertical="center" wrapText="1"/>
    </xf>
    <xf numFmtId="1" fontId="19" fillId="0" borderId="75" xfId="12" applyNumberFormat="1" applyFont="1" applyFill="1" applyBorder="1" applyAlignment="1" applyProtection="1">
      <alignment horizontal="center" vertical="center" wrapText="1"/>
    </xf>
    <xf numFmtId="1" fontId="19" fillId="4" borderId="4" xfId="15" applyNumberFormat="1" applyFont="1" applyFill="1" applyBorder="1" applyAlignment="1">
      <alignment horizontal="center" vertical="center" wrapText="1"/>
    </xf>
    <xf numFmtId="1" fontId="19" fillId="4" borderId="60" xfId="15" applyNumberFormat="1" applyFont="1" applyFill="1" applyBorder="1" applyAlignment="1">
      <alignment horizontal="center" vertical="center" wrapText="1"/>
    </xf>
    <xf numFmtId="171" fontId="18" fillId="4" borderId="44" xfId="9" applyNumberFormat="1" applyFont="1" applyFill="1" applyBorder="1" applyAlignment="1">
      <alignment horizontal="center" vertical="center"/>
    </xf>
    <xf numFmtId="171" fontId="19" fillId="4" borderId="15" xfId="9" applyNumberFormat="1" applyFont="1" applyFill="1" applyBorder="1" applyAlignment="1">
      <alignment horizontal="center" vertical="center"/>
    </xf>
    <xf numFmtId="171" fontId="4" fillId="7" borderId="62" xfId="13" applyNumberFormat="1" applyFont="1" applyFill="1" applyBorder="1" applyAlignment="1">
      <alignment horizontal="center" vertical="center"/>
    </xf>
    <xf numFmtId="171" fontId="18" fillId="4" borderId="0" xfId="13" applyNumberFormat="1" applyFont="1" applyFill="1" applyBorder="1" applyAlignment="1">
      <alignment horizontal="center" vertical="center"/>
    </xf>
    <xf numFmtId="171" fontId="18" fillId="5" borderId="0" xfId="13" applyNumberFormat="1" applyFont="1" applyFill="1" applyBorder="1" applyAlignment="1">
      <alignment horizontal="center" vertical="center"/>
    </xf>
    <xf numFmtId="0" fontId="14" fillId="4" borderId="0" xfId="3" applyFont="1" applyFill="1" applyAlignment="1">
      <alignment horizontal="center"/>
    </xf>
    <xf numFmtId="0" fontId="19" fillId="7" borderId="51" xfId="17" applyFont="1" applyFill="1" applyBorder="1" applyAlignment="1" applyProtection="1">
      <alignment horizontal="left" vertical="center" wrapText="1"/>
    </xf>
    <xf numFmtId="0" fontId="19" fillId="7" borderId="52" xfId="17" applyFont="1" applyFill="1" applyBorder="1" applyAlignment="1" applyProtection="1">
      <alignment horizontal="left" vertical="center" wrapText="1"/>
    </xf>
    <xf numFmtId="0" fontId="18" fillId="5" borderId="0" xfId="17" applyFont="1" applyFill="1" applyAlignment="1">
      <alignment horizontal="center" vertical="center"/>
    </xf>
    <xf numFmtId="0" fontId="18" fillId="5" borderId="0" xfId="17" applyFont="1" applyFill="1" applyBorder="1" applyAlignment="1">
      <alignment horizontal="center" vertical="center"/>
    </xf>
    <xf numFmtId="0" fontId="44" fillId="0" borderId="14" xfId="17" applyFont="1" applyFill="1" applyBorder="1" applyAlignment="1" applyProtection="1">
      <alignment horizontal="left" vertical="center" wrapText="1"/>
    </xf>
    <xf numFmtId="0" fontId="44" fillId="0" borderId="15" xfId="17" applyFont="1" applyFill="1" applyBorder="1" applyAlignment="1" applyProtection="1">
      <alignment horizontal="left" vertical="center" wrapText="1"/>
    </xf>
    <xf numFmtId="0" fontId="19" fillId="7" borderId="14" xfId="17" applyFont="1" applyFill="1" applyBorder="1" applyAlignment="1" applyProtection="1">
      <alignment horizontal="left" vertical="center" wrapText="1"/>
    </xf>
    <xf numFmtId="0" fontId="19" fillId="7" borderId="15" xfId="17" applyFont="1" applyFill="1" applyBorder="1" applyAlignment="1" applyProtection="1">
      <alignment horizontal="left" vertical="center" wrapText="1"/>
    </xf>
    <xf numFmtId="0" fontId="19" fillId="0" borderId="14" xfId="17" applyFont="1" applyFill="1" applyBorder="1" applyAlignment="1" applyProtection="1">
      <alignment horizontal="left" vertical="center" wrapText="1"/>
    </xf>
    <xf numFmtId="0" fontId="19" fillId="0" borderId="15" xfId="17" applyFont="1" applyFill="1" applyBorder="1" applyAlignment="1" applyProtection="1">
      <alignment horizontal="left" vertical="center" wrapText="1"/>
    </xf>
    <xf numFmtId="0" fontId="14" fillId="5" borderId="0" xfId="13" applyFont="1" applyFill="1" applyAlignment="1">
      <alignment horizontal="center" vertical="center"/>
    </xf>
    <xf numFmtId="0" fontId="14" fillId="0" borderId="0" xfId="13" applyFont="1" applyFill="1" applyBorder="1" applyAlignment="1">
      <alignment horizontal="center" vertical="center"/>
    </xf>
    <xf numFmtId="0" fontId="14" fillId="5" borderId="0" xfId="13" applyFont="1" applyFill="1" applyBorder="1" applyAlignment="1">
      <alignment horizontal="center" vertical="center"/>
    </xf>
    <xf numFmtId="0" fontId="4" fillId="5" borderId="0" xfId="13" applyFont="1" applyFill="1" applyBorder="1" applyAlignment="1">
      <alignment horizontal="center" vertical="center"/>
    </xf>
    <xf numFmtId="0" fontId="18" fillId="0" borderId="14" xfId="17" applyFont="1" applyFill="1" applyBorder="1" applyAlignment="1" applyProtection="1">
      <alignment horizontal="left" vertical="center" wrapText="1"/>
    </xf>
    <xf numFmtId="0" fontId="18" fillId="0" borderId="15" xfId="17" applyFont="1" applyFill="1" applyBorder="1" applyAlignment="1" applyProtection="1">
      <alignment horizontal="left" vertical="center" wrapText="1"/>
    </xf>
    <xf numFmtId="0" fontId="43" fillId="0" borderId="14" xfId="17" applyFont="1" applyFill="1" applyBorder="1" applyAlignment="1" applyProtection="1">
      <alignment horizontal="left" vertical="center" wrapText="1"/>
    </xf>
    <xf numFmtId="0" fontId="43" fillId="0" borderId="15" xfId="17" applyFont="1" applyFill="1" applyBorder="1" applyAlignment="1" applyProtection="1">
      <alignment horizontal="left" vertical="center" wrapText="1"/>
    </xf>
    <xf numFmtId="0" fontId="44" fillId="7" borderId="14" xfId="17" applyFont="1" applyFill="1" applyBorder="1" applyAlignment="1" applyProtection="1">
      <alignment horizontal="left" vertical="center" wrapText="1"/>
    </xf>
    <xf numFmtId="0" fontId="44" fillId="7" borderId="15" xfId="17" applyFont="1" applyFill="1" applyBorder="1" applyAlignment="1" applyProtection="1">
      <alignment horizontal="left" vertical="center" wrapText="1"/>
    </xf>
    <xf numFmtId="0" fontId="54" fillId="7" borderId="14" xfId="17" applyFont="1" applyFill="1" applyBorder="1" applyAlignment="1" applyProtection="1">
      <alignment horizontal="left" vertical="center" wrapText="1"/>
    </xf>
    <xf numFmtId="0" fontId="54" fillId="7" borderId="15" xfId="17" applyFont="1" applyFill="1" applyBorder="1" applyAlignment="1" applyProtection="1">
      <alignment horizontal="left" vertical="center" wrapText="1"/>
    </xf>
    <xf numFmtId="0" fontId="18" fillId="5" borderId="14" xfId="17" applyFont="1" applyFill="1" applyBorder="1" applyAlignment="1" applyProtection="1">
      <alignment horizontal="left" vertical="center" wrapText="1"/>
    </xf>
    <xf numFmtId="0" fontId="18" fillId="5" borderId="15" xfId="17" applyFont="1" applyFill="1" applyBorder="1" applyAlignment="1" applyProtection="1">
      <alignment horizontal="left" vertical="center" wrapText="1"/>
    </xf>
    <xf numFmtId="0" fontId="43" fillId="5" borderId="14" xfId="17" applyFont="1" applyFill="1" applyBorder="1" applyAlignment="1" applyProtection="1">
      <alignment horizontal="left" vertical="center" wrapText="1"/>
    </xf>
    <xf numFmtId="0" fontId="43" fillId="5" borderId="15" xfId="17" applyFont="1" applyFill="1" applyBorder="1" applyAlignment="1" applyProtection="1">
      <alignment horizontal="left" vertical="center" wrapText="1"/>
    </xf>
    <xf numFmtId="0" fontId="44" fillId="5" borderId="14" xfId="17" applyFont="1" applyFill="1" applyBorder="1" applyAlignment="1" applyProtection="1">
      <alignment horizontal="left" vertical="center" wrapText="1"/>
    </xf>
    <xf numFmtId="0" fontId="44" fillId="5" borderId="15" xfId="17" applyFont="1" applyFill="1" applyBorder="1" applyAlignment="1" applyProtection="1">
      <alignment horizontal="left" vertical="center" wrapText="1"/>
    </xf>
    <xf numFmtId="0" fontId="6" fillId="5" borderId="14" xfId="17" applyFont="1" applyFill="1" applyBorder="1" applyAlignment="1" applyProtection="1">
      <alignment horizontal="left" vertical="center" wrapText="1"/>
    </xf>
    <xf numFmtId="0" fontId="6" fillId="5" borderId="15" xfId="17" applyFont="1" applyFill="1" applyBorder="1" applyAlignment="1" applyProtection="1">
      <alignment horizontal="left" vertical="center" wrapText="1"/>
    </xf>
    <xf numFmtId="0" fontId="19" fillId="5" borderId="14" xfId="17" applyFont="1" applyFill="1" applyBorder="1" applyAlignment="1" applyProtection="1">
      <alignment horizontal="left" vertical="center" wrapText="1"/>
    </xf>
    <xf numFmtId="0" fontId="19" fillId="5" borderId="15" xfId="17" applyFont="1" applyFill="1" applyBorder="1" applyAlignment="1" applyProtection="1">
      <alignment horizontal="left" vertical="center" wrapText="1"/>
    </xf>
    <xf numFmtId="0" fontId="43" fillId="13" borderId="14" xfId="17" applyFont="1" applyFill="1" applyBorder="1" applyAlignment="1" applyProtection="1">
      <alignment horizontal="left" vertical="center" wrapText="1"/>
    </xf>
    <xf numFmtId="0" fontId="43" fillId="13" borderId="15" xfId="17" applyFont="1" applyFill="1" applyBorder="1" applyAlignment="1" applyProtection="1">
      <alignment horizontal="left" vertical="center" wrapText="1"/>
    </xf>
    <xf numFmtId="0" fontId="19" fillId="0" borderId="55" xfId="9" applyFont="1" applyFill="1" applyBorder="1" applyAlignment="1">
      <alignment horizontal="center" vertical="center" wrapText="1"/>
    </xf>
    <xf numFmtId="0" fontId="19" fillId="0" borderId="56" xfId="9" applyFont="1" applyFill="1" applyBorder="1" applyAlignment="1">
      <alignment horizontal="center" vertical="center" wrapText="1"/>
    </xf>
    <xf numFmtId="0" fontId="6" fillId="0" borderId="9" xfId="17" applyFont="1" applyFill="1" applyBorder="1" applyAlignment="1" applyProtection="1">
      <alignment horizontal="left" vertical="center" wrapText="1"/>
    </xf>
    <xf numFmtId="0" fontId="6" fillId="0" borderId="10" xfId="17" applyFont="1" applyFill="1" applyBorder="1" applyAlignment="1" applyProtection="1">
      <alignment horizontal="left" vertical="center" wrapText="1"/>
    </xf>
    <xf numFmtId="0" fontId="12" fillId="11" borderId="4" xfId="13" applyFont="1" applyFill="1" applyBorder="1" applyAlignment="1">
      <alignment horizontal="center" vertical="center"/>
    </xf>
    <xf numFmtId="0" fontId="12" fillId="11" borderId="8" xfId="13" applyFont="1" applyFill="1" applyBorder="1" applyAlignment="1">
      <alignment horizontal="center" vertical="center"/>
    </xf>
    <xf numFmtId="0" fontId="12" fillId="4" borderId="0" xfId="13" applyFont="1" applyFill="1" applyAlignment="1">
      <alignment horizontal="center" vertical="center" wrapText="1"/>
    </xf>
    <xf numFmtId="0" fontId="18" fillId="4" borderId="44" xfId="13" applyFont="1" applyFill="1" applyBorder="1" applyAlignment="1">
      <alignment horizontal="center" vertical="center"/>
    </xf>
    <xf numFmtId="0" fontId="19" fillId="0" borderId="64" xfId="17" applyFont="1" applyFill="1" applyBorder="1" applyAlignment="1" applyProtection="1">
      <alignment horizontal="center" vertical="center"/>
    </xf>
    <xf numFmtId="0" fontId="19" fillId="0" borderId="65" xfId="17" applyFont="1" applyFill="1" applyBorder="1" applyAlignment="1" applyProtection="1">
      <alignment horizontal="center" vertical="center"/>
    </xf>
    <xf numFmtId="0" fontId="19" fillId="5" borderId="45" xfId="17" applyFont="1" applyFill="1" applyBorder="1" applyAlignment="1" applyProtection="1">
      <alignment horizontal="center" vertical="center"/>
    </xf>
    <xf numFmtId="0" fontId="19" fillId="5" borderId="44" xfId="17" applyFont="1" applyFill="1" applyBorder="1" applyAlignment="1" applyProtection="1">
      <alignment horizontal="center" vertical="center"/>
    </xf>
    <xf numFmtId="0" fontId="19" fillId="5" borderId="39" xfId="17" applyFont="1" applyFill="1" applyBorder="1" applyAlignment="1" applyProtection="1">
      <alignment horizontal="center" vertical="center"/>
    </xf>
    <xf numFmtId="0" fontId="19" fillId="5" borderId="40" xfId="17" applyFont="1" applyFill="1" applyBorder="1" applyAlignment="1" applyProtection="1">
      <alignment horizontal="center" vertical="center"/>
    </xf>
    <xf numFmtId="0" fontId="19" fillId="5" borderId="45" xfId="17" applyFont="1" applyFill="1" applyBorder="1" applyAlignment="1" applyProtection="1">
      <alignment horizontal="left" vertical="center" wrapText="1"/>
    </xf>
    <xf numFmtId="0" fontId="19" fillId="5" borderId="44" xfId="17" applyFont="1" applyFill="1" applyBorder="1" applyAlignment="1" applyProtection="1">
      <alignment horizontal="left" vertical="center" wrapText="1"/>
    </xf>
    <xf numFmtId="0" fontId="19" fillId="5" borderId="4" xfId="17" applyFont="1" applyFill="1" applyBorder="1" applyAlignment="1" applyProtection="1">
      <alignment horizontal="left" vertical="center" wrapText="1"/>
    </xf>
    <xf numFmtId="0" fontId="19" fillId="5" borderId="39" xfId="17" applyFont="1" applyFill="1" applyBorder="1" applyAlignment="1" applyProtection="1">
      <alignment horizontal="left" vertical="center" wrapText="1"/>
    </xf>
    <xf numFmtId="0" fontId="19" fillId="5" borderId="40" xfId="17" applyFont="1" applyFill="1" applyBorder="1" applyAlignment="1" applyProtection="1">
      <alignment horizontal="left" vertical="center" wrapText="1"/>
    </xf>
    <xf numFmtId="0" fontId="19" fillId="5" borderId="8" xfId="17" applyFont="1" applyFill="1" applyBorder="1" applyAlignment="1" applyProtection="1">
      <alignment horizontal="left" vertical="center" wrapText="1"/>
    </xf>
    <xf numFmtId="0" fontId="19" fillId="5" borderId="55" xfId="18" applyNumberFormat="1" applyFont="1" applyFill="1" applyBorder="1" applyAlignment="1">
      <alignment horizontal="center" vertical="center" wrapText="1"/>
    </xf>
    <xf numFmtId="0" fontId="19" fillId="5" borderId="56" xfId="18" applyNumberFormat="1" applyFont="1" applyFill="1" applyBorder="1" applyAlignment="1">
      <alignment horizontal="center" vertical="center" wrapText="1"/>
    </xf>
    <xf numFmtId="0" fontId="19" fillId="5" borderId="45" xfId="18" applyNumberFormat="1" applyFont="1" applyFill="1" applyBorder="1" applyAlignment="1">
      <alignment horizontal="center" vertical="center" wrapText="1"/>
    </xf>
    <xf numFmtId="0" fontId="19" fillId="5" borderId="25" xfId="18" applyNumberFormat="1" applyFont="1" applyFill="1" applyBorder="1" applyAlignment="1">
      <alignment horizontal="center" vertical="center" wrapText="1"/>
    </xf>
    <xf numFmtId="4" fontId="19" fillId="5" borderId="55" xfId="18" applyNumberFormat="1" applyFont="1" applyFill="1" applyBorder="1" applyAlignment="1">
      <alignment horizontal="center" vertical="center" wrapText="1"/>
    </xf>
    <xf numFmtId="4" fontId="19" fillId="5" borderId="56" xfId="18" applyNumberFormat="1" applyFont="1" applyFill="1" applyBorder="1" applyAlignment="1">
      <alignment horizontal="center" vertical="center" wrapText="1"/>
    </xf>
    <xf numFmtId="0" fontId="18" fillId="4" borderId="40" xfId="13" quotePrefix="1" applyFont="1" applyFill="1" applyBorder="1" applyAlignment="1">
      <alignment horizontal="center" vertical="center"/>
    </xf>
    <xf numFmtId="0" fontId="68" fillId="14" borderId="45" xfId="23" applyNumberFormat="1" applyFont="1" applyFill="1" applyBorder="1" applyAlignment="1">
      <alignment horizontal="center" vertical="center" wrapText="1"/>
    </xf>
    <xf numFmtId="0" fontId="68" fillId="14" borderId="44" xfId="23" applyNumberFormat="1" applyFont="1" applyFill="1" applyBorder="1" applyAlignment="1">
      <alignment horizontal="center" vertical="center" wrapText="1"/>
    </xf>
    <xf numFmtId="0" fontId="68" fillId="14" borderId="80" xfId="23" applyNumberFormat="1" applyFont="1" applyFill="1" applyBorder="1" applyAlignment="1">
      <alignment horizontal="center" vertical="center" wrapText="1"/>
    </xf>
    <xf numFmtId="0" fontId="68" fillId="14" borderId="81" xfId="23" applyNumberFormat="1" applyFont="1" applyFill="1" applyBorder="1" applyAlignment="1">
      <alignment horizontal="center" vertical="center" wrapText="1"/>
    </xf>
    <xf numFmtId="0" fontId="69" fillId="14" borderId="45" xfId="23" applyNumberFormat="1" applyFont="1" applyFill="1" applyBorder="1" applyAlignment="1">
      <alignment horizontal="center" vertical="center"/>
    </xf>
    <xf numFmtId="0" fontId="69" fillId="14" borderId="4" xfId="23" applyNumberFormat="1" applyFont="1" applyFill="1" applyBorder="1" applyAlignment="1">
      <alignment horizontal="center" vertical="center"/>
    </xf>
    <xf numFmtId="0" fontId="69" fillId="14" borderId="25" xfId="23" applyNumberFormat="1" applyFont="1" applyFill="1" applyBorder="1" applyAlignment="1">
      <alignment horizontal="center" vertical="center"/>
    </xf>
    <xf numFmtId="0" fontId="69" fillId="14" borderId="60" xfId="23" applyNumberFormat="1" applyFont="1" applyFill="1" applyBorder="1" applyAlignment="1">
      <alignment horizontal="center" vertical="center"/>
    </xf>
    <xf numFmtId="0" fontId="69" fillId="14" borderId="39" xfId="23" applyNumberFormat="1" applyFont="1" applyFill="1" applyBorder="1" applyAlignment="1">
      <alignment horizontal="center" vertical="center"/>
    </xf>
    <xf numFmtId="0" fontId="69" fillId="14" borderId="8" xfId="23" applyNumberFormat="1" applyFont="1" applyFill="1" applyBorder="1" applyAlignment="1">
      <alignment horizontal="center" vertical="center"/>
    </xf>
    <xf numFmtId="0" fontId="72" fillId="15" borderId="82" xfId="24" applyFont="1" applyFill="1" applyBorder="1" applyAlignment="1">
      <alignment horizontal="left" vertical="center"/>
    </xf>
    <xf numFmtId="0" fontId="72" fillId="15" borderId="83" xfId="24" applyFont="1" applyFill="1" applyBorder="1" applyAlignment="1">
      <alignment horizontal="left" vertical="center"/>
    </xf>
    <xf numFmtId="171" fontId="10" fillId="0" borderId="0" xfId="12" applyNumberFormat="1" applyFont="1" applyFill="1" applyBorder="1" applyAlignment="1" applyProtection="1">
      <alignment horizontal="right" vertical="center" wrapText="1"/>
    </xf>
  </cellXfs>
  <cellStyles count="26">
    <cellStyle name="Comma [0]_Marilù (v.0.5) 2" xfId="4"/>
    <cellStyle name="Comma 2" xfId="11"/>
    <cellStyle name="Excel Built-in Excel Built-in Excel Built-in Excel Built-in Excel Built-in Excel Built-in Excel Built-in Excel Built-in Excel Built-in Excel Built-in Normale_Foglio1" xfId="21"/>
    <cellStyle name="Excel Built-in Excel Built-in TableStyleLight1" xfId="23"/>
    <cellStyle name="Migliaia" xfId="1" builtinId="3"/>
    <cellStyle name="Migliaia [0]_Asl 6_Raccordo MONISANIT al 31 dicembre 2007 (v. FINALE del 30.05.2008)" xfId="5"/>
    <cellStyle name="Migliaia [0]_Asl 6_Raccordo MONISANIT al 31 dicembre 2007 (v. FINALE del 30.05.2008) 2" xfId="6"/>
    <cellStyle name="Migliaia [0]_Mattone CE_Budget 2008 (v. 0.5 del 12.02.2008)" xfId="15"/>
    <cellStyle name="Migliaia [0]_Mattone CE_Budget 2008 (v. 0.5 del 12.02.2008) 2" xfId="18"/>
    <cellStyle name="Migliaia 2" xfId="25"/>
    <cellStyle name="Migliaia_Asl 6_Raccordo MONISANIT al 31 dicembre 2007 (v. FINALE del 30.05.2008) 2" xfId="7"/>
    <cellStyle name="Migliaia_Mattone CE_Budget 2008 (v. 0.5 del 12.02.2008)" xfId="12"/>
    <cellStyle name="Migliaia_Mattone CE_Budget 2008 (v. 0.5 del 12.02.2008) 2" xfId="19"/>
    <cellStyle name="Migliaia_Mattone CE_Budget 2008 (v. 0.5 del 12.02.2008) 2 2" xfId="20"/>
    <cellStyle name="Normal 2" xfId="16"/>
    <cellStyle name="Normal 2 2" xfId="22"/>
    <cellStyle name="Normal_Sheet1" xfId="14"/>
    <cellStyle name="Normal_Sheet1 2" xfId="17"/>
    <cellStyle name="Normale" xfId="0" builtinId="0"/>
    <cellStyle name="Normale 2" xfId="24"/>
    <cellStyle name="Normale_Asl 6_Raccordo MONISANIT al 31 dicembre 2007 (v. FINALE del 30.05.2008) 2" xfId="3"/>
    <cellStyle name="Normale_Mattone CE_Budget 2008 (v. 0.5 del 12.02.2008)" xfId="9"/>
    <cellStyle name="Normale_Mattone CE_Budget 2008 (v. 0.5 del 12.02.2008) 2 2" xfId="13"/>
    <cellStyle name="Percent 2" xfId="10"/>
    <cellStyle name="Percent 3" xfId="8"/>
    <cellStyle name="TableStyleLight1" xfId="2"/>
  </cellStyles>
  <dxfs count="0"/>
  <tableStyles count="0" defaultTableStyle="TableStyleMedium2" defaultPivotStyle="PivotStyleLight16"/>
  <colors>
    <mruColors>
      <color rgb="FF3366FF"/>
      <color rgb="FFFF00FF"/>
      <color rgb="FFFF3399"/>
      <color rgb="FFCCCCFF"/>
      <color rgb="FFFFCCFF"/>
      <color rgb="FF99FF99"/>
      <color rgb="FFFFFFCC"/>
      <color rgb="FF99FF33"/>
      <color rgb="FFFFCC99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192</xdr:row>
      <xdr:rowOff>0</xdr:rowOff>
    </xdr:from>
    <xdr:to>
      <xdr:col>31</xdr:col>
      <xdr:colOff>0</xdr:colOff>
      <xdr:row>192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734300" y="3991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192</xdr:row>
      <xdr:rowOff>0</xdr:rowOff>
    </xdr:from>
    <xdr:to>
      <xdr:col>31</xdr:col>
      <xdr:colOff>0</xdr:colOff>
      <xdr:row>192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7734300" y="3991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192</xdr:row>
      <xdr:rowOff>0</xdr:rowOff>
    </xdr:from>
    <xdr:to>
      <xdr:col>31</xdr:col>
      <xdr:colOff>0</xdr:colOff>
      <xdr:row>192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34300" y="3991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192</xdr:row>
      <xdr:rowOff>0</xdr:rowOff>
    </xdr:from>
    <xdr:to>
      <xdr:col>31</xdr:col>
      <xdr:colOff>0</xdr:colOff>
      <xdr:row>192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734300" y="3991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192</xdr:row>
      <xdr:rowOff>0</xdr:rowOff>
    </xdr:from>
    <xdr:to>
      <xdr:col>31</xdr:col>
      <xdr:colOff>0</xdr:colOff>
      <xdr:row>192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734300" y="3991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192</xdr:row>
      <xdr:rowOff>0</xdr:rowOff>
    </xdr:from>
    <xdr:to>
      <xdr:col>31</xdr:col>
      <xdr:colOff>0</xdr:colOff>
      <xdr:row>192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734300" y="3991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7"/>
  <sheetViews>
    <sheetView showGridLines="0" tabSelected="1" view="pageBreakPreview" topLeftCell="B67" zoomScale="60" zoomScaleNormal="64" workbookViewId="0">
      <selection activeCell="H105" sqref="H105"/>
    </sheetView>
  </sheetViews>
  <sheetFormatPr defaultColWidth="10.42578125" defaultRowHeight="15.75" x14ac:dyDescent="0.25"/>
  <cols>
    <col min="1" max="1" width="10.42578125" style="134"/>
    <col min="2" max="2" width="4" style="2" customWidth="1"/>
    <col min="3" max="3" width="4.5703125" style="2" customWidth="1"/>
    <col min="4" max="4" width="1.85546875" style="2" customWidth="1"/>
    <col min="5" max="7" width="4" style="2" customWidth="1"/>
    <col min="8" max="8" width="68.7109375" style="1" customWidth="1"/>
    <col min="9" max="9" width="19.5703125" style="1" customWidth="1"/>
    <col min="10" max="10" width="15.85546875" style="1" customWidth="1"/>
    <col min="11" max="11" width="31.42578125" style="1" customWidth="1"/>
    <col min="12" max="12" width="24.7109375" style="1" bestFit="1" customWidth="1"/>
    <col min="13" max="13" width="18.5703125" style="1" customWidth="1"/>
    <col min="14" max="14" width="13.140625" style="1" customWidth="1"/>
    <col min="15" max="247" width="10.42578125" style="1"/>
    <col min="248" max="248" width="4" style="1" customWidth="1"/>
    <col min="249" max="249" width="4.5703125" style="1" customWidth="1"/>
    <col min="250" max="250" width="1.85546875" style="1" customWidth="1"/>
    <col min="251" max="253" width="4" style="1" customWidth="1"/>
    <col min="254" max="254" width="53" style="1" customWidth="1"/>
    <col min="255" max="255" width="0" style="1" hidden="1" customWidth="1"/>
    <col min="256" max="257" width="21.42578125" style="1" customWidth="1"/>
    <col min="258" max="258" width="18.5703125" style="1" customWidth="1"/>
    <col min="259" max="259" width="13.140625" style="1" customWidth="1"/>
    <col min="260" max="503" width="10.42578125" style="1"/>
    <col min="504" max="504" width="4" style="1" customWidth="1"/>
    <col min="505" max="505" width="4.5703125" style="1" customWidth="1"/>
    <col min="506" max="506" width="1.85546875" style="1" customWidth="1"/>
    <col min="507" max="509" width="4" style="1" customWidth="1"/>
    <col min="510" max="510" width="53" style="1" customWidth="1"/>
    <col min="511" max="511" width="0" style="1" hidden="1" customWidth="1"/>
    <col min="512" max="513" width="21.42578125" style="1" customWidth="1"/>
    <col min="514" max="514" width="18.5703125" style="1" customWidth="1"/>
    <col min="515" max="515" width="13.140625" style="1" customWidth="1"/>
    <col min="516" max="759" width="10.42578125" style="1"/>
    <col min="760" max="760" width="4" style="1" customWidth="1"/>
    <col min="761" max="761" width="4.5703125" style="1" customWidth="1"/>
    <col min="762" max="762" width="1.85546875" style="1" customWidth="1"/>
    <col min="763" max="765" width="4" style="1" customWidth="1"/>
    <col min="766" max="766" width="53" style="1" customWidth="1"/>
    <col min="767" max="767" width="0" style="1" hidden="1" customWidth="1"/>
    <col min="768" max="769" width="21.42578125" style="1" customWidth="1"/>
    <col min="770" max="770" width="18.5703125" style="1" customWidth="1"/>
    <col min="771" max="771" width="13.140625" style="1" customWidth="1"/>
    <col min="772" max="1015" width="10.42578125" style="1"/>
    <col min="1016" max="1016" width="4" style="1" customWidth="1"/>
    <col min="1017" max="1017" width="4.5703125" style="1" customWidth="1"/>
    <col min="1018" max="1018" width="1.85546875" style="1" customWidth="1"/>
    <col min="1019" max="1021" width="4" style="1" customWidth="1"/>
    <col min="1022" max="1022" width="53" style="1" customWidth="1"/>
    <col min="1023" max="1023" width="0" style="1" hidden="1" customWidth="1"/>
    <col min="1024" max="1025" width="21.42578125" style="1" customWidth="1"/>
    <col min="1026" max="1026" width="18.5703125" style="1" customWidth="1"/>
    <col min="1027" max="1027" width="13.140625" style="1" customWidth="1"/>
    <col min="1028" max="1271" width="10.42578125" style="1"/>
    <col min="1272" max="1272" width="4" style="1" customWidth="1"/>
    <col min="1273" max="1273" width="4.5703125" style="1" customWidth="1"/>
    <col min="1274" max="1274" width="1.85546875" style="1" customWidth="1"/>
    <col min="1275" max="1277" width="4" style="1" customWidth="1"/>
    <col min="1278" max="1278" width="53" style="1" customWidth="1"/>
    <col min="1279" max="1279" width="0" style="1" hidden="1" customWidth="1"/>
    <col min="1280" max="1281" width="21.42578125" style="1" customWidth="1"/>
    <col min="1282" max="1282" width="18.5703125" style="1" customWidth="1"/>
    <col min="1283" max="1283" width="13.140625" style="1" customWidth="1"/>
    <col min="1284" max="1527" width="10.42578125" style="1"/>
    <col min="1528" max="1528" width="4" style="1" customWidth="1"/>
    <col min="1529" max="1529" width="4.5703125" style="1" customWidth="1"/>
    <col min="1530" max="1530" width="1.85546875" style="1" customWidth="1"/>
    <col min="1531" max="1533" width="4" style="1" customWidth="1"/>
    <col min="1534" max="1534" width="53" style="1" customWidth="1"/>
    <col min="1535" max="1535" width="0" style="1" hidden="1" customWidth="1"/>
    <col min="1536" max="1537" width="21.42578125" style="1" customWidth="1"/>
    <col min="1538" max="1538" width="18.5703125" style="1" customWidth="1"/>
    <col min="1539" max="1539" width="13.140625" style="1" customWidth="1"/>
    <col min="1540" max="1783" width="10.42578125" style="1"/>
    <col min="1784" max="1784" width="4" style="1" customWidth="1"/>
    <col min="1785" max="1785" width="4.5703125" style="1" customWidth="1"/>
    <col min="1786" max="1786" width="1.85546875" style="1" customWidth="1"/>
    <col min="1787" max="1789" width="4" style="1" customWidth="1"/>
    <col min="1790" max="1790" width="53" style="1" customWidth="1"/>
    <col min="1791" max="1791" width="0" style="1" hidden="1" customWidth="1"/>
    <col min="1792" max="1793" width="21.42578125" style="1" customWidth="1"/>
    <col min="1794" max="1794" width="18.5703125" style="1" customWidth="1"/>
    <col min="1795" max="1795" width="13.140625" style="1" customWidth="1"/>
    <col min="1796" max="2039" width="10.42578125" style="1"/>
    <col min="2040" max="2040" width="4" style="1" customWidth="1"/>
    <col min="2041" max="2041" width="4.5703125" style="1" customWidth="1"/>
    <col min="2042" max="2042" width="1.85546875" style="1" customWidth="1"/>
    <col min="2043" max="2045" width="4" style="1" customWidth="1"/>
    <col min="2046" max="2046" width="53" style="1" customWidth="1"/>
    <col min="2047" max="2047" width="0" style="1" hidden="1" customWidth="1"/>
    <col min="2048" max="2049" width="21.42578125" style="1" customWidth="1"/>
    <col min="2050" max="2050" width="18.5703125" style="1" customWidth="1"/>
    <col min="2051" max="2051" width="13.140625" style="1" customWidth="1"/>
    <col min="2052" max="2295" width="10.42578125" style="1"/>
    <col min="2296" max="2296" width="4" style="1" customWidth="1"/>
    <col min="2297" max="2297" width="4.5703125" style="1" customWidth="1"/>
    <col min="2298" max="2298" width="1.85546875" style="1" customWidth="1"/>
    <col min="2299" max="2301" width="4" style="1" customWidth="1"/>
    <col min="2302" max="2302" width="53" style="1" customWidth="1"/>
    <col min="2303" max="2303" width="0" style="1" hidden="1" customWidth="1"/>
    <col min="2304" max="2305" width="21.42578125" style="1" customWidth="1"/>
    <col min="2306" max="2306" width="18.5703125" style="1" customWidth="1"/>
    <col min="2307" max="2307" width="13.140625" style="1" customWidth="1"/>
    <col min="2308" max="2551" width="10.42578125" style="1"/>
    <col min="2552" max="2552" width="4" style="1" customWidth="1"/>
    <col min="2553" max="2553" width="4.5703125" style="1" customWidth="1"/>
    <col min="2554" max="2554" width="1.85546875" style="1" customWidth="1"/>
    <col min="2555" max="2557" width="4" style="1" customWidth="1"/>
    <col min="2558" max="2558" width="53" style="1" customWidth="1"/>
    <col min="2559" max="2559" width="0" style="1" hidden="1" customWidth="1"/>
    <col min="2560" max="2561" width="21.42578125" style="1" customWidth="1"/>
    <col min="2562" max="2562" width="18.5703125" style="1" customWidth="1"/>
    <col min="2563" max="2563" width="13.140625" style="1" customWidth="1"/>
    <col min="2564" max="2807" width="10.42578125" style="1"/>
    <col min="2808" max="2808" width="4" style="1" customWidth="1"/>
    <col min="2809" max="2809" width="4.5703125" style="1" customWidth="1"/>
    <col min="2810" max="2810" width="1.85546875" style="1" customWidth="1"/>
    <col min="2811" max="2813" width="4" style="1" customWidth="1"/>
    <col min="2814" max="2814" width="53" style="1" customWidth="1"/>
    <col min="2815" max="2815" width="0" style="1" hidden="1" customWidth="1"/>
    <col min="2816" max="2817" width="21.42578125" style="1" customWidth="1"/>
    <col min="2818" max="2818" width="18.5703125" style="1" customWidth="1"/>
    <col min="2819" max="2819" width="13.140625" style="1" customWidth="1"/>
    <col min="2820" max="3063" width="10.42578125" style="1"/>
    <col min="3064" max="3064" width="4" style="1" customWidth="1"/>
    <col min="3065" max="3065" width="4.5703125" style="1" customWidth="1"/>
    <col min="3066" max="3066" width="1.85546875" style="1" customWidth="1"/>
    <col min="3067" max="3069" width="4" style="1" customWidth="1"/>
    <col min="3070" max="3070" width="53" style="1" customWidth="1"/>
    <col min="3071" max="3071" width="0" style="1" hidden="1" customWidth="1"/>
    <col min="3072" max="3073" width="21.42578125" style="1" customWidth="1"/>
    <col min="3074" max="3074" width="18.5703125" style="1" customWidth="1"/>
    <col min="3075" max="3075" width="13.140625" style="1" customWidth="1"/>
    <col min="3076" max="3319" width="10.42578125" style="1"/>
    <col min="3320" max="3320" width="4" style="1" customWidth="1"/>
    <col min="3321" max="3321" width="4.5703125" style="1" customWidth="1"/>
    <col min="3322" max="3322" width="1.85546875" style="1" customWidth="1"/>
    <col min="3323" max="3325" width="4" style="1" customWidth="1"/>
    <col min="3326" max="3326" width="53" style="1" customWidth="1"/>
    <col min="3327" max="3327" width="0" style="1" hidden="1" customWidth="1"/>
    <col min="3328" max="3329" width="21.42578125" style="1" customWidth="1"/>
    <col min="3330" max="3330" width="18.5703125" style="1" customWidth="1"/>
    <col min="3331" max="3331" width="13.140625" style="1" customWidth="1"/>
    <col min="3332" max="3575" width="10.42578125" style="1"/>
    <col min="3576" max="3576" width="4" style="1" customWidth="1"/>
    <col min="3577" max="3577" width="4.5703125" style="1" customWidth="1"/>
    <col min="3578" max="3578" width="1.85546875" style="1" customWidth="1"/>
    <col min="3579" max="3581" width="4" style="1" customWidth="1"/>
    <col min="3582" max="3582" width="53" style="1" customWidth="1"/>
    <col min="3583" max="3583" width="0" style="1" hidden="1" customWidth="1"/>
    <col min="3584" max="3585" width="21.42578125" style="1" customWidth="1"/>
    <col min="3586" max="3586" width="18.5703125" style="1" customWidth="1"/>
    <col min="3587" max="3587" width="13.140625" style="1" customWidth="1"/>
    <col min="3588" max="3831" width="10.42578125" style="1"/>
    <col min="3832" max="3832" width="4" style="1" customWidth="1"/>
    <col min="3833" max="3833" width="4.5703125" style="1" customWidth="1"/>
    <col min="3834" max="3834" width="1.85546875" style="1" customWidth="1"/>
    <col min="3835" max="3837" width="4" style="1" customWidth="1"/>
    <col min="3838" max="3838" width="53" style="1" customWidth="1"/>
    <col min="3839" max="3839" width="0" style="1" hidden="1" customWidth="1"/>
    <col min="3840" max="3841" width="21.42578125" style="1" customWidth="1"/>
    <col min="3842" max="3842" width="18.5703125" style="1" customWidth="1"/>
    <col min="3843" max="3843" width="13.140625" style="1" customWidth="1"/>
    <col min="3844" max="4087" width="10.42578125" style="1"/>
    <col min="4088" max="4088" width="4" style="1" customWidth="1"/>
    <col min="4089" max="4089" width="4.5703125" style="1" customWidth="1"/>
    <col min="4090" max="4090" width="1.85546875" style="1" customWidth="1"/>
    <col min="4091" max="4093" width="4" style="1" customWidth="1"/>
    <col min="4094" max="4094" width="53" style="1" customWidth="1"/>
    <col min="4095" max="4095" width="0" style="1" hidden="1" customWidth="1"/>
    <col min="4096" max="4097" width="21.42578125" style="1" customWidth="1"/>
    <col min="4098" max="4098" width="18.5703125" style="1" customWidth="1"/>
    <col min="4099" max="4099" width="13.140625" style="1" customWidth="1"/>
    <col min="4100" max="4343" width="10.42578125" style="1"/>
    <col min="4344" max="4344" width="4" style="1" customWidth="1"/>
    <col min="4345" max="4345" width="4.5703125" style="1" customWidth="1"/>
    <col min="4346" max="4346" width="1.85546875" style="1" customWidth="1"/>
    <col min="4347" max="4349" width="4" style="1" customWidth="1"/>
    <col min="4350" max="4350" width="53" style="1" customWidth="1"/>
    <col min="4351" max="4351" width="0" style="1" hidden="1" customWidth="1"/>
    <col min="4352" max="4353" width="21.42578125" style="1" customWidth="1"/>
    <col min="4354" max="4354" width="18.5703125" style="1" customWidth="1"/>
    <col min="4355" max="4355" width="13.140625" style="1" customWidth="1"/>
    <col min="4356" max="4599" width="10.42578125" style="1"/>
    <col min="4600" max="4600" width="4" style="1" customWidth="1"/>
    <col min="4601" max="4601" width="4.5703125" style="1" customWidth="1"/>
    <col min="4602" max="4602" width="1.85546875" style="1" customWidth="1"/>
    <col min="4603" max="4605" width="4" style="1" customWidth="1"/>
    <col min="4606" max="4606" width="53" style="1" customWidth="1"/>
    <col min="4607" max="4607" width="0" style="1" hidden="1" customWidth="1"/>
    <col min="4608" max="4609" width="21.42578125" style="1" customWidth="1"/>
    <col min="4610" max="4610" width="18.5703125" style="1" customWidth="1"/>
    <col min="4611" max="4611" width="13.140625" style="1" customWidth="1"/>
    <col min="4612" max="4855" width="10.42578125" style="1"/>
    <col min="4856" max="4856" width="4" style="1" customWidth="1"/>
    <col min="4857" max="4857" width="4.5703125" style="1" customWidth="1"/>
    <col min="4858" max="4858" width="1.85546875" style="1" customWidth="1"/>
    <col min="4859" max="4861" width="4" style="1" customWidth="1"/>
    <col min="4862" max="4862" width="53" style="1" customWidth="1"/>
    <col min="4863" max="4863" width="0" style="1" hidden="1" customWidth="1"/>
    <col min="4864" max="4865" width="21.42578125" style="1" customWidth="1"/>
    <col min="4866" max="4866" width="18.5703125" style="1" customWidth="1"/>
    <col min="4867" max="4867" width="13.140625" style="1" customWidth="1"/>
    <col min="4868" max="5111" width="10.42578125" style="1"/>
    <col min="5112" max="5112" width="4" style="1" customWidth="1"/>
    <col min="5113" max="5113" width="4.5703125" style="1" customWidth="1"/>
    <col min="5114" max="5114" width="1.85546875" style="1" customWidth="1"/>
    <col min="5115" max="5117" width="4" style="1" customWidth="1"/>
    <col min="5118" max="5118" width="53" style="1" customWidth="1"/>
    <col min="5119" max="5119" width="0" style="1" hidden="1" customWidth="1"/>
    <col min="5120" max="5121" width="21.42578125" style="1" customWidth="1"/>
    <col min="5122" max="5122" width="18.5703125" style="1" customWidth="1"/>
    <col min="5123" max="5123" width="13.140625" style="1" customWidth="1"/>
    <col min="5124" max="5367" width="10.42578125" style="1"/>
    <col min="5368" max="5368" width="4" style="1" customWidth="1"/>
    <col min="5369" max="5369" width="4.5703125" style="1" customWidth="1"/>
    <col min="5370" max="5370" width="1.85546875" style="1" customWidth="1"/>
    <col min="5371" max="5373" width="4" style="1" customWidth="1"/>
    <col min="5374" max="5374" width="53" style="1" customWidth="1"/>
    <col min="5375" max="5375" width="0" style="1" hidden="1" customWidth="1"/>
    <col min="5376" max="5377" width="21.42578125" style="1" customWidth="1"/>
    <col min="5378" max="5378" width="18.5703125" style="1" customWidth="1"/>
    <col min="5379" max="5379" width="13.140625" style="1" customWidth="1"/>
    <col min="5380" max="5623" width="10.42578125" style="1"/>
    <col min="5624" max="5624" width="4" style="1" customWidth="1"/>
    <col min="5625" max="5625" width="4.5703125" style="1" customWidth="1"/>
    <col min="5626" max="5626" width="1.85546875" style="1" customWidth="1"/>
    <col min="5627" max="5629" width="4" style="1" customWidth="1"/>
    <col min="5630" max="5630" width="53" style="1" customWidth="1"/>
    <col min="5631" max="5631" width="0" style="1" hidden="1" customWidth="1"/>
    <col min="5632" max="5633" width="21.42578125" style="1" customWidth="1"/>
    <col min="5634" max="5634" width="18.5703125" style="1" customWidth="1"/>
    <col min="5635" max="5635" width="13.140625" style="1" customWidth="1"/>
    <col min="5636" max="5879" width="10.42578125" style="1"/>
    <col min="5880" max="5880" width="4" style="1" customWidth="1"/>
    <col min="5881" max="5881" width="4.5703125" style="1" customWidth="1"/>
    <col min="5882" max="5882" width="1.85546875" style="1" customWidth="1"/>
    <col min="5883" max="5885" width="4" style="1" customWidth="1"/>
    <col min="5886" max="5886" width="53" style="1" customWidth="1"/>
    <col min="5887" max="5887" width="0" style="1" hidden="1" customWidth="1"/>
    <col min="5888" max="5889" width="21.42578125" style="1" customWidth="1"/>
    <col min="5890" max="5890" width="18.5703125" style="1" customWidth="1"/>
    <col min="5891" max="5891" width="13.140625" style="1" customWidth="1"/>
    <col min="5892" max="6135" width="10.42578125" style="1"/>
    <col min="6136" max="6136" width="4" style="1" customWidth="1"/>
    <col min="6137" max="6137" width="4.5703125" style="1" customWidth="1"/>
    <col min="6138" max="6138" width="1.85546875" style="1" customWidth="1"/>
    <col min="6139" max="6141" width="4" style="1" customWidth="1"/>
    <col min="6142" max="6142" width="53" style="1" customWidth="1"/>
    <col min="6143" max="6143" width="0" style="1" hidden="1" customWidth="1"/>
    <col min="6144" max="6145" width="21.42578125" style="1" customWidth="1"/>
    <col min="6146" max="6146" width="18.5703125" style="1" customWidth="1"/>
    <col min="6147" max="6147" width="13.140625" style="1" customWidth="1"/>
    <col min="6148" max="6391" width="10.42578125" style="1"/>
    <col min="6392" max="6392" width="4" style="1" customWidth="1"/>
    <col min="6393" max="6393" width="4.5703125" style="1" customWidth="1"/>
    <col min="6394" max="6394" width="1.85546875" style="1" customWidth="1"/>
    <col min="6395" max="6397" width="4" style="1" customWidth="1"/>
    <col min="6398" max="6398" width="53" style="1" customWidth="1"/>
    <col min="6399" max="6399" width="0" style="1" hidden="1" customWidth="1"/>
    <col min="6400" max="6401" width="21.42578125" style="1" customWidth="1"/>
    <col min="6402" max="6402" width="18.5703125" style="1" customWidth="1"/>
    <col min="6403" max="6403" width="13.140625" style="1" customWidth="1"/>
    <col min="6404" max="6647" width="10.42578125" style="1"/>
    <col min="6648" max="6648" width="4" style="1" customWidth="1"/>
    <col min="6649" max="6649" width="4.5703125" style="1" customWidth="1"/>
    <col min="6650" max="6650" width="1.85546875" style="1" customWidth="1"/>
    <col min="6651" max="6653" width="4" style="1" customWidth="1"/>
    <col min="6654" max="6654" width="53" style="1" customWidth="1"/>
    <col min="6655" max="6655" width="0" style="1" hidden="1" customWidth="1"/>
    <col min="6656" max="6657" width="21.42578125" style="1" customWidth="1"/>
    <col min="6658" max="6658" width="18.5703125" style="1" customWidth="1"/>
    <col min="6659" max="6659" width="13.140625" style="1" customWidth="1"/>
    <col min="6660" max="6903" width="10.42578125" style="1"/>
    <col min="6904" max="6904" width="4" style="1" customWidth="1"/>
    <col min="6905" max="6905" width="4.5703125" style="1" customWidth="1"/>
    <col min="6906" max="6906" width="1.85546875" style="1" customWidth="1"/>
    <col min="6907" max="6909" width="4" style="1" customWidth="1"/>
    <col min="6910" max="6910" width="53" style="1" customWidth="1"/>
    <col min="6911" max="6911" width="0" style="1" hidden="1" customWidth="1"/>
    <col min="6912" max="6913" width="21.42578125" style="1" customWidth="1"/>
    <col min="6914" max="6914" width="18.5703125" style="1" customWidth="1"/>
    <col min="6915" max="6915" width="13.140625" style="1" customWidth="1"/>
    <col min="6916" max="7159" width="10.42578125" style="1"/>
    <col min="7160" max="7160" width="4" style="1" customWidth="1"/>
    <col min="7161" max="7161" width="4.5703125" style="1" customWidth="1"/>
    <col min="7162" max="7162" width="1.85546875" style="1" customWidth="1"/>
    <col min="7163" max="7165" width="4" style="1" customWidth="1"/>
    <col min="7166" max="7166" width="53" style="1" customWidth="1"/>
    <col min="7167" max="7167" width="0" style="1" hidden="1" customWidth="1"/>
    <col min="7168" max="7169" width="21.42578125" style="1" customWidth="1"/>
    <col min="7170" max="7170" width="18.5703125" style="1" customWidth="1"/>
    <col min="7171" max="7171" width="13.140625" style="1" customWidth="1"/>
    <col min="7172" max="7415" width="10.42578125" style="1"/>
    <col min="7416" max="7416" width="4" style="1" customWidth="1"/>
    <col min="7417" max="7417" width="4.5703125" style="1" customWidth="1"/>
    <col min="7418" max="7418" width="1.85546875" style="1" customWidth="1"/>
    <col min="7419" max="7421" width="4" style="1" customWidth="1"/>
    <col min="7422" max="7422" width="53" style="1" customWidth="1"/>
    <col min="7423" max="7423" width="0" style="1" hidden="1" customWidth="1"/>
    <col min="7424" max="7425" width="21.42578125" style="1" customWidth="1"/>
    <col min="7426" max="7426" width="18.5703125" style="1" customWidth="1"/>
    <col min="7427" max="7427" width="13.140625" style="1" customWidth="1"/>
    <col min="7428" max="7671" width="10.42578125" style="1"/>
    <col min="7672" max="7672" width="4" style="1" customWidth="1"/>
    <col min="7673" max="7673" width="4.5703125" style="1" customWidth="1"/>
    <col min="7674" max="7674" width="1.85546875" style="1" customWidth="1"/>
    <col min="7675" max="7677" width="4" style="1" customWidth="1"/>
    <col min="7678" max="7678" width="53" style="1" customWidth="1"/>
    <col min="7679" max="7679" width="0" style="1" hidden="1" customWidth="1"/>
    <col min="7680" max="7681" width="21.42578125" style="1" customWidth="1"/>
    <col min="7682" max="7682" width="18.5703125" style="1" customWidth="1"/>
    <col min="7683" max="7683" width="13.140625" style="1" customWidth="1"/>
    <col min="7684" max="7927" width="10.42578125" style="1"/>
    <col min="7928" max="7928" width="4" style="1" customWidth="1"/>
    <col min="7929" max="7929" width="4.5703125" style="1" customWidth="1"/>
    <col min="7930" max="7930" width="1.85546875" style="1" customWidth="1"/>
    <col min="7931" max="7933" width="4" style="1" customWidth="1"/>
    <col min="7934" max="7934" width="53" style="1" customWidth="1"/>
    <col min="7935" max="7935" width="0" style="1" hidden="1" customWidth="1"/>
    <col min="7936" max="7937" width="21.42578125" style="1" customWidth="1"/>
    <col min="7938" max="7938" width="18.5703125" style="1" customWidth="1"/>
    <col min="7939" max="7939" width="13.140625" style="1" customWidth="1"/>
    <col min="7940" max="8183" width="10.42578125" style="1"/>
    <col min="8184" max="8184" width="4" style="1" customWidth="1"/>
    <col min="8185" max="8185" width="4.5703125" style="1" customWidth="1"/>
    <col min="8186" max="8186" width="1.85546875" style="1" customWidth="1"/>
    <col min="8187" max="8189" width="4" style="1" customWidth="1"/>
    <col min="8190" max="8190" width="53" style="1" customWidth="1"/>
    <col min="8191" max="8191" width="0" style="1" hidden="1" customWidth="1"/>
    <col min="8192" max="8193" width="21.42578125" style="1" customWidth="1"/>
    <col min="8194" max="8194" width="18.5703125" style="1" customWidth="1"/>
    <col min="8195" max="8195" width="13.140625" style="1" customWidth="1"/>
    <col min="8196" max="8439" width="10.42578125" style="1"/>
    <col min="8440" max="8440" width="4" style="1" customWidth="1"/>
    <col min="8441" max="8441" width="4.5703125" style="1" customWidth="1"/>
    <col min="8442" max="8442" width="1.85546875" style="1" customWidth="1"/>
    <col min="8443" max="8445" width="4" style="1" customWidth="1"/>
    <col min="8446" max="8446" width="53" style="1" customWidth="1"/>
    <col min="8447" max="8447" width="0" style="1" hidden="1" customWidth="1"/>
    <col min="8448" max="8449" width="21.42578125" style="1" customWidth="1"/>
    <col min="8450" max="8450" width="18.5703125" style="1" customWidth="1"/>
    <col min="8451" max="8451" width="13.140625" style="1" customWidth="1"/>
    <col min="8452" max="8695" width="10.42578125" style="1"/>
    <col min="8696" max="8696" width="4" style="1" customWidth="1"/>
    <col min="8697" max="8697" width="4.5703125" style="1" customWidth="1"/>
    <col min="8698" max="8698" width="1.85546875" style="1" customWidth="1"/>
    <col min="8699" max="8701" width="4" style="1" customWidth="1"/>
    <col min="8702" max="8702" width="53" style="1" customWidth="1"/>
    <col min="8703" max="8703" width="0" style="1" hidden="1" customWidth="1"/>
    <col min="8704" max="8705" width="21.42578125" style="1" customWidth="1"/>
    <col min="8706" max="8706" width="18.5703125" style="1" customWidth="1"/>
    <col min="8707" max="8707" width="13.140625" style="1" customWidth="1"/>
    <col min="8708" max="8951" width="10.42578125" style="1"/>
    <col min="8952" max="8952" width="4" style="1" customWidth="1"/>
    <col min="8953" max="8953" width="4.5703125" style="1" customWidth="1"/>
    <col min="8954" max="8954" width="1.85546875" style="1" customWidth="1"/>
    <col min="8955" max="8957" width="4" style="1" customWidth="1"/>
    <col min="8958" max="8958" width="53" style="1" customWidth="1"/>
    <col min="8959" max="8959" width="0" style="1" hidden="1" customWidth="1"/>
    <col min="8960" max="8961" width="21.42578125" style="1" customWidth="1"/>
    <col min="8962" max="8962" width="18.5703125" style="1" customWidth="1"/>
    <col min="8963" max="8963" width="13.140625" style="1" customWidth="1"/>
    <col min="8964" max="9207" width="10.42578125" style="1"/>
    <col min="9208" max="9208" width="4" style="1" customWidth="1"/>
    <col min="9209" max="9209" width="4.5703125" style="1" customWidth="1"/>
    <col min="9210" max="9210" width="1.85546875" style="1" customWidth="1"/>
    <col min="9211" max="9213" width="4" style="1" customWidth="1"/>
    <col min="9214" max="9214" width="53" style="1" customWidth="1"/>
    <col min="9215" max="9215" width="0" style="1" hidden="1" customWidth="1"/>
    <col min="9216" max="9217" width="21.42578125" style="1" customWidth="1"/>
    <col min="9218" max="9218" width="18.5703125" style="1" customWidth="1"/>
    <col min="9219" max="9219" width="13.140625" style="1" customWidth="1"/>
    <col min="9220" max="9463" width="10.42578125" style="1"/>
    <col min="9464" max="9464" width="4" style="1" customWidth="1"/>
    <col min="9465" max="9465" width="4.5703125" style="1" customWidth="1"/>
    <col min="9466" max="9466" width="1.85546875" style="1" customWidth="1"/>
    <col min="9467" max="9469" width="4" style="1" customWidth="1"/>
    <col min="9470" max="9470" width="53" style="1" customWidth="1"/>
    <col min="9471" max="9471" width="0" style="1" hidden="1" customWidth="1"/>
    <col min="9472" max="9473" width="21.42578125" style="1" customWidth="1"/>
    <col min="9474" max="9474" width="18.5703125" style="1" customWidth="1"/>
    <col min="9475" max="9475" width="13.140625" style="1" customWidth="1"/>
    <col min="9476" max="9719" width="10.42578125" style="1"/>
    <col min="9720" max="9720" width="4" style="1" customWidth="1"/>
    <col min="9721" max="9721" width="4.5703125" style="1" customWidth="1"/>
    <col min="9722" max="9722" width="1.85546875" style="1" customWidth="1"/>
    <col min="9723" max="9725" width="4" style="1" customWidth="1"/>
    <col min="9726" max="9726" width="53" style="1" customWidth="1"/>
    <col min="9727" max="9727" width="0" style="1" hidden="1" customWidth="1"/>
    <col min="9728" max="9729" width="21.42578125" style="1" customWidth="1"/>
    <col min="9730" max="9730" width="18.5703125" style="1" customWidth="1"/>
    <col min="9731" max="9731" width="13.140625" style="1" customWidth="1"/>
    <col min="9732" max="9975" width="10.42578125" style="1"/>
    <col min="9976" max="9976" width="4" style="1" customWidth="1"/>
    <col min="9977" max="9977" width="4.5703125" style="1" customWidth="1"/>
    <col min="9978" max="9978" width="1.85546875" style="1" customWidth="1"/>
    <col min="9979" max="9981" width="4" style="1" customWidth="1"/>
    <col min="9982" max="9982" width="53" style="1" customWidth="1"/>
    <col min="9983" max="9983" width="0" style="1" hidden="1" customWidth="1"/>
    <col min="9984" max="9985" width="21.42578125" style="1" customWidth="1"/>
    <col min="9986" max="9986" width="18.5703125" style="1" customWidth="1"/>
    <col min="9987" max="9987" width="13.140625" style="1" customWidth="1"/>
    <col min="9988" max="10231" width="10.42578125" style="1"/>
    <col min="10232" max="10232" width="4" style="1" customWidth="1"/>
    <col min="10233" max="10233" width="4.5703125" style="1" customWidth="1"/>
    <col min="10234" max="10234" width="1.85546875" style="1" customWidth="1"/>
    <col min="10235" max="10237" width="4" style="1" customWidth="1"/>
    <col min="10238" max="10238" width="53" style="1" customWidth="1"/>
    <col min="10239" max="10239" width="0" style="1" hidden="1" customWidth="1"/>
    <col min="10240" max="10241" width="21.42578125" style="1" customWidth="1"/>
    <col min="10242" max="10242" width="18.5703125" style="1" customWidth="1"/>
    <col min="10243" max="10243" width="13.140625" style="1" customWidth="1"/>
    <col min="10244" max="10487" width="10.42578125" style="1"/>
    <col min="10488" max="10488" width="4" style="1" customWidth="1"/>
    <col min="10489" max="10489" width="4.5703125" style="1" customWidth="1"/>
    <col min="10490" max="10490" width="1.85546875" style="1" customWidth="1"/>
    <col min="10491" max="10493" width="4" style="1" customWidth="1"/>
    <col min="10494" max="10494" width="53" style="1" customWidth="1"/>
    <col min="10495" max="10495" width="0" style="1" hidden="1" customWidth="1"/>
    <col min="10496" max="10497" width="21.42578125" style="1" customWidth="1"/>
    <col min="10498" max="10498" width="18.5703125" style="1" customWidth="1"/>
    <col min="10499" max="10499" width="13.140625" style="1" customWidth="1"/>
    <col min="10500" max="10743" width="10.42578125" style="1"/>
    <col min="10744" max="10744" width="4" style="1" customWidth="1"/>
    <col min="10745" max="10745" width="4.5703125" style="1" customWidth="1"/>
    <col min="10746" max="10746" width="1.85546875" style="1" customWidth="1"/>
    <col min="10747" max="10749" width="4" style="1" customWidth="1"/>
    <col min="10750" max="10750" width="53" style="1" customWidth="1"/>
    <col min="10751" max="10751" width="0" style="1" hidden="1" customWidth="1"/>
    <col min="10752" max="10753" width="21.42578125" style="1" customWidth="1"/>
    <col min="10754" max="10754" width="18.5703125" style="1" customWidth="1"/>
    <col min="10755" max="10755" width="13.140625" style="1" customWidth="1"/>
    <col min="10756" max="10999" width="10.42578125" style="1"/>
    <col min="11000" max="11000" width="4" style="1" customWidth="1"/>
    <col min="11001" max="11001" width="4.5703125" style="1" customWidth="1"/>
    <col min="11002" max="11002" width="1.85546875" style="1" customWidth="1"/>
    <col min="11003" max="11005" width="4" style="1" customWidth="1"/>
    <col min="11006" max="11006" width="53" style="1" customWidth="1"/>
    <col min="11007" max="11007" width="0" style="1" hidden="1" customWidth="1"/>
    <col min="11008" max="11009" width="21.42578125" style="1" customWidth="1"/>
    <col min="11010" max="11010" width="18.5703125" style="1" customWidth="1"/>
    <col min="11011" max="11011" width="13.140625" style="1" customWidth="1"/>
    <col min="11012" max="11255" width="10.42578125" style="1"/>
    <col min="11256" max="11256" width="4" style="1" customWidth="1"/>
    <col min="11257" max="11257" width="4.5703125" style="1" customWidth="1"/>
    <col min="11258" max="11258" width="1.85546875" style="1" customWidth="1"/>
    <col min="11259" max="11261" width="4" style="1" customWidth="1"/>
    <col min="11262" max="11262" width="53" style="1" customWidth="1"/>
    <col min="11263" max="11263" width="0" style="1" hidden="1" customWidth="1"/>
    <col min="11264" max="11265" width="21.42578125" style="1" customWidth="1"/>
    <col min="11266" max="11266" width="18.5703125" style="1" customWidth="1"/>
    <col min="11267" max="11267" width="13.140625" style="1" customWidth="1"/>
    <col min="11268" max="11511" width="10.42578125" style="1"/>
    <col min="11512" max="11512" width="4" style="1" customWidth="1"/>
    <col min="11513" max="11513" width="4.5703125" style="1" customWidth="1"/>
    <col min="11514" max="11514" width="1.85546875" style="1" customWidth="1"/>
    <col min="11515" max="11517" width="4" style="1" customWidth="1"/>
    <col min="11518" max="11518" width="53" style="1" customWidth="1"/>
    <col min="11519" max="11519" width="0" style="1" hidden="1" customWidth="1"/>
    <col min="11520" max="11521" width="21.42578125" style="1" customWidth="1"/>
    <col min="11522" max="11522" width="18.5703125" style="1" customWidth="1"/>
    <col min="11523" max="11523" width="13.140625" style="1" customWidth="1"/>
    <col min="11524" max="11767" width="10.42578125" style="1"/>
    <col min="11768" max="11768" width="4" style="1" customWidth="1"/>
    <col min="11769" max="11769" width="4.5703125" style="1" customWidth="1"/>
    <col min="11770" max="11770" width="1.85546875" style="1" customWidth="1"/>
    <col min="11771" max="11773" width="4" style="1" customWidth="1"/>
    <col min="11774" max="11774" width="53" style="1" customWidth="1"/>
    <col min="11775" max="11775" width="0" style="1" hidden="1" customWidth="1"/>
    <col min="11776" max="11777" width="21.42578125" style="1" customWidth="1"/>
    <col min="11778" max="11778" width="18.5703125" style="1" customWidth="1"/>
    <col min="11779" max="11779" width="13.140625" style="1" customWidth="1"/>
    <col min="11780" max="12023" width="10.42578125" style="1"/>
    <col min="12024" max="12024" width="4" style="1" customWidth="1"/>
    <col min="12025" max="12025" width="4.5703125" style="1" customWidth="1"/>
    <col min="12026" max="12026" width="1.85546875" style="1" customWidth="1"/>
    <col min="12027" max="12029" width="4" style="1" customWidth="1"/>
    <col min="12030" max="12030" width="53" style="1" customWidth="1"/>
    <col min="12031" max="12031" width="0" style="1" hidden="1" customWidth="1"/>
    <col min="12032" max="12033" width="21.42578125" style="1" customWidth="1"/>
    <col min="12034" max="12034" width="18.5703125" style="1" customWidth="1"/>
    <col min="12035" max="12035" width="13.140625" style="1" customWidth="1"/>
    <col min="12036" max="12279" width="10.42578125" style="1"/>
    <col min="12280" max="12280" width="4" style="1" customWidth="1"/>
    <col min="12281" max="12281" width="4.5703125" style="1" customWidth="1"/>
    <col min="12282" max="12282" width="1.85546875" style="1" customWidth="1"/>
    <col min="12283" max="12285" width="4" style="1" customWidth="1"/>
    <col min="12286" max="12286" width="53" style="1" customWidth="1"/>
    <col min="12287" max="12287" width="0" style="1" hidden="1" customWidth="1"/>
    <col min="12288" max="12289" width="21.42578125" style="1" customWidth="1"/>
    <col min="12290" max="12290" width="18.5703125" style="1" customWidth="1"/>
    <col min="12291" max="12291" width="13.140625" style="1" customWidth="1"/>
    <col min="12292" max="12535" width="10.42578125" style="1"/>
    <col min="12536" max="12536" width="4" style="1" customWidth="1"/>
    <col min="12537" max="12537" width="4.5703125" style="1" customWidth="1"/>
    <col min="12538" max="12538" width="1.85546875" style="1" customWidth="1"/>
    <col min="12539" max="12541" width="4" style="1" customWidth="1"/>
    <col min="12542" max="12542" width="53" style="1" customWidth="1"/>
    <col min="12543" max="12543" width="0" style="1" hidden="1" customWidth="1"/>
    <col min="12544" max="12545" width="21.42578125" style="1" customWidth="1"/>
    <col min="12546" max="12546" width="18.5703125" style="1" customWidth="1"/>
    <col min="12547" max="12547" width="13.140625" style="1" customWidth="1"/>
    <col min="12548" max="12791" width="10.42578125" style="1"/>
    <col min="12792" max="12792" width="4" style="1" customWidth="1"/>
    <col min="12793" max="12793" width="4.5703125" style="1" customWidth="1"/>
    <col min="12794" max="12794" width="1.85546875" style="1" customWidth="1"/>
    <col min="12795" max="12797" width="4" style="1" customWidth="1"/>
    <col min="12798" max="12798" width="53" style="1" customWidth="1"/>
    <col min="12799" max="12799" width="0" style="1" hidden="1" customWidth="1"/>
    <col min="12800" max="12801" width="21.42578125" style="1" customWidth="1"/>
    <col min="12802" max="12802" width="18.5703125" style="1" customWidth="1"/>
    <col min="12803" max="12803" width="13.140625" style="1" customWidth="1"/>
    <col min="12804" max="13047" width="10.42578125" style="1"/>
    <col min="13048" max="13048" width="4" style="1" customWidth="1"/>
    <col min="13049" max="13049" width="4.5703125" style="1" customWidth="1"/>
    <col min="13050" max="13050" width="1.85546875" style="1" customWidth="1"/>
    <col min="13051" max="13053" width="4" style="1" customWidth="1"/>
    <col min="13054" max="13054" width="53" style="1" customWidth="1"/>
    <col min="13055" max="13055" width="0" style="1" hidden="1" customWidth="1"/>
    <col min="13056" max="13057" width="21.42578125" style="1" customWidth="1"/>
    <col min="13058" max="13058" width="18.5703125" style="1" customWidth="1"/>
    <col min="13059" max="13059" width="13.140625" style="1" customWidth="1"/>
    <col min="13060" max="13303" width="10.42578125" style="1"/>
    <col min="13304" max="13304" width="4" style="1" customWidth="1"/>
    <col min="13305" max="13305" width="4.5703125" style="1" customWidth="1"/>
    <col min="13306" max="13306" width="1.85546875" style="1" customWidth="1"/>
    <col min="13307" max="13309" width="4" style="1" customWidth="1"/>
    <col min="13310" max="13310" width="53" style="1" customWidth="1"/>
    <col min="13311" max="13311" width="0" style="1" hidden="1" customWidth="1"/>
    <col min="13312" max="13313" width="21.42578125" style="1" customWidth="1"/>
    <col min="13314" max="13314" width="18.5703125" style="1" customWidth="1"/>
    <col min="13315" max="13315" width="13.140625" style="1" customWidth="1"/>
    <col min="13316" max="13559" width="10.42578125" style="1"/>
    <col min="13560" max="13560" width="4" style="1" customWidth="1"/>
    <col min="13561" max="13561" width="4.5703125" style="1" customWidth="1"/>
    <col min="13562" max="13562" width="1.85546875" style="1" customWidth="1"/>
    <col min="13563" max="13565" width="4" style="1" customWidth="1"/>
    <col min="13566" max="13566" width="53" style="1" customWidth="1"/>
    <col min="13567" max="13567" width="0" style="1" hidden="1" customWidth="1"/>
    <col min="13568" max="13569" width="21.42578125" style="1" customWidth="1"/>
    <col min="13570" max="13570" width="18.5703125" style="1" customWidth="1"/>
    <col min="13571" max="13571" width="13.140625" style="1" customWidth="1"/>
    <col min="13572" max="13815" width="10.42578125" style="1"/>
    <col min="13816" max="13816" width="4" style="1" customWidth="1"/>
    <col min="13817" max="13817" width="4.5703125" style="1" customWidth="1"/>
    <col min="13818" max="13818" width="1.85546875" style="1" customWidth="1"/>
    <col min="13819" max="13821" width="4" style="1" customWidth="1"/>
    <col min="13822" max="13822" width="53" style="1" customWidth="1"/>
    <col min="13823" max="13823" width="0" style="1" hidden="1" customWidth="1"/>
    <col min="13824" max="13825" width="21.42578125" style="1" customWidth="1"/>
    <col min="13826" max="13826" width="18.5703125" style="1" customWidth="1"/>
    <col min="13827" max="13827" width="13.140625" style="1" customWidth="1"/>
    <col min="13828" max="14071" width="10.42578125" style="1"/>
    <col min="14072" max="14072" width="4" style="1" customWidth="1"/>
    <col min="14073" max="14073" width="4.5703125" style="1" customWidth="1"/>
    <col min="14074" max="14074" width="1.85546875" style="1" customWidth="1"/>
    <col min="14075" max="14077" width="4" style="1" customWidth="1"/>
    <col min="14078" max="14078" width="53" style="1" customWidth="1"/>
    <col min="14079" max="14079" width="0" style="1" hidden="1" customWidth="1"/>
    <col min="14080" max="14081" width="21.42578125" style="1" customWidth="1"/>
    <col min="14082" max="14082" width="18.5703125" style="1" customWidth="1"/>
    <col min="14083" max="14083" width="13.140625" style="1" customWidth="1"/>
    <col min="14084" max="14327" width="10.42578125" style="1"/>
    <col min="14328" max="14328" width="4" style="1" customWidth="1"/>
    <col min="14329" max="14329" width="4.5703125" style="1" customWidth="1"/>
    <col min="14330" max="14330" width="1.85546875" style="1" customWidth="1"/>
    <col min="14331" max="14333" width="4" style="1" customWidth="1"/>
    <col min="14334" max="14334" width="53" style="1" customWidth="1"/>
    <col min="14335" max="14335" width="0" style="1" hidden="1" customWidth="1"/>
    <col min="14336" max="14337" width="21.42578125" style="1" customWidth="1"/>
    <col min="14338" max="14338" width="18.5703125" style="1" customWidth="1"/>
    <col min="14339" max="14339" width="13.140625" style="1" customWidth="1"/>
    <col min="14340" max="14583" width="10.42578125" style="1"/>
    <col min="14584" max="14584" width="4" style="1" customWidth="1"/>
    <col min="14585" max="14585" width="4.5703125" style="1" customWidth="1"/>
    <col min="14586" max="14586" width="1.85546875" style="1" customWidth="1"/>
    <col min="14587" max="14589" width="4" style="1" customWidth="1"/>
    <col min="14590" max="14590" width="53" style="1" customWidth="1"/>
    <col min="14591" max="14591" width="0" style="1" hidden="1" customWidth="1"/>
    <col min="14592" max="14593" width="21.42578125" style="1" customWidth="1"/>
    <col min="14594" max="14594" width="18.5703125" style="1" customWidth="1"/>
    <col min="14595" max="14595" width="13.140625" style="1" customWidth="1"/>
    <col min="14596" max="14839" width="10.42578125" style="1"/>
    <col min="14840" max="14840" width="4" style="1" customWidth="1"/>
    <col min="14841" max="14841" width="4.5703125" style="1" customWidth="1"/>
    <col min="14842" max="14842" width="1.85546875" style="1" customWidth="1"/>
    <col min="14843" max="14845" width="4" style="1" customWidth="1"/>
    <col min="14846" max="14846" width="53" style="1" customWidth="1"/>
    <col min="14847" max="14847" width="0" style="1" hidden="1" customWidth="1"/>
    <col min="14848" max="14849" width="21.42578125" style="1" customWidth="1"/>
    <col min="14850" max="14850" width="18.5703125" style="1" customWidth="1"/>
    <col min="14851" max="14851" width="13.140625" style="1" customWidth="1"/>
    <col min="14852" max="15095" width="10.42578125" style="1"/>
    <col min="15096" max="15096" width="4" style="1" customWidth="1"/>
    <col min="15097" max="15097" width="4.5703125" style="1" customWidth="1"/>
    <col min="15098" max="15098" width="1.85546875" style="1" customWidth="1"/>
    <col min="15099" max="15101" width="4" style="1" customWidth="1"/>
    <col min="15102" max="15102" width="53" style="1" customWidth="1"/>
    <col min="15103" max="15103" width="0" style="1" hidden="1" customWidth="1"/>
    <col min="15104" max="15105" width="21.42578125" style="1" customWidth="1"/>
    <col min="15106" max="15106" width="18.5703125" style="1" customWidth="1"/>
    <col min="15107" max="15107" width="13.140625" style="1" customWidth="1"/>
    <col min="15108" max="15351" width="10.42578125" style="1"/>
    <col min="15352" max="15352" width="4" style="1" customWidth="1"/>
    <col min="15353" max="15353" width="4.5703125" style="1" customWidth="1"/>
    <col min="15354" max="15354" width="1.85546875" style="1" customWidth="1"/>
    <col min="15355" max="15357" width="4" style="1" customWidth="1"/>
    <col min="15358" max="15358" width="53" style="1" customWidth="1"/>
    <col min="15359" max="15359" width="0" style="1" hidden="1" customWidth="1"/>
    <col min="15360" max="15361" width="21.42578125" style="1" customWidth="1"/>
    <col min="15362" max="15362" width="18.5703125" style="1" customWidth="1"/>
    <col min="15363" max="15363" width="13.140625" style="1" customWidth="1"/>
    <col min="15364" max="15607" width="10.42578125" style="1"/>
    <col min="15608" max="15608" width="4" style="1" customWidth="1"/>
    <col min="15609" max="15609" width="4.5703125" style="1" customWidth="1"/>
    <col min="15610" max="15610" width="1.85546875" style="1" customWidth="1"/>
    <col min="15611" max="15613" width="4" style="1" customWidth="1"/>
    <col min="15614" max="15614" width="53" style="1" customWidth="1"/>
    <col min="15615" max="15615" width="0" style="1" hidden="1" customWidth="1"/>
    <col min="15616" max="15617" width="21.42578125" style="1" customWidth="1"/>
    <col min="15618" max="15618" width="18.5703125" style="1" customWidth="1"/>
    <col min="15619" max="15619" width="13.140625" style="1" customWidth="1"/>
    <col min="15620" max="15863" width="10.42578125" style="1"/>
    <col min="15864" max="15864" width="4" style="1" customWidth="1"/>
    <col min="15865" max="15865" width="4.5703125" style="1" customWidth="1"/>
    <col min="15866" max="15866" width="1.85546875" style="1" customWidth="1"/>
    <col min="15867" max="15869" width="4" style="1" customWidth="1"/>
    <col min="15870" max="15870" width="53" style="1" customWidth="1"/>
    <col min="15871" max="15871" width="0" style="1" hidden="1" customWidth="1"/>
    <col min="15872" max="15873" width="21.42578125" style="1" customWidth="1"/>
    <col min="15874" max="15874" width="18.5703125" style="1" customWidth="1"/>
    <col min="15875" max="15875" width="13.140625" style="1" customWidth="1"/>
    <col min="15876" max="16119" width="10.42578125" style="1"/>
    <col min="16120" max="16120" width="4" style="1" customWidth="1"/>
    <col min="16121" max="16121" width="4.5703125" style="1" customWidth="1"/>
    <col min="16122" max="16122" width="1.85546875" style="1" customWidth="1"/>
    <col min="16123" max="16125" width="4" style="1" customWidth="1"/>
    <col min="16126" max="16126" width="53" style="1" customWidth="1"/>
    <col min="16127" max="16127" width="0" style="1" hidden="1" customWidth="1"/>
    <col min="16128" max="16129" width="21.42578125" style="1" customWidth="1"/>
    <col min="16130" max="16130" width="18.5703125" style="1" customWidth="1"/>
    <col min="16131" max="16131" width="13.140625" style="1" customWidth="1"/>
    <col min="16132" max="16384" width="10.42578125" style="1"/>
  </cols>
  <sheetData>
    <row r="1" spans="1:14" s="4" customFormat="1" ht="30" customHeight="1" x14ac:dyDescent="0.35">
      <c r="A1" s="140"/>
      <c r="B1" s="885" t="s">
        <v>928</v>
      </c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6" t="s">
        <v>2270</v>
      </c>
      <c r="N1" s="887"/>
    </row>
    <row r="2" spans="1:14" s="4" customFormat="1" ht="25.5" customHeight="1" thickBot="1" x14ac:dyDescent="0.25">
      <c r="A2" s="140"/>
      <c r="B2" s="888" t="s">
        <v>929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</row>
    <row r="3" spans="1:14" s="357" customFormat="1" ht="21.75" thickBot="1" x14ac:dyDescent="0.4">
      <c r="A3" s="354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6"/>
      <c r="M3" s="356"/>
      <c r="N3" s="356"/>
    </row>
    <row r="4" spans="1:14" ht="15.75" customHeight="1" x14ac:dyDescent="0.25">
      <c r="B4" s="889" t="s">
        <v>833</v>
      </c>
      <c r="C4" s="890"/>
      <c r="D4" s="890"/>
      <c r="E4" s="890"/>
      <c r="F4" s="890"/>
      <c r="G4" s="890"/>
      <c r="H4" s="890"/>
      <c r="I4" s="890"/>
      <c r="J4" s="891"/>
      <c r="K4" s="895" t="s">
        <v>2275</v>
      </c>
      <c r="L4" s="895" t="s">
        <v>2254</v>
      </c>
      <c r="M4" s="897" t="s">
        <v>2255</v>
      </c>
      <c r="N4" s="898"/>
    </row>
    <row r="5" spans="1:14" ht="31.5" customHeight="1" x14ac:dyDescent="0.25">
      <c r="B5" s="892"/>
      <c r="C5" s="893"/>
      <c r="D5" s="893"/>
      <c r="E5" s="893"/>
      <c r="F5" s="893"/>
      <c r="G5" s="893"/>
      <c r="H5" s="893"/>
      <c r="I5" s="893"/>
      <c r="J5" s="894"/>
      <c r="K5" s="896"/>
      <c r="L5" s="896"/>
      <c r="M5" s="358" t="s">
        <v>620</v>
      </c>
      <c r="N5" s="359" t="s">
        <v>621</v>
      </c>
    </row>
    <row r="6" spans="1:14" s="3" customFormat="1" ht="21" x14ac:dyDescent="0.2">
      <c r="A6" s="135"/>
      <c r="B6" s="12" t="s">
        <v>622</v>
      </c>
      <c r="C6" s="13" t="s">
        <v>930</v>
      </c>
      <c r="D6" s="13"/>
      <c r="E6" s="13"/>
      <c r="F6" s="13"/>
      <c r="G6" s="13"/>
      <c r="H6" s="13"/>
      <c r="I6" s="165"/>
      <c r="J6" s="166"/>
      <c r="K6" s="167"/>
      <c r="L6" s="167"/>
      <c r="M6" s="168"/>
      <c r="N6" s="18"/>
    </row>
    <row r="7" spans="1:14" s="7" customFormat="1" ht="21" x14ac:dyDescent="0.2">
      <c r="A7" s="136"/>
      <c r="B7" s="169"/>
      <c r="C7" s="170" t="s">
        <v>836</v>
      </c>
      <c r="D7" s="56" t="s">
        <v>931</v>
      </c>
      <c r="E7" s="56"/>
      <c r="F7" s="56"/>
      <c r="G7" s="56"/>
      <c r="H7" s="56"/>
      <c r="I7" s="171"/>
      <c r="J7" s="172"/>
      <c r="K7" s="173">
        <v>40078.140000000014</v>
      </c>
      <c r="L7" s="173">
        <v>75857.160000000018</v>
      </c>
      <c r="M7" s="174">
        <v>-35779.020000000004</v>
      </c>
      <c r="N7" s="59">
        <v>-0.47166305725128643</v>
      </c>
    </row>
    <row r="8" spans="1:14" s="6" customFormat="1" ht="21" x14ac:dyDescent="0.2">
      <c r="A8" s="136" t="s">
        <v>932</v>
      </c>
      <c r="B8" s="32"/>
      <c r="C8" s="175"/>
      <c r="D8" s="57"/>
      <c r="E8" s="33" t="s">
        <v>624</v>
      </c>
      <c r="F8" s="35" t="s">
        <v>933</v>
      </c>
      <c r="G8" s="35"/>
      <c r="H8" s="35"/>
      <c r="I8" s="41"/>
      <c r="J8" s="42"/>
      <c r="K8" s="43"/>
      <c r="L8" s="43">
        <v>0</v>
      </c>
      <c r="M8" s="39">
        <v>0</v>
      </c>
      <c r="N8" s="40" t="s">
        <v>2278</v>
      </c>
    </row>
    <row r="9" spans="1:14" s="6" customFormat="1" ht="21" x14ac:dyDescent="0.2">
      <c r="A9" s="136" t="s">
        <v>934</v>
      </c>
      <c r="B9" s="32"/>
      <c r="C9" s="175"/>
      <c r="D9" s="57"/>
      <c r="E9" s="33" t="s">
        <v>634</v>
      </c>
      <c r="F9" s="35" t="s">
        <v>935</v>
      </c>
      <c r="G9" s="35"/>
      <c r="H9" s="35"/>
      <c r="I9" s="41"/>
      <c r="J9" s="42"/>
      <c r="K9" s="43"/>
      <c r="L9" s="43">
        <v>0</v>
      </c>
      <c r="M9" s="39">
        <v>0</v>
      </c>
      <c r="N9" s="40" t="s">
        <v>2278</v>
      </c>
    </row>
    <row r="10" spans="1:14" s="6" customFormat="1" ht="21" x14ac:dyDescent="0.2">
      <c r="A10" s="136" t="s">
        <v>936</v>
      </c>
      <c r="B10" s="176"/>
      <c r="C10" s="175"/>
      <c r="D10" s="57"/>
      <c r="E10" s="33" t="s">
        <v>637</v>
      </c>
      <c r="F10" s="35" t="s">
        <v>937</v>
      </c>
      <c r="G10" s="35"/>
      <c r="H10" s="35"/>
      <c r="I10" s="41"/>
      <c r="J10" s="42"/>
      <c r="K10" s="43">
        <v>0</v>
      </c>
      <c r="L10" s="43">
        <v>0</v>
      </c>
      <c r="M10" s="39">
        <v>0</v>
      </c>
      <c r="N10" s="40" t="s">
        <v>2278</v>
      </c>
    </row>
    <row r="11" spans="1:14" s="6" customFormat="1" ht="21" x14ac:dyDescent="0.2">
      <c r="A11" s="136" t="s">
        <v>938</v>
      </c>
      <c r="B11" s="176"/>
      <c r="C11" s="175"/>
      <c r="D11" s="175"/>
      <c r="E11" s="33" t="s">
        <v>640</v>
      </c>
      <c r="F11" s="35" t="s">
        <v>939</v>
      </c>
      <c r="G11" s="35"/>
      <c r="H11" s="35"/>
      <c r="I11" s="41"/>
      <c r="J11" s="42"/>
      <c r="K11" s="43">
        <v>0</v>
      </c>
      <c r="L11" s="43">
        <v>0</v>
      </c>
      <c r="M11" s="39">
        <v>0</v>
      </c>
      <c r="N11" s="40" t="s">
        <v>2278</v>
      </c>
    </row>
    <row r="12" spans="1:14" s="6" customFormat="1" ht="21" x14ac:dyDescent="0.2">
      <c r="A12" s="136" t="s">
        <v>940</v>
      </c>
      <c r="B12" s="176"/>
      <c r="C12" s="175"/>
      <c r="D12" s="175"/>
      <c r="E12" s="33" t="s">
        <v>643</v>
      </c>
      <c r="F12" s="35" t="s">
        <v>384</v>
      </c>
      <c r="G12" s="35"/>
      <c r="H12" s="35"/>
      <c r="I12" s="41"/>
      <c r="J12" s="42"/>
      <c r="K12" s="43">
        <v>40078.140000000014</v>
      </c>
      <c r="L12" s="43">
        <v>75857.160000000018</v>
      </c>
      <c r="M12" s="39">
        <v>-35779.020000000004</v>
      </c>
      <c r="N12" s="40">
        <v>-0.47166305725128643</v>
      </c>
    </row>
    <row r="13" spans="1:14" s="7" customFormat="1" ht="21" x14ac:dyDescent="0.2">
      <c r="A13" s="136"/>
      <c r="B13" s="169"/>
      <c r="C13" s="170" t="s">
        <v>837</v>
      </c>
      <c r="D13" s="56" t="s">
        <v>941</v>
      </c>
      <c r="E13" s="56"/>
      <c r="F13" s="56"/>
      <c r="G13" s="56"/>
      <c r="H13" s="56"/>
      <c r="I13" s="171"/>
      <c r="J13" s="172"/>
      <c r="K13" s="173">
        <v>173822859.22999996</v>
      </c>
      <c r="L13" s="173">
        <v>174949716.41999999</v>
      </c>
      <c r="M13" s="174">
        <v>-1126857.1900000274</v>
      </c>
      <c r="N13" s="59">
        <v>-6.441034675899634E-3</v>
      </c>
    </row>
    <row r="14" spans="1:14" s="6" customFormat="1" ht="21" x14ac:dyDescent="0.2">
      <c r="A14" s="137"/>
      <c r="B14" s="32"/>
      <c r="C14" s="175"/>
      <c r="D14" s="57"/>
      <c r="E14" s="33" t="s">
        <v>624</v>
      </c>
      <c r="F14" s="35" t="s">
        <v>942</v>
      </c>
      <c r="G14" s="35"/>
      <c r="H14" s="35"/>
      <c r="I14" s="41"/>
      <c r="J14" s="42"/>
      <c r="K14" s="43">
        <v>3352010.74</v>
      </c>
      <c r="L14" s="43">
        <v>3352010.74</v>
      </c>
      <c r="M14" s="39">
        <v>0</v>
      </c>
      <c r="N14" s="40">
        <v>0</v>
      </c>
    </row>
    <row r="15" spans="1:14" s="6" customFormat="1" ht="21" x14ac:dyDescent="0.2">
      <c r="A15" s="137" t="s">
        <v>943</v>
      </c>
      <c r="B15" s="32"/>
      <c r="C15" s="175"/>
      <c r="D15" s="57"/>
      <c r="E15" s="33"/>
      <c r="F15" s="53" t="s">
        <v>627</v>
      </c>
      <c r="G15" s="53" t="s">
        <v>0</v>
      </c>
      <c r="H15" s="35"/>
      <c r="I15" s="54"/>
      <c r="J15" s="55"/>
      <c r="K15" s="43">
        <v>3352010.74</v>
      </c>
      <c r="L15" s="43">
        <v>3352010.74</v>
      </c>
      <c r="M15" s="51">
        <v>0</v>
      </c>
      <c r="N15" s="52">
        <v>0</v>
      </c>
    </row>
    <row r="16" spans="1:14" s="6" customFormat="1" ht="21" x14ac:dyDescent="0.2">
      <c r="A16" s="137" t="s">
        <v>944</v>
      </c>
      <c r="B16" s="32"/>
      <c r="C16" s="175"/>
      <c r="D16" s="57"/>
      <c r="E16" s="33"/>
      <c r="F16" s="53" t="s">
        <v>629</v>
      </c>
      <c r="G16" s="53" t="s">
        <v>385</v>
      </c>
      <c r="H16" s="35"/>
      <c r="I16" s="54"/>
      <c r="J16" s="55"/>
      <c r="K16" s="43">
        <v>0</v>
      </c>
      <c r="L16" s="43">
        <v>0</v>
      </c>
      <c r="M16" s="51">
        <v>0</v>
      </c>
      <c r="N16" s="52" t="s">
        <v>2278</v>
      </c>
    </row>
    <row r="17" spans="1:14" s="6" customFormat="1" ht="21" x14ac:dyDescent="0.2">
      <c r="A17" s="137"/>
      <c r="B17" s="32"/>
      <c r="C17" s="175"/>
      <c r="D17" s="57"/>
      <c r="E17" s="33" t="s">
        <v>634</v>
      </c>
      <c r="F17" s="35" t="s">
        <v>945</v>
      </c>
      <c r="G17" s="35"/>
      <c r="H17" s="35"/>
      <c r="I17" s="41"/>
      <c r="J17" s="42"/>
      <c r="K17" s="43">
        <v>139778913.20999995</v>
      </c>
      <c r="L17" s="43">
        <v>106374241.38999999</v>
      </c>
      <c r="M17" s="39">
        <v>33404671.819999963</v>
      </c>
      <c r="N17" s="40">
        <v>0.31402970666111152</v>
      </c>
    </row>
    <row r="18" spans="1:14" s="138" customFormat="1" ht="21" x14ac:dyDescent="0.2">
      <c r="A18" s="137" t="s">
        <v>946</v>
      </c>
      <c r="B18" s="177"/>
      <c r="C18" s="178"/>
      <c r="D18" s="179"/>
      <c r="E18" s="86"/>
      <c r="F18" s="53" t="s">
        <v>627</v>
      </c>
      <c r="G18" s="53" t="s">
        <v>947</v>
      </c>
      <c r="H18" s="53"/>
      <c r="I18" s="54"/>
      <c r="J18" s="55"/>
      <c r="K18" s="43">
        <v>2491164.73</v>
      </c>
      <c r="L18" s="43">
        <v>2767830.9199999995</v>
      </c>
      <c r="M18" s="51">
        <v>-276666.18999999948</v>
      </c>
      <c r="N18" s="52">
        <v>-9.9957764038563282E-2</v>
      </c>
    </row>
    <row r="19" spans="1:14" s="138" customFormat="1" ht="21" x14ac:dyDescent="0.2">
      <c r="A19" s="137" t="s">
        <v>948</v>
      </c>
      <c r="B19" s="177"/>
      <c r="C19" s="178"/>
      <c r="D19" s="179"/>
      <c r="E19" s="86"/>
      <c r="F19" s="53" t="s">
        <v>629</v>
      </c>
      <c r="G19" s="53" t="s">
        <v>949</v>
      </c>
      <c r="H19" s="53"/>
      <c r="I19" s="54"/>
      <c r="J19" s="55"/>
      <c r="K19" s="43">
        <v>137287748.47999996</v>
      </c>
      <c r="L19" s="43">
        <v>103606410.46999998</v>
      </c>
      <c r="M19" s="51">
        <v>33681338.009999976</v>
      </c>
      <c r="N19" s="52">
        <v>0.3250893246586577</v>
      </c>
    </row>
    <row r="20" spans="1:14" s="6" customFormat="1" ht="21" x14ac:dyDescent="0.2">
      <c r="A20" s="139" t="s">
        <v>950</v>
      </c>
      <c r="B20" s="180"/>
      <c r="C20" s="181"/>
      <c r="D20" s="182"/>
      <c r="E20" s="46" t="s">
        <v>637</v>
      </c>
      <c r="F20" s="48" t="s">
        <v>1</v>
      </c>
      <c r="G20" s="48"/>
      <c r="H20" s="48"/>
      <c r="I20" s="49"/>
      <c r="J20" s="50"/>
      <c r="K20" s="43">
        <v>7512596.5700000012</v>
      </c>
      <c r="L20" s="43">
        <v>5259549.29</v>
      </c>
      <c r="M20" s="39">
        <v>2253047.2800000012</v>
      </c>
      <c r="N20" s="40">
        <v>0.42837269046679116</v>
      </c>
    </row>
    <row r="21" spans="1:14" s="6" customFormat="1" ht="21" x14ac:dyDescent="0.2">
      <c r="A21" s="137" t="s">
        <v>951</v>
      </c>
      <c r="B21" s="176"/>
      <c r="C21" s="175"/>
      <c r="D21" s="57"/>
      <c r="E21" s="33" t="s">
        <v>640</v>
      </c>
      <c r="F21" s="35" t="s">
        <v>2</v>
      </c>
      <c r="G21" s="35"/>
      <c r="H21" s="35"/>
      <c r="I21" s="41"/>
      <c r="J21" s="42"/>
      <c r="K21" s="43">
        <v>10126048.17000002</v>
      </c>
      <c r="L21" s="43">
        <v>13386198.84000002</v>
      </c>
      <c r="M21" s="39">
        <v>-3260150.67</v>
      </c>
      <c r="N21" s="40">
        <v>-0.24354566288513274</v>
      </c>
    </row>
    <row r="22" spans="1:14" s="6" customFormat="1" ht="21" x14ac:dyDescent="0.2">
      <c r="A22" s="137" t="s">
        <v>952</v>
      </c>
      <c r="B22" s="176"/>
      <c r="C22" s="175"/>
      <c r="D22" s="57"/>
      <c r="E22" s="33" t="s">
        <v>643</v>
      </c>
      <c r="F22" s="35" t="s">
        <v>3</v>
      </c>
      <c r="G22" s="35"/>
      <c r="H22" s="35"/>
      <c r="I22" s="41"/>
      <c r="J22" s="42"/>
      <c r="K22" s="43">
        <v>1303516.9799999991</v>
      </c>
      <c r="L22" s="43">
        <v>1701231.4899999993</v>
      </c>
      <c r="M22" s="39">
        <v>-397714.51000000024</v>
      </c>
      <c r="N22" s="40">
        <v>-0.23378035989681828</v>
      </c>
    </row>
    <row r="23" spans="1:14" s="6" customFormat="1" ht="21" x14ac:dyDescent="0.2">
      <c r="A23" s="137" t="s">
        <v>953</v>
      </c>
      <c r="B23" s="176"/>
      <c r="C23" s="175"/>
      <c r="D23" s="57"/>
      <c r="E23" s="33" t="s">
        <v>646</v>
      </c>
      <c r="F23" s="35" t="s">
        <v>4</v>
      </c>
      <c r="G23" s="35"/>
      <c r="H23" s="35"/>
      <c r="I23" s="41"/>
      <c r="J23" s="42"/>
      <c r="K23" s="43">
        <v>156993.64999999997</v>
      </c>
      <c r="L23" s="43">
        <v>67601.850000000049</v>
      </c>
      <c r="M23" s="39">
        <v>89391.799999999916</v>
      </c>
      <c r="N23" s="40">
        <v>1.3223277173627623</v>
      </c>
    </row>
    <row r="24" spans="1:14" s="6" customFormat="1" ht="21" x14ac:dyDescent="0.2">
      <c r="A24" s="137" t="s">
        <v>954</v>
      </c>
      <c r="B24" s="176"/>
      <c r="C24" s="175"/>
      <c r="D24" s="57"/>
      <c r="E24" s="33" t="s">
        <v>678</v>
      </c>
      <c r="F24" s="35" t="s">
        <v>955</v>
      </c>
      <c r="G24" s="35"/>
      <c r="H24" s="35"/>
      <c r="I24" s="41"/>
      <c r="J24" s="42"/>
      <c r="K24" s="43">
        <v>109291.38</v>
      </c>
      <c r="L24" s="43">
        <v>109291.38</v>
      </c>
      <c r="M24" s="39">
        <v>0</v>
      </c>
      <c r="N24" s="40">
        <v>0</v>
      </c>
    </row>
    <row r="25" spans="1:14" s="6" customFormat="1" ht="21" x14ac:dyDescent="0.2">
      <c r="A25" s="137" t="s">
        <v>956</v>
      </c>
      <c r="B25" s="176"/>
      <c r="C25" s="175"/>
      <c r="D25" s="175"/>
      <c r="E25" s="33" t="s">
        <v>681</v>
      </c>
      <c r="F25" s="35" t="s">
        <v>957</v>
      </c>
      <c r="G25" s="35"/>
      <c r="H25" s="35"/>
      <c r="I25" s="41"/>
      <c r="J25" s="42"/>
      <c r="K25" s="43">
        <v>403813.57999999914</v>
      </c>
      <c r="L25" s="43">
        <v>471863.23000000138</v>
      </c>
      <c r="M25" s="39">
        <v>-68049.650000002235</v>
      </c>
      <c r="N25" s="40">
        <v>-0.14421477596379365</v>
      </c>
    </row>
    <row r="26" spans="1:14" s="6" customFormat="1" ht="21" x14ac:dyDescent="0.2">
      <c r="A26" s="137" t="s">
        <v>958</v>
      </c>
      <c r="B26" s="176"/>
      <c r="C26" s="175"/>
      <c r="D26" s="175"/>
      <c r="E26" s="33" t="s">
        <v>684</v>
      </c>
      <c r="F26" s="183" t="s">
        <v>5</v>
      </c>
      <c r="G26" s="183"/>
      <c r="H26" s="183"/>
      <c r="I26" s="184"/>
      <c r="J26" s="185"/>
      <c r="K26" s="43">
        <v>11079674.949999997</v>
      </c>
      <c r="L26" s="43">
        <v>44227728.209999993</v>
      </c>
      <c r="M26" s="39">
        <v>-33148053.259999998</v>
      </c>
      <c r="N26" s="40">
        <v>-0.74948577739756361</v>
      </c>
    </row>
    <row r="27" spans="1:14" s="6" customFormat="1" ht="21" x14ac:dyDescent="0.2">
      <c r="A27" s="137"/>
      <c r="B27" s="176"/>
      <c r="C27" s="175"/>
      <c r="D27" s="175"/>
      <c r="E27" s="33"/>
      <c r="F27" s="183"/>
      <c r="G27" s="183"/>
      <c r="H27" s="183"/>
      <c r="I27" s="186" t="s">
        <v>881</v>
      </c>
      <c r="J27" s="186" t="s">
        <v>882</v>
      </c>
      <c r="K27" s="43">
        <v>0</v>
      </c>
      <c r="L27" s="43">
        <v>0</v>
      </c>
      <c r="M27" s="39"/>
      <c r="N27" s="40"/>
    </row>
    <row r="28" spans="1:14" s="7" customFormat="1" ht="21" x14ac:dyDescent="0.2">
      <c r="A28" s="136"/>
      <c r="B28" s="169"/>
      <c r="C28" s="170" t="s">
        <v>853</v>
      </c>
      <c r="D28" s="899" t="s">
        <v>2257</v>
      </c>
      <c r="E28" s="899"/>
      <c r="F28" s="899"/>
      <c r="G28" s="899"/>
      <c r="H28" s="899"/>
      <c r="I28" s="173">
        <v>0</v>
      </c>
      <c r="J28" s="173">
        <v>0</v>
      </c>
      <c r="K28" s="173">
        <v>1280472.5900000001</v>
      </c>
      <c r="L28" s="173">
        <v>3304661.82</v>
      </c>
      <c r="M28" s="174">
        <v>-2024189.2299999997</v>
      </c>
      <c r="N28" s="59">
        <v>-0.61252537786150829</v>
      </c>
    </row>
    <row r="29" spans="1:14" s="6" customFormat="1" ht="21" x14ac:dyDescent="0.2">
      <c r="A29" s="137"/>
      <c r="B29" s="176"/>
      <c r="C29" s="175"/>
      <c r="D29" s="175"/>
      <c r="E29" s="33" t="s">
        <v>624</v>
      </c>
      <c r="F29" s="183" t="s">
        <v>959</v>
      </c>
      <c r="G29" s="183"/>
      <c r="H29" s="183"/>
      <c r="I29" s="43">
        <v>0</v>
      </c>
      <c r="J29" s="43">
        <v>0</v>
      </c>
      <c r="K29" s="43">
        <v>0</v>
      </c>
      <c r="L29" s="43">
        <v>182893.23</v>
      </c>
      <c r="M29" s="39">
        <v>-182893.23</v>
      </c>
      <c r="N29" s="40">
        <v>-1</v>
      </c>
    </row>
    <row r="30" spans="1:14" s="6" customFormat="1" ht="21" x14ac:dyDescent="0.2">
      <c r="A30" s="137" t="s">
        <v>960</v>
      </c>
      <c r="B30" s="32"/>
      <c r="C30" s="175"/>
      <c r="D30" s="57"/>
      <c r="E30" s="33"/>
      <c r="F30" s="53" t="s">
        <v>627</v>
      </c>
      <c r="G30" s="53" t="s">
        <v>386</v>
      </c>
      <c r="H30" s="35"/>
      <c r="I30" s="43"/>
      <c r="J30" s="55"/>
      <c r="K30" s="43">
        <v>0</v>
      </c>
      <c r="L30" s="43">
        <v>0</v>
      </c>
      <c r="M30" s="51">
        <v>0</v>
      </c>
      <c r="N30" s="52" t="s">
        <v>2278</v>
      </c>
    </row>
    <row r="31" spans="1:14" s="6" customFormat="1" ht="21" x14ac:dyDescent="0.2">
      <c r="A31" s="137" t="s">
        <v>961</v>
      </c>
      <c r="B31" s="32"/>
      <c r="C31" s="175"/>
      <c r="D31" s="57"/>
      <c r="E31" s="33"/>
      <c r="F31" s="53" t="s">
        <v>629</v>
      </c>
      <c r="G31" s="53" t="s">
        <v>6</v>
      </c>
      <c r="H31" s="35"/>
      <c r="I31" s="43">
        <v>0</v>
      </c>
      <c r="J31" s="55"/>
      <c r="K31" s="43">
        <v>0</v>
      </c>
      <c r="L31" s="43">
        <v>167593.23000000001</v>
      </c>
      <c r="M31" s="51">
        <v>-167593.23000000001</v>
      </c>
      <c r="N31" s="52">
        <v>-1</v>
      </c>
    </row>
    <row r="32" spans="1:14" s="6" customFormat="1" ht="21" x14ac:dyDescent="0.2">
      <c r="A32" s="137" t="s">
        <v>962</v>
      </c>
      <c r="B32" s="32"/>
      <c r="C32" s="175"/>
      <c r="D32" s="57"/>
      <c r="E32" s="33"/>
      <c r="F32" s="53" t="s">
        <v>648</v>
      </c>
      <c r="G32" s="53" t="s">
        <v>963</v>
      </c>
      <c r="H32" s="187"/>
      <c r="I32" s="43">
        <v>0</v>
      </c>
      <c r="J32" s="55"/>
      <c r="K32" s="43">
        <v>0</v>
      </c>
      <c r="L32" s="43">
        <v>15300</v>
      </c>
      <c r="M32" s="51">
        <v>-15300</v>
      </c>
      <c r="N32" s="52">
        <v>-1</v>
      </c>
    </row>
    <row r="33" spans="1:14" s="6" customFormat="1" ht="21" x14ac:dyDescent="0.2">
      <c r="A33" s="137" t="s">
        <v>964</v>
      </c>
      <c r="B33" s="32"/>
      <c r="C33" s="175"/>
      <c r="D33" s="57"/>
      <c r="E33" s="53"/>
      <c r="F33" s="53" t="s">
        <v>659</v>
      </c>
      <c r="G33" s="53" t="s">
        <v>387</v>
      </c>
      <c r="H33" s="187"/>
      <c r="I33" s="97">
        <v>0</v>
      </c>
      <c r="J33" s="188"/>
      <c r="K33" s="43">
        <v>0</v>
      </c>
      <c r="L33" s="43">
        <v>0</v>
      </c>
      <c r="M33" s="51">
        <v>0</v>
      </c>
      <c r="N33" s="52" t="s">
        <v>2278</v>
      </c>
    </row>
    <row r="34" spans="1:14" s="6" customFormat="1" ht="21" x14ac:dyDescent="0.2">
      <c r="A34" s="137"/>
      <c r="B34" s="32"/>
      <c r="C34" s="175"/>
      <c r="D34" s="57"/>
      <c r="E34" s="33" t="s">
        <v>634</v>
      </c>
      <c r="F34" s="183" t="s">
        <v>965</v>
      </c>
      <c r="G34" s="53"/>
      <c r="H34" s="900"/>
      <c r="I34" s="900"/>
      <c r="J34" s="901"/>
      <c r="K34" s="189">
        <v>1280472.5900000001</v>
      </c>
      <c r="L34" s="189">
        <v>3121768.59</v>
      </c>
      <c r="M34" s="51">
        <v>-1841295.9999999998</v>
      </c>
      <c r="N34" s="52">
        <v>-0.58982462886526765</v>
      </c>
    </row>
    <row r="35" spans="1:14" s="6" customFormat="1" ht="21" x14ac:dyDescent="0.2">
      <c r="A35" s="137" t="s">
        <v>966</v>
      </c>
      <c r="B35" s="32"/>
      <c r="C35" s="175"/>
      <c r="D35" s="57"/>
      <c r="E35" s="33"/>
      <c r="F35" s="53" t="s">
        <v>627</v>
      </c>
      <c r="G35" s="53" t="s">
        <v>967</v>
      </c>
      <c r="H35" s="35"/>
      <c r="I35" s="35"/>
      <c r="J35" s="187"/>
      <c r="K35" s="43">
        <v>1280472.5900000001</v>
      </c>
      <c r="L35" s="43">
        <v>3121768.59</v>
      </c>
      <c r="M35" s="51">
        <v>-1841295.9999999998</v>
      </c>
      <c r="N35" s="52">
        <v>-0.58982462886526765</v>
      </c>
    </row>
    <row r="36" spans="1:14" s="6" customFormat="1" ht="21" x14ac:dyDescent="0.2">
      <c r="A36" s="137" t="s">
        <v>968</v>
      </c>
      <c r="B36" s="32"/>
      <c r="C36" s="175"/>
      <c r="D36" s="57"/>
      <c r="E36" s="33"/>
      <c r="F36" s="53" t="s">
        <v>629</v>
      </c>
      <c r="G36" s="53" t="s">
        <v>969</v>
      </c>
      <c r="H36" s="190"/>
      <c r="I36" s="190"/>
      <c r="J36" s="191"/>
      <c r="K36" s="43">
        <v>0</v>
      </c>
      <c r="L36" s="43">
        <v>0</v>
      </c>
      <c r="M36" s="51">
        <v>0</v>
      </c>
      <c r="N36" s="52" t="s">
        <v>2278</v>
      </c>
    </row>
    <row r="37" spans="1:14" s="3" customFormat="1" ht="21" x14ac:dyDescent="0.2">
      <c r="A37" s="135"/>
      <c r="B37" s="192"/>
      <c r="C37" s="193" t="s">
        <v>686</v>
      </c>
      <c r="D37" s="62"/>
      <c r="E37" s="62"/>
      <c r="F37" s="62"/>
      <c r="G37" s="62"/>
      <c r="H37" s="62"/>
      <c r="I37" s="63"/>
      <c r="J37" s="64"/>
      <c r="K37" s="65">
        <v>175143409.95999995</v>
      </c>
      <c r="L37" s="65">
        <v>178330235.39999998</v>
      </c>
      <c r="M37" s="66">
        <v>-3186825.4400000274</v>
      </c>
      <c r="N37" s="67">
        <v>-1.7870359632800821E-2</v>
      </c>
    </row>
    <row r="38" spans="1:14" s="4" customFormat="1" ht="21" x14ac:dyDescent="0.2">
      <c r="A38" s="140"/>
      <c r="B38" s="68"/>
      <c r="C38" s="194"/>
      <c r="D38" s="24"/>
      <c r="E38" s="24"/>
      <c r="F38" s="24"/>
      <c r="G38" s="24"/>
      <c r="H38" s="24"/>
      <c r="I38" s="109"/>
      <c r="J38" s="110"/>
      <c r="K38" s="43">
        <v>0</v>
      </c>
      <c r="L38" s="43">
        <v>0</v>
      </c>
      <c r="M38" s="103"/>
      <c r="N38" s="72"/>
    </row>
    <row r="39" spans="1:14" s="3" customFormat="1" ht="21" x14ac:dyDescent="0.2">
      <c r="A39" s="135"/>
      <c r="B39" s="195" t="s">
        <v>687</v>
      </c>
      <c r="C39" s="196" t="s">
        <v>970</v>
      </c>
      <c r="D39" s="104"/>
      <c r="E39" s="104"/>
      <c r="F39" s="104"/>
      <c r="G39" s="104"/>
      <c r="H39" s="104"/>
      <c r="I39" s="105"/>
      <c r="J39" s="106"/>
      <c r="K39" s="43">
        <v>0</v>
      </c>
      <c r="L39" s="43">
        <v>0</v>
      </c>
      <c r="M39" s="108"/>
      <c r="N39" s="30"/>
    </row>
    <row r="40" spans="1:14" s="3" customFormat="1" ht="21" x14ac:dyDescent="0.2">
      <c r="A40" s="135"/>
      <c r="B40" s="73"/>
      <c r="C40" s="197" t="s">
        <v>836</v>
      </c>
      <c r="D40" s="22" t="s">
        <v>971</v>
      </c>
      <c r="E40" s="22"/>
      <c r="F40" s="22"/>
      <c r="G40" s="22"/>
      <c r="H40" s="22"/>
      <c r="I40" s="105"/>
      <c r="J40" s="106"/>
      <c r="K40" s="107">
        <v>11491203.369999999</v>
      </c>
      <c r="L40" s="107">
        <v>12385576.990000002</v>
      </c>
      <c r="M40" s="108">
        <v>-894373.62000000291</v>
      </c>
      <c r="N40" s="30">
        <v>-7.2210896651977677E-2</v>
      </c>
    </row>
    <row r="41" spans="1:14" s="4" customFormat="1" ht="21" x14ac:dyDescent="0.2">
      <c r="A41" s="140" t="s">
        <v>972</v>
      </c>
      <c r="B41" s="19"/>
      <c r="C41" s="198"/>
      <c r="D41" s="23"/>
      <c r="E41" s="20" t="s">
        <v>624</v>
      </c>
      <c r="F41" s="24" t="s">
        <v>973</v>
      </c>
      <c r="G41" s="24"/>
      <c r="H41" s="24"/>
      <c r="I41" s="109"/>
      <c r="J41" s="110"/>
      <c r="K41" s="43">
        <v>11405700.649999999</v>
      </c>
      <c r="L41" s="43">
        <v>12269828.520000001</v>
      </c>
      <c r="M41" s="103">
        <v>-864127.87000000291</v>
      </c>
      <c r="N41" s="72">
        <v>-7.042705353147044E-2</v>
      </c>
    </row>
    <row r="42" spans="1:14" s="4" customFormat="1" ht="21" x14ac:dyDescent="0.2">
      <c r="A42" s="140" t="s">
        <v>974</v>
      </c>
      <c r="B42" s="19"/>
      <c r="C42" s="198"/>
      <c r="D42" s="23"/>
      <c r="E42" s="20" t="s">
        <v>634</v>
      </c>
      <c r="F42" s="24" t="s">
        <v>975</v>
      </c>
      <c r="G42" s="24"/>
      <c r="H42" s="24"/>
      <c r="I42" s="109"/>
      <c r="J42" s="110"/>
      <c r="K42" s="43">
        <v>85502.720000000001</v>
      </c>
      <c r="L42" s="43">
        <v>115748.47</v>
      </c>
      <c r="M42" s="103">
        <v>-30245.75</v>
      </c>
      <c r="N42" s="72">
        <v>-0.26130582978764211</v>
      </c>
    </row>
    <row r="43" spans="1:14" s="4" customFormat="1" ht="21" x14ac:dyDescent="0.2">
      <c r="A43" s="140" t="s">
        <v>976</v>
      </c>
      <c r="B43" s="19"/>
      <c r="C43" s="198"/>
      <c r="D43" s="23"/>
      <c r="E43" s="20" t="s">
        <v>637</v>
      </c>
      <c r="F43" s="24" t="s">
        <v>977</v>
      </c>
      <c r="G43" s="20"/>
      <c r="H43" s="24"/>
      <c r="I43" s="109"/>
      <c r="J43" s="110"/>
      <c r="K43" s="43">
        <v>0</v>
      </c>
      <c r="L43" s="43">
        <v>0</v>
      </c>
      <c r="M43" s="103">
        <v>0</v>
      </c>
      <c r="N43" s="72" t="s">
        <v>2278</v>
      </c>
    </row>
    <row r="44" spans="1:14" s="4" customFormat="1" ht="21" x14ac:dyDescent="0.2">
      <c r="A44" s="140" t="s">
        <v>978</v>
      </c>
      <c r="B44" s="68"/>
      <c r="C44" s="194"/>
      <c r="D44" s="24"/>
      <c r="E44" s="20" t="s">
        <v>640</v>
      </c>
      <c r="F44" s="24" t="s">
        <v>979</v>
      </c>
      <c r="G44" s="20"/>
      <c r="H44" s="24"/>
      <c r="I44" s="109"/>
      <c r="J44" s="110"/>
      <c r="K44" s="43">
        <v>0</v>
      </c>
      <c r="L44" s="43">
        <v>0</v>
      </c>
      <c r="M44" s="103">
        <v>0</v>
      </c>
      <c r="N44" s="72" t="s">
        <v>2278</v>
      </c>
    </row>
    <row r="45" spans="1:14" s="4" customFormat="1" ht="21" x14ac:dyDescent="0.2">
      <c r="A45" s="140"/>
      <c r="B45" s="68"/>
      <c r="C45" s="194"/>
      <c r="D45" s="24"/>
      <c r="E45" s="20"/>
      <c r="F45" s="24"/>
      <c r="G45" s="20"/>
      <c r="H45" s="24"/>
      <c r="I45" s="199" t="s">
        <v>881</v>
      </c>
      <c r="J45" s="199" t="s">
        <v>882</v>
      </c>
      <c r="K45" s="43">
        <v>0</v>
      </c>
      <c r="L45" s="43">
        <v>0</v>
      </c>
      <c r="M45" s="103"/>
      <c r="N45" s="72"/>
    </row>
    <row r="46" spans="1:14" s="3" customFormat="1" ht="21" x14ac:dyDescent="0.2">
      <c r="A46" s="135"/>
      <c r="B46" s="73"/>
      <c r="C46" s="200" t="s">
        <v>837</v>
      </c>
      <c r="D46" s="902" t="s">
        <v>2258</v>
      </c>
      <c r="E46" s="902"/>
      <c r="F46" s="902"/>
      <c r="G46" s="902"/>
      <c r="H46" s="903"/>
      <c r="I46" s="107">
        <v>119392606.50000003</v>
      </c>
      <c r="J46" s="107">
        <v>0</v>
      </c>
      <c r="K46" s="107">
        <v>119412787.80000003</v>
      </c>
      <c r="L46" s="107">
        <v>211790407.84000003</v>
      </c>
      <c r="M46" s="108">
        <v>-92377620.040000007</v>
      </c>
      <c r="N46" s="30">
        <v>-0.43617471150906867</v>
      </c>
    </row>
    <row r="47" spans="1:14" s="6" customFormat="1" ht="21" x14ac:dyDescent="0.2">
      <c r="A47" s="137"/>
      <c r="B47" s="32"/>
      <c r="C47" s="175"/>
      <c r="D47" s="57"/>
      <c r="E47" s="33" t="s">
        <v>624</v>
      </c>
      <c r="F47" s="35" t="s">
        <v>980</v>
      </c>
      <c r="G47" s="35"/>
      <c r="H47" s="187"/>
      <c r="I47" s="43">
        <v>0</v>
      </c>
      <c r="J47" s="43">
        <v>0</v>
      </c>
      <c r="K47" s="43">
        <v>0</v>
      </c>
      <c r="L47" s="43">
        <v>0</v>
      </c>
      <c r="M47" s="39">
        <v>0</v>
      </c>
      <c r="N47" s="40" t="s">
        <v>2278</v>
      </c>
    </row>
    <row r="48" spans="1:14" s="6" customFormat="1" ht="21" x14ac:dyDescent="0.2">
      <c r="A48" s="137"/>
      <c r="B48" s="32"/>
      <c r="C48" s="175"/>
      <c r="D48" s="57"/>
      <c r="E48" s="33"/>
      <c r="F48" s="53" t="s">
        <v>627</v>
      </c>
      <c r="G48" s="53" t="s">
        <v>981</v>
      </c>
      <c r="H48" s="187"/>
      <c r="I48" s="189">
        <v>0</v>
      </c>
      <c r="J48" s="189">
        <v>0</v>
      </c>
      <c r="K48" s="189">
        <v>0</v>
      </c>
      <c r="L48" s="189">
        <v>0</v>
      </c>
      <c r="M48" s="51">
        <v>0</v>
      </c>
      <c r="N48" s="52" t="s">
        <v>2278</v>
      </c>
    </row>
    <row r="49" spans="1:14" s="6" customFormat="1" ht="21" x14ac:dyDescent="0.2">
      <c r="A49" s="137" t="s">
        <v>982</v>
      </c>
      <c r="B49" s="32"/>
      <c r="C49" s="175"/>
      <c r="D49" s="57"/>
      <c r="E49" s="33"/>
      <c r="F49" s="35"/>
      <c r="G49" s="35" t="s">
        <v>624</v>
      </c>
      <c r="H49" s="187" t="s">
        <v>2259</v>
      </c>
      <c r="I49" s="43">
        <v>0</v>
      </c>
      <c r="J49" s="43"/>
      <c r="K49" s="43">
        <v>0</v>
      </c>
      <c r="L49" s="43">
        <v>0</v>
      </c>
      <c r="M49" s="39">
        <v>0</v>
      </c>
      <c r="N49" s="40" t="s">
        <v>2278</v>
      </c>
    </row>
    <row r="50" spans="1:14" s="6" customFormat="1" ht="21" x14ac:dyDescent="0.2">
      <c r="A50" s="137" t="s">
        <v>983</v>
      </c>
      <c r="B50" s="32"/>
      <c r="C50" s="175"/>
      <c r="D50" s="57"/>
      <c r="E50" s="33"/>
      <c r="F50" s="35"/>
      <c r="G50" s="35" t="s">
        <v>634</v>
      </c>
      <c r="H50" s="187" t="s">
        <v>984</v>
      </c>
      <c r="I50" s="43">
        <v>0</v>
      </c>
      <c r="J50" s="43"/>
      <c r="K50" s="43">
        <v>0</v>
      </c>
      <c r="L50" s="43">
        <v>0</v>
      </c>
      <c r="M50" s="39">
        <v>0</v>
      </c>
      <c r="N50" s="40" t="s">
        <v>2278</v>
      </c>
    </row>
    <row r="51" spans="1:14" s="6" customFormat="1" ht="21" x14ac:dyDescent="0.2">
      <c r="A51" s="137" t="s">
        <v>985</v>
      </c>
      <c r="B51" s="32"/>
      <c r="C51" s="175"/>
      <c r="D51" s="57"/>
      <c r="E51" s="33"/>
      <c r="F51" s="53" t="s">
        <v>629</v>
      </c>
      <c r="G51" s="53" t="s">
        <v>986</v>
      </c>
      <c r="H51" s="187"/>
      <c r="I51" s="43"/>
      <c r="J51" s="189"/>
      <c r="K51" s="43">
        <v>0</v>
      </c>
      <c r="L51" s="43">
        <v>0</v>
      </c>
      <c r="M51" s="39">
        <v>0</v>
      </c>
      <c r="N51" s="40" t="s">
        <v>2278</v>
      </c>
    </row>
    <row r="52" spans="1:14" s="6" customFormat="1" ht="21" x14ac:dyDescent="0.2">
      <c r="A52" s="137"/>
      <c r="B52" s="32"/>
      <c r="C52" s="175"/>
      <c r="D52" s="57"/>
      <c r="E52" s="33"/>
      <c r="F52" s="53" t="s">
        <v>648</v>
      </c>
      <c r="G52" s="53" t="s">
        <v>987</v>
      </c>
      <c r="H52" s="187"/>
      <c r="I52" s="189">
        <v>0</v>
      </c>
      <c r="J52" s="189">
        <v>0</v>
      </c>
      <c r="K52" s="201">
        <v>0</v>
      </c>
      <c r="L52" s="189">
        <v>0</v>
      </c>
      <c r="M52" s="39">
        <v>0</v>
      </c>
      <c r="N52" s="40" t="s">
        <v>2278</v>
      </c>
    </row>
    <row r="53" spans="1:14" s="6" customFormat="1" ht="21" x14ac:dyDescent="0.2">
      <c r="A53" s="137" t="s">
        <v>988</v>
      </c>
      <c r="B53" s="32"/>
      <c r="C53" s="175"/>
      <c r="D53" s="57"/>
      <c r="E53" s="33"/>
      <c r="F53" s="35"/>
      <c r="G53" s="35" t="s">
        <v>624</v>
      </c>
      <c r="H53" s="187" t="s">
        <v>989</v>
      </c>
      <c r="I53" s="43">
        <v>0</v>
      </c>
      <c r="J53" s="43"/>
      <c r="K53" s="43">
        <v>0</v>
      </c>
      <c r="L53" s="43">
        <v>0</v>
      </c>
      <c r="M53" s="39">
        <v>0</v>
      </c>
      <c r="N53" s="40" t="s">
        <v>2278</v>
      </c>
    </row>
    <row r="54" spans="1:14" s="6" customFormat="1" ht="21" x14ac:dyDescent="0.2">
      <c r="A54" s="137" t="s">
        <v>990</v>
      </c>
      <c r="B54" s="32"/>
      <c r="C54" s="175"/>
      <c r="D54" s="57"/>
      <c r="E54" s="33"/>
      <c r="F54" s="35"/>
      <c r="G54" s="35" t="s">
        <v>634</v>
      </c>
      <c r="H54" s="187" t="s">
        <v>991</v>
      </c>
      <c r="I54" s="43">
        <v>0</v>
      </c>
      <c r="J54" s="43"/>
      <c r="K54" s="43">
        <v>0</v>
      </c>
      <c r="L54" s="43">
        <v>0</v>
      </c>
      <c r="M54" s="39">
        <v>0</v>
      </c>
      <c r="N54" s="40" t="s">
        <v>2278</v>
      </c>
    </row>
    <row r="55" spans="1:14" s="6" customFormat="1" ht="21" x14ac:dyDescent="0.2">
      <c r="A55" s="137" t="s">
        <v>992</v>
      </c>
      <c r="B55" s="32"/>
      <c r="C55" s="175"/>
      <c r="D55" s="57"/>
      <c r="E55" s="33"/>
      <c r="F55" s="35"/>
      <c r="G55" s="35" t="s">
        <v>637</v>
      </c>
      <c r="H55" s="35" t="s">
        <v>993</v>
      </c>
      <c r="I55" s="43">
        <v>0</v>
      </c>
      <c r="J55" s="43"/>
      <c r="K55" s="43">
        <v>0</v>
      </c>
      <c r="L55" s="43">
        <v>0</v>
      </c>
      <c r="M55" s="39">
        <v>0</v>
      </c>
      <c r="N55" s="40" t="s">
        <v>2278</v>
      </c>
    </row>
    <row r="56" spans="1:14" s="6" customFormat="1" ht="21" x14ac:dyDescent="0.2">
      <c r="A56" s="137" t="s">
        <v>994</v>
      </c>
      <c r="B56" s="32"/>
      <c r="C56" s="175"/>
      <c r="D56" s="57"/>
      <c r="E56" s="33"/>
      <c r="F56" s="35"/>
      <c r="G56" s="35" t="s">
        <v>640</v>
      </c>
      <c r="H56" s="35" t="s">
        <v>995</v>
      </c>
      <c r="I56" s="43">
        <v>0</v>
      </c>
      <c r="J56" s="43"/>
      <c r="K56" s="43">
        <v>0</v>
      </c>
      <c r="L56" s="43">
        <v>0</v>
      </c>
      <c r="M56" s="39">
        <v>0</v>
      </c>
      <c r="N56" s="40" t="s">
        <v>2278</v>
      </c>
    </row>
    <row r="57" spans="1:14" s="6" customFormat="1" ht="21" x14ac:dyDescent="0.2">
      <c r="A57" s="137" t="s">
        <v>996</v>
      </c>
      <c r="B57" s="32"/>
      <c r="C57" s="175"/>
      <c r="D57" s="57"/>
      <c r="E57" s="33"/>
      <c r="F57" s="53" t="s">
        <v>659</v>
      </c>
      <c r="G57" s="53" t="s">
        <v>389</v>
      </c>
      <c r="H57" s="187"/>
      <c r="I57" s="43">
        <v>0</v>
      </c>
      <c r="J57" s="43"/>
      <c r="K57" s="43">
        <v>0</v>
      </c>
      <c r="L57" s="43">
        <v>0</v>
      </c>
      <c r="M57" s="39">
        <v>0</v>
      </c>
      <c r="N57" s="40" t="s">
        <v>2278</v>
      </c>
    </row>
    <row r="58" spans="1:14" s="6" customFormat="1" ht="21" x14ac:dyDescent="0.2">
      <c r="A58" s="137"/>
      <c r="B58" s="32"/>
      <c r="C58" s="175"/>
      <c r="D58" s="57"/>
      <c r="E58" s="46" t="s">
        <v>634</v>
      </c>
      <c r="F58" s="48" t="s">
        <v>997</v>
      </c>
      <c r="G58" s="35"/>
      <c r="H58" s="187"/>
      <c r="I58" s="44">
        <v>102011760.35000001</v>
      </c>
      <c r="J58" s="43">
        <v>0</v>
      </c>
      <c r="K58" s="202">
        <v>102011760.35000001</v>
      </c>
      <c r="L58" s="360">
        <v>198733515.32000002</v>
      </c>
      <c r="M58" s="39">
        <v>-96721754.970000014</v>
      </c>
      <c r="N58" s="40">
        <v>-0.48669070646820178</v>
      </c>
    </row>
    <row r="59" spans="1:14" s="6" customFormat="1" ht="21" x14ac:dyDescent="0.2">
      <c r="A59" s="137"/>
      <c r="B59" s="32"/>
      <c r="C59" s="175"/>
      <c r="D59" s="57"/>
      <c r="E59" s="33"/>
      <c r="F59" s="47" t="s">
        <v>627</v>
      </c>
      <c r="G59" s="53" t="s">
        <v>998</v>
      </c>
      <c r="H59" s="187"/>
      <c r="I59" s="189">
        <v>91983516.160000011</v>
      </c>
      <c r="J59" s="189">
        <v>0</v>
      </c>
      <c r="K59" s="203">
        <v>91983516.160000011</v>
      </c>
      <c r="L59" s="189">
        <v>190334349.80000001</v>
      </c>
      <c r="M59" s="51">
        <v>-98350833.640000001</v>
      </c>
      <c r="N59" s="52">
        <v>-0.51672666412208479</v>
      </c>
    </row>
    <row r="60" spans="1:14" s="6" customFormat="1" ht="21" x14ac:dyDescent="0.2">
      <c r="A60" s="137"/>
      <c r="B60" s="32"/>
      <c r="C60" s="175"/>
      <c r="D60" s="57"/>
      <c r="E60" s="33"/>
      <c r="F60" s="48"/>
      <c r="G60" s="48" t="s">
        <v>624</v>
      </c>
      <c r="H60" s="187" t="s">
        <v>999</v>
      </c>
      <c r="I60" s="43">
        <v>91940724.400000006</v>
      </c>
      <c r="J60" s="43">
        <v>0</v>
      </c>
      <c r="K60" s="44">
        <v>91940724.400000006</v>
      </c>
      <c r="L60" s="43">
        <v>190286995.98000002</v>
      </c>
      <c r="M60" s="39">
        <v>-98346271.580000013</v>
      </c>
      <c r="N60" s="40">
        <v>-0.51683127937095941</v>
      </c>
    </row>
    <row r="61" spans="1:14" s="6" customFormat="1" ht="21" x14ac:dyDescent="0.2">
      <c r="A61" s="137" t="s">
        <v>1000</v>
      </c>
      <c r="B61" s="32"/>
      <c r="C61" s="175"/>
      <c r="D61" s="57"/>
      <c r="E61" s="33"/>
      <c r="F61" s="35"/>
      <c r="G61" s="35"/>
      <c r="H61" s="204" t="s">
        <v>1001</v>
      </c>
      <c r="I61" s="43">
        <v>91487240.930000007</v>
      </c>
      <c r="J61" s="43"/>
      <c r="K61" s="43">
        <v>91487240.930000007</v>
      </c>
      <c r="L61" s="43">
        <v>190046938.68000001</v>
      </c>
      <c r="M61" s="39">
        <v>-98559697.75</v>
      </c>
      <c r="N61" s="40">
        <v>-0.51860713166211148</v>
      </c>
    </row>
    <row r="62" spans="1:14" s="6" customFormat="1" ht="42" x14ac:dyDescent="0.2">
      <c r="A62" s="137" t="s">
        <v>1002</v>
      </c>
      <c r="B62" s="32"/>
      <c r="C62" s="175"/>
      <c r="D62" s="57"/>
      <c r="E62" s="33"/>
      <c r="F62" s="35"/>
      <c r="G62" s="35"/>
      <c r="H62" s="205" t="s">
        <v>1003</v>
      </c>
      <c r="I62" s="43">
        <v>0</v>
      </c>
      <c r="J62" s="43"/>
      <c r="K62" s="43">
        <v>0</v>
      </c>
      <c r="L62" s="43">
        <v>0</v>
      </c>
      <c r="M62" s="39">
        <v>0</v>
      </c>
      <c r="N62" s="40" t="s">
        <v>2278</v>
      </c>
    </row>
    <row r="63" spans="1:14" s="6" customFormat="1" ht="42" x14ac:dyDescent="0.2">
      <c r="A63" s="137" t="s">
        <v>1004</v>
      </c>
      <c r="B63" s="32"/>
      <c r="C63" s="175"/>
      <c r="D63" s="57"/>
      <c r="E63" s="33"/>
      <c r="F63" s="35"/>
      <c r="G63" s="35"/>
      <c r="H63" s="205" t="s">
        <v>1005</v>
      </c>
      <c r="I63" s="43">
        <v>0</v>
      </c>
      <c r="J63" s="43"/>
      <c r="K63" s="43">
        <v>0</v>
      </c>
      <c r="L63" s="43">
        <v>0</v>
      </c>
      <c r="M63" s="39">
        <v>0</v>
      </c>
      <c r="N63" s="40" t="s">
        <v>2278</v>
      </c>
    </row>
    <row r="64" spans="1:14" s="5" customFormat="1" ht="21" x14ac:dyDescent="0.2">
      <c r="A64" s="137" t="s">
        <v>1006</v>
      </c>
      <c r="B64" s="45"/>
      <c r="C64" s="181"/>
      <c r="D64" s="182"/>
      <c r="E64" s="46"/>
      <c r="F64" s="48"/>
      <c r="G64" s="48"/>
      <c r="H64" s="204" t="s">
        <v>1007</v>
      </c>
      <c r="I64" s="43">
        <v>453483.47</v>
      </c>
      <c r="J64" s="44"/>
      <c r="K64" s="43">
        <v>453483.47</v>
      </c>
      <c r="L64" s="43">
        <v>240057.3</v>
      </c>
      <c r="M64" s="206">
        <v>213426.16999999998</v>
      </c>
      <c r="N64" s="89">
        <v>0.88906344443597418</v>
      </c>
    </row>
    <row r="65" spans="1:14" s="6" customFormat="1" ht="21" x14ac:dyDescent="0.2">
      <c r="A65" s="139" t="s">
        <v>1008</v>
      </c>
      <c r="B65" s="32"/>
      <c r="C65" s="175"/>
      <c r="D65" s="57"/>
      <c r="E65" s="33"/>
      <c r="F65" s="35"/>
      <c r="G65" s="35" t="s">
        <v>634</v>
      </c>
      <c r="H65" s="187" t="s">
        <v>1009</v>
      </c>
      <c r="I65" s="43">
        <v>42791.76</v>
      </c>
      <c r="J65" s="43"/>
      <c r="K65" s="43">
        <v>42791.76</v>
      </c>
      <c r="L65" s="43">
        <v>47353.82</v>
      </c>
      <c r="M65" s="39">
        <v>-4562.0599999999977</v>
      </c>
      <c r="N65" s="40">
        <v>-9.6339851779645186E-2</v>
      </c>
    </row>
    <row r="66" spans="1:14" s="6" customFormat="1" ht="21" x14ac:dyDescent="0.2">
      <c r="A66" s="137"/>
      <c r="B66" s="32"/>
      <c r="C66" s="175"/>
      <c r="D66" s="57"/>
      <c r="E66" s="33"/>
      <c r="F66" s="53" t="s">
        <v>629</v>
      </c>
      <c r="G66" s="53" t="s">
        <v>1010</v>
      </c>
      <c r="H66" s="187"/>
      <c r="I66" s="44">
        <v>10028244.190000001</v>
      </c>
      <c r="J66" s="43">
        <v>0</v>
      </c>
      <c r="K66" s="44">
        <v>10028244.190000001</v>
      </c>
      <c r="L66" s="360">
        <v>8399165.5200000014</v>
      </c>
      <c r="M66" s="51">
        <v>1629078.67</v>
      </c>
      <c r="N66" s="52">
        <v>0.19395720516768666</v>
      </c>
    </row>
    <row r="67" spans="1:14" s="6" customFormat="1" ht="21" x14ac:dyDescent="0.2">
      <c r="A67" s="137" t="s">
        <v>1011</v>
      </c>
      <c r="B67" s="32"/>
      <c r="C67" s="175"/>
      <c r="D67" s="57"/>
      <c r="E67" s="33"/>
      <c r="F67" s="53"/>
      <c r="G67" s="35" t="s">
        <v>624</v>
      </c>
      <c r="H67" s="207" t="s">
        <v>1012</v>
      </c>
      <c r="I67" s="43">
        <v>10028244.190000001</v>
      </c>
      <c r="J67" s="189"/>
      <c r="K67" s="43">
        <v>10028244.190000001</v>
      </c>
      <c r="L67" s="43">
        <v>8399165.5200000014</v>
      </c>
      <c r="M67" s="51">
        <v>1629078.67</v>
      </c>
      <c r="N67" s="52">
        <v>0.19395720516768666</v>
      </c>
    </row>
    <row r="68" spans="1:14" s="6" customFormat="1" ht="21" x14ac:dyDescent="0.2">
      <c r="A68" s="137" t="s">
        <v>1013</v>
      </c>
      <c r="B68" s="32"/>
      <c r="C68" s="175"/>
      <c r="D68" s="57"/>
      <c r="E68" s="33"/>
      <c r="F68" s="53"/>
      <c r="G68" s="35" t="s">
        <v>634</v>
      </c>
      <c r="H68" s="207" t="s">
        <v>1014</v>
      </c>
      <c r="I68" s="43">
        <v>0</v>
      </c>
      <c r="J68" s="189"/>
      <c r="K68" s="43">
        <v>0</v>
      </c>
      <c r="L68" s="43">
        <v>0</v>
      </c>
      <c r="M68" s="51">
        <v>0</v>
      </c>
      <c r="N68" s="52" t="s">
        <v>2278</v>
      </c>
    </row>
    <row r="69" spans="1:14" s="6" customFormat="1" ht="21" x14ac:dyDescent="0.2">
      <c r="A69" s="137" t="s">
        <v>1015</v>
      </c>
      <c r="B69" s="32"/>
      <c r="C69" s="175"/>
      <c r="D69" s="57"/>
      <c r="E69" s="33"/>
      <c r="F69" s="53"/>
      <c r="G69" s="35" t="s">
        <v>637</v>
      </c>
      <c r="H69" s="207" t="s">
        <v>1016</v>
      </c>
      <c r="I69" s="43">
        <v>0</v>
      </c>
      <c r="J69" s="189"/>
      <c r="K69" s="43">
        <v>0</v>
      </c>
      <c r="L69" s="43">
        <v>0</v>
      </c>
      <c r="M69" s="51">
        <v>0</v>
      </c>
      <c r="N69" s="52" t="s">
        <v>2278</v>
      </c>
    </row>
    <row r="70" spans="1:14" s="6" customFormat="1" ht="63" x14ac:dyDescent="0.2">
      <c r="A70" s="137" t="s">
        <v>1017</v>
      </c>
      <c r="B70" s="32"/>
      <c r="C70" s="175"/>
      <c r="D70" s="57"/>
      <c r="E70" s="33"/>
      <c r="F70" s="53"/>
      <c r="G70" s="35" t="s">
        <v>640</v>
      </c>
      <c r="H70" s="208" t="s">
        <v>390</v>
      </c>
      <c r="I70" s="43">
        <v>0</v>
      </c>
      <c r="J70" s="189"/>
      <c r="K70" s="43">
        <v>0</v>
      </c>
      <c r="L70" s="43">
        <v>0</v>
      </c>
      <c r="M70" s="51">
        <v>0</v>
      </c>
      <c r="N70" s="52" t="s">
        <v>2278</v>
      </c>
    </row>
    <row r="71" spans="1:14" s="6" customFormat="1" ht="21" x14ac:dyDescent="0.2">
      <c r="A71" s="137" t="s">
        <v>1018</v>
      </c>
      <c r="B71" s="32"/>
      <c r="C71" s="175"/>
      <c r="D71" s="57"/>
      <c r="E71" s="33" t="s">
        <v>637</v>
      </c>
      <c r="F71" s="35" t="s">
        <v>7</v>
      </c>
      <c r="G71" s="35"/>
      <c r="H71" s="187"/>
      <c r="I71" s="43"/>
      <c r="J71" s="43"/>
      <c r="K71" s="43">
        <v>20181.3</v>
      </c>
      <c r="L71" s="43">
        <v>20181.3</v>
      </c>
      <c r="M71" s="39">
        <v>0</v>
      </c>
      <c r="N71" s="40">
        <v>0</v>
      </c>
    </row>
    <row r="72" spans="1:14" s="6" customFormat="1" ht="21" x14ac:dyDescent="0.2">
      <c r="A72" s="137"/>
      <c r="B72" s="32"/>
      <c r="C72" s="175"/>
      <c r="D72" s="57"/>
      <c r="E72" s="33" t="s">
        <v>640</v>
      </c>
      <c r="F72" s="35" t="s">
        <v>1019</v>
      </c>
      <c r="G72" s="35"/>
      <c r="H72" s="187"/>
      <c r="I72" s="44">
        <v>3295399.29</v>
      </c>
      <c r="J72" s="43">
        <v>0</v>
      </c>
      <c r="K72" s="44">
        <v>3295399.29</v>
      </c>
      <c r="L72" s="43">
        <v>2262579.96</v>
      </c>
      <c r="M72" s="39">
        <v>1032819.3300000001</v>
      </c>
      <c r="N72" s="40">
        <v>0.45647859888231312</v>
      </c>
    </row>
    <row r="73" spans="1:14" s="6" customFormat="1" ht="21" x14ac:dyDescent="0.2">
      <c r="A73" s="137" t="s">
        <v>1020</v>
      </c>
      <c r="B73" s="32"/>
      <c r="C73" s="175"/>
      <c r="D73" s="57"/>
      <c r="E73" s="33"/>
      <c r="F73" s="53" t="s">
        <v>627</v>
      </c>
      <c r="G73" s="53" t="s">
        <v>1021</v>
      </c>
      <c r="H73" s="187"/>
      <c r="I73" s="43">
        <v>3295399.29</v>
      </c>
      <c r="J73" s="189"/>
      <c r="K73" s="43">
        <v>3295399.29</v>
      </c>
      <c r="L73" s="43">
        <v>2262579.96</v>
      </c>
      <c r="M73" s="51">
        <v>1032819.3300000001</v>
      </c>
      <c r="N73" s="52">
        <v>0.45647859888231312</v>
      </c>
    </row>
    <row r="74" spans="1:14" s="6" customFormat="1" ht="21" x14ac:dyDescent="0.2">
      <c r="A74" s="137" t="s">
        <v>1022</v>
      </c>
      <c r="B74" s="32"/>
      <c r="C74" s="175"/>
      <c r="D74" s="57"/>
      <c r="E74" s="33"/>
      <c r="F74" s="53" t="s">
        <v>629</v>
      </c>
      <c r="G74" s="53" t="s">
        <v>1023</v>
      </c>
      <c r="H74" s="187"/>
      <c r="I74" s="43">
        <v>0</v>
      </c>
      <c r="J74" s="189"/>
      <c r="K74" s="43">
        <v>0</v>
      </c>
      <c r="L74" s="43">
        <v>0</v>
      </c>
      <c r="M74" s="51">
        <v>0</v>
      </c>
      <c r="N74" s="52" t="s">
        <v>2278</v>
      </c>
    </row>
    <row r="75" spans="1:14" s="6" customFormat="1" ht="21" x14ac:dyDescent="0.2">
      <c r="A75" s="137" t="s">
        <v>506</v>
      </c>
      <c r="B75" s="32"/>
      <c r="C75" s="209"/>
      <c r="D75" s="57"/>
      <c r="E75" s="46" t="s">
        <v>643</v>
      </c>
      <c r="F75" s="904" t="s">
        <v>1024</v>
      </c>
      <c r="G75" s="904"/>
      <c r="H75" s="905"/>
      <c r="I75" s="43">
        <v>4873247.8999999994</v>
      </c>
      <c r="J75" s="189"/>
      <c r="K75" s="43">
        <v>4873247.8999999994</v>
      </c>
      <c r="L75" s="43">
        <v>2316923.06</v>
      </c>
      <c r="M75" s="51">
        <v>2556324.8399999994</v>
      </c>
      <c r="N75" s="52">
        <v>1.1033274622420994</v>
      </c>
    </row>
    <row r="76" spans="1:14" s="6" customFormat="1" ht="21" x14ac:dyDescent="0.2">
      <c r="A76" s="137" t="s">
        <v>1025</v>
      </c>
      <c r="B76" s="176"/>
      <c r="C76" s="209"/>
      <c r="D76" s="57"/>
      <c r="E76" s="46" t="s">
        <v>646</v>
      </c>
      <c r="F76" s="35" t="s">
        <v>1026</v>
      </c>
      <c r="G76" s="33"/>
      <c r="H76" s="187"/>
      <c r="I76" s="43">
        <v>1959981.28</v>
      </c>
      <c r="J76" s="43"/>
      <c r="K76" s="43">
        <v>1959981.28</v>
      </c>
      <c r="L76" s="43">
        <v>3094470.53</v>
      </c>
      <c r="M76" s="39">
        <v>-1134489.2499999998</v>
      </c>
      <c r="N76" s="40">
        <v>-0.36661821109668147</v>
      </c>
    </row>
    <row r="77" spans="1:14" s="6" customFormat="1" ht="21" x14ac:dyDescent="0.2">
      <c r="A77" s="137" t="s">
        <v>512</v>
      </c>
      <c r="B77" s="176"/>
      <c r="C77" s="209"/>
      <c r="D77" s="57"/>
      <c r="E77" s="46" t="s">
        <v>678</v>
      </c>
      <c r="F77" s="35" t="s">
        <v>513</v>
      </c>
      <c r="G77" s="33"/>
      <c r="H77" s="187"/>
      <c r="I77" s="43">
        <v>7252217.6800000006</v>
      </c>
      <c r="J77" s="97"/>
      <c r="K77" s="203">
        <v>7252217.6800000006</v>
      </c>
      <c r="L77" s="43">
        <v>5362737.67</v>
      </c>
      <c r="M77" s="51">
        <v>1889480.0100000007</v>
      </c>
      <c r="N77" s="52">
        <v>0.35233496886675064</v>
      </c>
    </row>
    <row r="78" spans="1:14" s="7" customFormat="1" ht="21" x14ac:dyDescent="0.2">
      <c r="A78" s="136"/>
      <c r="B78" s="169"/>
      <c r="C78" s="170" t="s">
        <v>853</v>
      </c>
      <c r="D78" s="56" t="s">
        <v>1027</v>
      </c>
      <c r="E78" s="56"/>
      <c r="F78" s="56"/>
      <c r="G78" s="56"/>
      <c r="H78" s="56"/>
      <c r="I78" s="210"/>
      <c r="J78" s="211"/>
      <c r="K78" s="173">
        <v>0</v>
      </c>
      <c r="L78" s="173">
        <v>0</v>
      </c>
      <c r="M78" s="174">
        <v>0</v>
      </c>
      <c r="N78" s="59" t="s">
        <v>2278</v>
      </c>
    </row>
    <row r="79" spans="1:14" s="6" customFormat="1" ht="21" x14ac:dyDescent="0.2">
      <c r="A79" s="137" t="s">
        <v>1028</v>
      </c>
      <c r="B79" s="32"/>
      <c r="C79" s="175"/>
      <c r="D79" s="57"/>
      <c r="E79" s="33" t="s">
        <v>624</v>
      </c>
      <c r="F79" s="35" t="s">
        <v>1029</v>
      </c>
      <c r="G79" s="35"/>
      <c r="H79" s="35"/>
      <c r="I79" s="43">
        <v>0</v>
      </c>
      <c r="J79" s="42">
        <v>0</v>
      </c>
      <c r="K79" s="43">
        <v>0</v>
      </c>
      <c r="L79" s="43">
        <v>0</v>
      </c>
      <c r="M79" s="39">
        <v>0</v>
      </c>
      <c r="N79" s="40" t="s">
        <v>2278</v>
      </c>
    </row>
    <row r="80" spans="1:14" s="6" customFormat="1" ht="21" x14ac:dyDescent="0.2">
      <c r="A80" s="137" t="s">
        <v>1030</v>
      </c>
      <c r="B80" s="32"/>
      <c r="C80" s="175"/>
      <c r="D80" s="57"/>
      <c r="E80" s="33" t="s">
        <v>634</v>
      </c>
      <c r="F80" s="35" t="s">
        <v>391</v>
      </c>
      <c r="G80" s="35"/>
      <c r="H80" s="35"/>
      <c r="I80" s="43">
        <v>0</v>
      </c>
      <c r="J80" s="42">
        <v>0</v>
      </c>
      <c r="K80" s="43">
        <v>0</v>
      </c>
      <c r="L80" s="43">
        <v>0</v>
      </c>
      <c r="M80" s="39">
        <v>0</v>
      </c>
      <c r="N80" s="40" t="s">
        <v>2278</v>
      </c>
    </row>
    <row r="81" spans="1:14" s="7" customFormat="1" ht="21" x14ac:dyDescent="0.2">
      <c r="A81" s="136"/>
      <c r="B81" s="169"/>
      <c r="C81" s="170" t="s">
        <v>855</v>
      </c>
      <c r="D81" s="56" t="s">
        <v>1031</v>
      </c>
      <c r="E81" s="56"/>
      <c r="F81" s="56"/>
      <c r="G81" s="56"/>
      <c r="H81" s="56"/>
      <c r="I81" s="173">
        <v>20667961.919999998</v>
      </c>
      <c r="J81" s="172"/>
      <c r="K81" s="173">
        <v>20667961.919999998</v>
      </c>
      <c r="L81" s="173">
        <v>1614802.2699999998</v>
      </c>
      <c r="M81" s="174">
        <v>19053159.649999999</v>
      </c>
      <c r="N81" s="59">
        <v>11.799066674584251</v>
      </c>
    </row>
    <row r="82" spans="1:14" s="6" customFormat="1" ht="21" x14ac:dyDescent="0.2">
      <c r="A82" s="137" t="s">
        <v>1032</v>
      </c>
      <c r="B82" s="32"/>
      <c r="C82" s="175"/>
      <c r="D82" s="57"/>
      <c r="E82" s="33" t="s">
        <v>624</v>
      </c>
      <c r="F82" s="35" t="s">
        <v>1033</v>
      </c>
      <c r="G82" s="35"/>
      <c r="H82" s="35"/>
      <c r="I82" s="43">
        <v>13156.15</v>
      </c>
      <c r="J82" s="42"/>
      <c r="K82" s="43">
        <v>13156.15</v>
      </c>
      <c r="L82" s="43">
        <v>90966.62</v>
      </c>
      <c r="M82" s="39">
        <v>-77810.47</v>
      </c>
      <c r="N82" s="40">
        <v>-0.85537387230612727</v>
      </c>
    </row>
    <row r="83" spans="1:14" s="6" customFormat="1" ht="21" x14ac:dyDescent="0.2">
      <c r="A83" s="137" t="s">
        <v>1034</v>
      </c>
      <c r="B83" s="32"/>
      <c r="C83" s="175"/>
      <c r="D83" s="57"/>
      <c r="E83" s="33" t="s">
        <v>634</v>
      </c>
      <c r="F83" s="35" t="s">
        <v>8</v>
      </c>
      <c r="G83" s="35"/>
      <c r="H83" s="35"/>
      <c r="I83" s="43">
        <v>20608365.370000001</v>
      </c>
      <c r="J83" s="42"/>
      <c r="K83" s="43">
        <v>20608365.370000001</v>
      </c>
      <c r="L83" s="43">
        <v>1482281.95</v>
      </c>
      <c r="M83" s="39">
        <v>19126083.420000002</v>
      </c>
      <c r="N83" s="40">
        <v>12.903134535234678</v>
      </c>
    </row>
    <row r="84" spans="1:14" s="6" customFormat="1" ht="21" x14ac:dyDescent="0.2">
      <c r="A84" s="137" t="s">
        <v>1035</v>
      </c>
      <c r="B84" s="32"/>
      <c r="C84" s="175"/>
      <c r="D84" s="57"/>
      <c r="E84" s="33" t="s">
        <v>637</v>
      </c>
      <c r="F84" s="35" t="s">
        <v>392</v>
      </c>
      <c r="G84" s="35"/>
      <c r="H84" s="35"/>
      <c r="I84" s="43">
        <v>0</v>
      </c>
      <c r="J84" s="42"/>
      <c r="K84" s="43">
        <v>0</v>
      </c>
      <c r="L84" s="43">
        <v>0</v>
      </c>
      <c r="M84" s="39">
        <v>0</v>
      </c>
      <c r="N84" s="40" t="s">
        <v>2278</v>
      </c>
    </row>
    <row r="85" spans="1:14" s="4" customFormat="1" ht="21" x14ac:dyDescent="0.2">
      <c r="A85" s="137" t="s">
        <v>1036</v>
      </c>
      <c r="B85" s="68"/>
      <c r="C85" s="194"/>
      <c r="D85" s="57"/>
      <c r="E85" s="46" t="s">
        <v>640</v>
      </c>
      <c r="F85" s="24" t="s">
        <v>9</v>
      </c>
      <c r="G85" s="20"/>
      <c r="H85" s="24"/>
      <c r="I85" s="43">
        <v>46440.4</v>
      </c>
      <c r="J85" s="110"/>
      <c r="K85" s="43">
        <v>46440.4</v>
      </c>
      <c r="L85" s="43">
        <v>41553.699999999997</v>
      </c>
      <c r="M85" s="103">
        <v>4886.7000000000044</v>
      </c>
      <c r="N85" s="72">
        <v>0.11759963613348522</v>
      </c>
    </row>
    <row r="86" spans="1:14" s="3" customFormat="1" ht="21" x14ac:dyDescent="0.2">
      <c r="A86" s="135"/>
      <c r="B86" s="61"/>
      <c r="C86" s="193" t="s">
        <v>787</v>
      </c>
      <c r="D86" s="62"/>
      <c r="E86" s="62"/>
      <c r="F86" s="62"/>
      <c r="G86" s="62"/>
      <c r="H86" s="62"/>
      <c r="I86" s="63"/>
      <c r="J86" s="64"/>
      <c r="K86" s="65">
        <v>151571953.09000003</v>
      </c>
      <c r="L86" s="65">
        <v>225790787.10000005</v>
      </c>
      <c r="M86" s="66">
        <v>-74218834.01000002</v>
      </c>
      <c r="N86" s="67">
        <v>-0.32870621057328342</v>
      </c>
    </row>
    <row r="87" spans="1:14" s="4" customFormat="1" ht="21" x14ac:dyDescent="0.2">
      <c r="A87" s="140"/>
      <c r="B87" s="68"/>
      <c r="C87" s="194"/>
      <c r="D87" s="24"/>
      <c r="E87" s="24"/>
      <c r="F87" s="24"/>
      <c r="G87" s="24"/>
      <c r="H87" s="24"/>
      <c r="I87" s="109"/>
      <c r="J87" s="110"/>
      <c r="K87" s="43">
        <v>0</v>
      </c>
      <c r="L87" s="43">
        <v>0</v>
      </c>
      <c r="M87" s="103"/>
      <c r="N87" s="72"/>
    </row>
    <row r="88" spans="1:14" s="3" customFormat="1" ht="21" x14ac:dyDescent="0.2">
      <c r="A88" s="135"/>
      <c r="B88" s="73" t="s">
        <v>789</v>
      </c>
      <c r="C88" s="196" t="s">
        <v>1037</v>
      </c>
      <c r="D88" s="104"/>
      <c r="E88" s="104"/>
      <c r="F88" s="104"/>
      <c r="G88" s="104"/>
      <c r="H88" s="104"/>
      <c r="I88" s="105"/>
      <c r="J88" s="106"/>
      <c r="K88" s="43">
        <v>0</v>
      </c>
      <c r="L88" s="43">
        <v>0</v>
      </c>
      <c r="M88" s="108"/>
      <c r="N88" s="30"/>
    </row>
    <row r="89" spans="1:14" s="3" customFormat="1" ht="21" x14ac:dyDescent="0.2">
      <c r="A89" s="135" t="s">
        <v>1038</v>
      </c>
      <c r="B89" s="73"/>
      <c r="C89" s="197" t="s">
        <v>836</v>
      </c>
      <c r="D89" s="22" t="s">
        <v>393</v>
      </c>
      <c r="E89" s="22"/>
      <c r="F89" s="22"/>
      <c r="G89" s="22"/>
      <c r="H89" s="22"/>
      <c r="I89" s="105"/>
      <c r="J89" s="106"/>
      <c r="K89" s="43">
        <v>0</v>
      </c>
      <c r="L89" s="43">
        <v>0</v>
      </c>
      <c r="M89" s="108">
        <v>0</v>
      </c>
      <c r="N89" s="30" t="s">
        <v>2278</v>
      </c>
    </row>
    <row r="90" spans="1:14" s="3" customFormat="1" ht="21" x14ac:dyDescent="0.2">
      <c r="A90" s="135" t="s">
        <v>1039</v>
      </c>
      <c r="B90" s="73"/>
      <c r="C90" s="197" t="s">
        <v>837</v>
      </c>
      <c r="D90" s="22" t="s">
        <v>10</v>
      </c>
      <c r="E90" s="22"/>
      <c r="F90" s="22"/>
      <c r="G90" s="22"/>
      <c r="H90" s="22"/>
      <c r="I90" s="105"/>
      <c r="J90" s="106"/>
      <c r="K90" s="43">
        <v>0</v>
      </c>
      <c r="L90" s="43">
        <v>0</v>
      </c>
      <c r="M90" s="108">
        <v>0</v>
      </c>
      <c r="N90" s="30" t="s">
        <v>2278</v>
      </c>
    </row>
    <row r="91" spans="1:14" s="3" customFormat="1" ht="21" x14ac:dyDescent="0.2">
      <c r="A91" s="135"/>
      <c r="B91" s="61"/>
      <c r="C91" s="193" t="s">
        <v>795</v>
      </c>
      <c r="D91" s="62"/>
      <c r="E91" s="62"/>
      <c r="F91" s="62"/>
      <c r="G91" s="62"/>
      <c r="H91" s="62"/>
      <c r="I91" s="63"/>
      <c r="J91" s="64"/>
      <c r="K91" s="65">
        <v>0</v>
      </c>
      <c r="L91" s="65">
        <v>0</v>
      </c>
      <c r="M91" s="66">
        <v>0</v>
      </c>
      <c r="N91" s="67" t="s">
        <v>2278</v>
      </c>
    </row>
    <row r="92" spans="1:14" s="4" customFormat="1" ht="21.75" thickBot="1" x14ac:dyDescent="0.25">
      <c r="A92" s="140"/>
      <c r="B92" s="68"/>
      <c r="C92" s="194"/>
      <c r="D92" s="24"/>
      <c r="E92" s="24"/>
      <c r="F92" s="24"/>
      <c r="G92" s="24"/>
      <c r="H92" s="24"/>
      <c r="I92" s="109"/>
      <c r="J92" s="110"/>
      <c r="K92" s="102"/>
      <c r="L92" s="102"/>
      <c r="M92" s="103"/>
      <c r="N92" s="72"/>
    </row>
    <row r="93" spans="1:14" s="4" customFormat="1" ht="22.5" thickTop="1" thickBot="1" x14ac:dyDescent="0.25">
      <c r="A93" s="140"/>
      <c r="B93" s="111" t="s">
        <v>1040</v>
      </c>
      <c r="C93" s="212"/>
      <c r="D93" s="113"/>
      <c r="E93" s="114"/>
      <c r="F93" s="114"/>
      <c r="G93" s="114"/>
      <c r="H93" s="113"/>
      <c r="I93" s="115"/>
      <c r="J93" s="116"/>
      <c r="K93" s="117">
        <v>326715363.04999995</v>
      </c>
      <c r="L93" s="117">
        <v>404121022.5</v>
      </c>
      <c r="M93" s="118">
        <v>-77405659.450000048</v>
      </c>
      <c r="N93" s="119">
        <v>-0.1915407888734619</v>
      </c>
    </row>
    <row r="94" spans="1:14" s="4" customFormat="1" ht="21.75" thickTop="1" x14ac:dyDescent="0.2">
      <c r="A94" s="140"/>
      <c r="B94" s="213"/>
      <c r="C94" s="214"/>
      <c r="D94" s="215"/>
      <c r="E94" s="215"/>
      <c r="F94" s="215"/>
      <c r="G94" s="215"/>
      <c r="H94" s="215"/>
      <c r="I94" s="216"/>
      <c r="J94" s="217"/>
      <c r="K94" s="218"/>
      <c r="L94" s="218"/>
      <c r="M94" s="219"/>
      <c r="N94" s="220"/>
    </row>
    <row r="95" spans="1:14" s="4" customFormat="1" ht="21" x14ac:dyDescent="0.2">
      <c r="A95" s="140"/>
      <c r="B95" s="73" t="s">
        <v>796</v>
      </c>
      <c r="C95" s="196" t="s">
        <v>922</v>
      </c>
      <c r="D95" s="104"/>
      <c r="E95" s="120"/>
      <c r="F95" s="120"/>
      <c r="G95" s="120"/>
      <c r="H95" s="23"/>
      <c r="I95" s="105"/>
      <c r="J95" s="106"/>
      <c r="K95" s="107"/>
      <c r="L95" s="107"/>
      <c r="M95" s="103"/>
      <c r="N95" s="72"/>
    </row>
    <row r="96" spans="1:14" s="4" customFormat="1" ht="21" x14ac:dyDescent="0.2">
      <c r="A96" s="140" t="s">
        <v>1041</v>
      </c>
      <c r="B96" s="68"/>
      <c r="C96" s="197" t="s">
        <v>624</v>
      </c>
      <c r="D96" s="82" t="s">
        <v>11</v>
      </c>
      <c r="E96" s="104"/>
      <c r="F96" s="120"/>
      <c r="G96" s="120"/>
      <c r="H96" s="23"/>
      <c r="I96" s="109"/>
      <c r="J96" s="110"/>
      <c r="K96" s="173"/>
      <c r="L96" s="173"/>
      <c r="M96" s="108">
        <v>0</v>
      </c>
      <c r="N96" s="30" t="s">
        <v>2278</v>
      </c>
    </row>
    <row r="97" spans="1:14" s="4" customFormat="1" ht="21" x14ac:dyDescent="0.2">
      <c r="A97" s="140" t="s">
        <v>1042</v>
      </c>
      <c r="B97" s="68"/>
      <c r="C97" s="197" t="s">
        <v>634</v>
      </c>
      <c r="D97" s="82" t="s">
        <v>388</v>
      </c>
      <c r="E97" s="104"/>
      <c r="F97" s="120"/>
      <c r="G97" s="120"/>
      <c r="H97" s="23"/>
      <c r="I97" s="109"/>
      <c r="J97" s="110"/>
      <c r="K97" s="43"/>
      <c r="L97" s="43"/>
      <c r="M97" s="103">
        <v>0</v>
      </c>
      <c r="N97" s="72" t="s">
        <v>2278</v>
      </c>
    </row>
    <row r="98" spans="1:14" s="4" customFormat="1" ht="21" x14ac:dyDescent="0.2">
      <c r="A98" s="140" t="s">
        <v>1043</v>
      </c>
      <c r="B98" s="68"/>
      <c r="C98" s="197" t="s">
        <v>637</v>
      </c>
      <c r="D98" s="82" t="s">
        <v>12</v>
      </c>
      <c r="E98" s="104"/>
      <c r="F98" s="120"/>
      <c r="G98" s="120"/>
      <c r="H98" s="23"/>
      <c r="I98" s="109"/>
      <c r="J98" s="110"/>
      <c r="K98" s="43"/>
      <c r="L98" s="43"/>
      <c r="M98" s="103">
        <v>0</v>
      </c>
      <c r="N98" s="72" t="s">
        <v>2278</v>
      </c>
    </row>
    <row r="99" spans="1:14" s="4" customFormat="1" ht="21" x14ac:dyDescent="0.2">
      <c r="A99" s="140" t="s">
        <v>1044</v>
      </c>
      <c r="B99" s="68"/>
      <c r="C99" s="197" t="s">
        <v>640</v>
      </c>
      <c r="D99" s="82" t="s">
        <v>13</v>
      </c>
      <c r="E99" s="104"/>
      <c r="F99" s="120"/>
      <c r="G99" s="120"/>
      <c r="H99" s="23"/>
      <c r="I99" s="109"/>
      <c r="J99" s="110"/>
      <c r="K99" s="43"/>
      <c r="L99" s="43"/>
      <c r="M99" s="103">
        <v>0</v>
      </c>
      <c r="N99" s="72" t="s">
        <v>2278</v>
      </c>
    </row>
    <row r="100" spans="1:14" s="3" customFormat="1" ht="21.75" thickBot="1" x14ac:dyDescent="0.25">
      <c r="A100" s="135"/>
      <c r="B100" s="121"/>
      <c r="C100" s="221" t="s">
        <v>802</v>
      </c>
      <c r="D100" s="122"/>
      <c r="E100" s="122"/>
      <c r="F100" s="122"/>
      <c r="G100" s="122"/>
      <c r="H100" s="122"/>
      <c r="I100" s="123"/>
      <c r="J100" s="124"/>
      <c r="K100" s="125">
        <v>0</v>
      </c>
      <c r="L100" s="125">
        <v>0</v>
      </c>
      <c r="M100" s="126">
        <v>0</v>
      </c>
      <c r="N100" s="127" t="s">
        <v>2278</v>
      </c>
    </row>
    <row r="101" spans="1:14" x14ac:dyDescent="0.25">
      <c r="B101" s="344"/>
      <c r="C101" s="906"/>
      <c r="D101" s="907"/>
      <c r="E101" s="907"/>
      <c r="F101" s="907"/>
      <c r="G101" s="907"/>
      <c r="H101" s="141"/>
      <c r="I101" s="133"/>
      <c r="J101" s="133"/>
      <c r="K101" s="133"/>
      <c r="L101" s="133"/>
    </row>
    <row r="102" spans="1:14" x14ac:dyDescent="0.25">
      <c r="B102" s="344"/>
      <c r="C102" s="345"/>
      <c r="D102" s="361"/>
      <c r="E102" s="361"/>
      <c r="F102" s="361"/>
      <c r="G102" s="361"/>
      <c r="H102" s="141"/>
      <c r="I102" s="133"/>
      <c r="J102" s="133"/>
      <c r="K102" s="133"/>
      <c r="L102" s="133"/>
    </row>
    <row r="103" spans="1:14" s="783" customFormat="1" ht="28.5" x14ac:dyDescent="0.45">
      <c r="B103" s="784"/>
      <c r="C103" s="785"/>
      <c r="D103" s="786"/>
      <c r="E103" s="786"/>
      <c r="F103" s="786"/>
      <c r="G103" s="786"/>
      <c r="H103" s="787" t="s">
        <v>2256</v>
      </c>
      <c r="I103" s="788"/>
      <c r="J103" s="788"/>
      <c r="K103" s="788"/>
      <c r="L103" s="788"/>
    </row>
    <row r="104" spans="1:14" s="783" customFormat="1" ht="28.5" x14ac:dyDescent="0.45">
      <c r="B104" s="784"/>
      <c r="C104" s="785"/>
      <c r="D104" s="786"/>
      <c r="E104" s="786"/>
      <c r="F104" s="786"/>
      <c r="G104" s="786"/>
      <c r="H104" s="787" t="s">
        <v>2265</v>
      </c>
      <c r="I104" s="788"/>
      <c r="J104" s="788"/>
      <c r="K104" s="788"/>
      <c r="L104" s="788"/>
    </row>
    <row r="105" spans="1:14" s="783" customFormat="1" ht="28.5" x14ac:dyDescent="0.45">
      <c r="B105" s="784"/>
      <c r="C105" s="785"/>
      <c r="D105" s="786"/>
      <c r="E105" s="786"/>
      <c r="F105" s="786"/>
      <c r="G105" s="786"/>
      <c r="H105" s="790"/>
      <c r="I105" s="788"/>
      <c r="J105" s="788"/>
      <c r="L105" s="791" t="s">
        <v>830</v>
      </c>
    </row>
    <row r="106" spans="1:14" s="783" customFormat="1" ht="28.5" x14ac:dyDescent="0.45">
      <c r="B106" s="784"/>
      <c r="C106" s="785"/>
      <c r="D106" s="786"/>
      <c r="E106" s="786"/>
      <c r="F106" s="786"/>
      <c r="G106" s="786"/>
      <c r="H106" s="790"/>
      <c r="I106" s="788"/>
      <c r="J106" s="788"/>
      <c r="L106" s="791" t="s">
        <v>2266</v>
      </c>
    </row>
    <row r="107" spans="1:14" x14ac:dyDescent="0.25">
      <c r="B107" s="344"/>
      <c r="C107" s="345"/>
      <c r="D107" s="361"/>
      <c r="E107" s="361"/>
      <c r="F107" s="361"/>
      <c r="G107" s="361"/>
      <c r="H107" s="141"/>
      <c r="I107" s="133"/>
      <c r="J107" s="133"/>
      <c r="K107" s="133"/>
      <c r="L107" s="133"/>
    </row>
    <row r="108" spans="1:14" x14ac:dyDescent="0.25">
      <c r="B108" s="344"/>
      <c r="C108" s="345"/>
      <c r="D108" s="361"/>
      <c r="E108" s="361"/>
      <c r="F108" s="361"/>
      <c r="G108" s="361"/>
      <c r="H108" s="141"/>
      <c r="I108" s="133"/>
      <c r="J108" s="133"/>
      <c r="K108" s="133"/>
      <c r="L108" s="133"/>
    </row>
    <row r="109" spans="1:14" x14ac:dyDescent="0.25">
      <c r="B109" s="344"/>
      <c r="C109" s="345"/>
      <c r="D109" s="361"/>
      <c r="E109" s="361"/>
      <c r="F109" s="361"/>
      <c r="G109" s="361"/>
      <c r="H109" s="141"/>
      <c r="I109" s="133"/>
      <c r="J109" s="133"/>
      <c r="K109" s="133"/>
      <c r="L109" s="133"/>
    </row>
    <row r="110" spans="1:14" x14ac:dyDescent="0.25">
      <c r="B110" s="344"/>
      <c r="C110" s="345"/>
      <c r="D110" s="361"/>
      <c r="E110" s="361"/>
      <c r="F110" s="361"/>
      <c r="G110" s="361"/>
      <c r="H110" s="141"/>
      <c r="I110" s="133"/>
      <c r="J110" s="133"/>
      <c r="K110" s="133"/>
      <c r="L110" s="133"/>
    </row>
    <row r="111" spans="1:14" x14ac:dyDescent="0.25">
      <c r="B111" s="344"/>
      <c r="C111" s="345"/>
      <c r="D111" s="361"/>
      <c r="E111" s="361"/>
      <c r="F111" s="361"/>
      <c r="G111" s="361"/>
      <c r="H111" s="141"/>
      <c r="I111" s="133"/>
      <c r="J111" s="133"/>
      <c r="K111" s="133"/>
      <c r="L111" s="133"/>
    </row>
    <row r="112" spans="1:14" x14ac:dyDescent="0.25">
      <c r="A112" s="1"/>
      <c r="B112" s="344"/>
      <c r="C112" s="345"/>
      <c r="D112" s="361"/>
      <c r="E112" s="361"/>
      <c r="F112" s="361"/>
      <c r="G112" s="361"/>
      <c r="H112" s="141"/>
      <c r="I112" s="133"/>
      <c r="J112" s="133"/>
      <c r="K112" s="133"/>
      <c r="L112" s="133"/>
    </row>
    <row r="113" spans="1:14" x14ac:dyDescent="0.25">
      <c r="A113" s="1"/>
      <c r="B113" s="344"/>
      <c r="C113" s="345"/>
      <c r="D113" s="361"/>
      <c r="E113" s="361"/>
      <c r="F113" s="361"/>
      <c r="G113" s="361"/>
      <c r="H113" s="141"/>
      <c r="I113" s="133"/>
      <c r="J113" s="133"/>
      <c r="K113" s="133"/>
      <c r="L113" s="133"/>
    </row>
    <row r="114" spans="1:14" x14ac:dyDescent="0.25">
      <c r="A114" s="1"/>
      <c r="B114" s="344"/>
      <c r="C114" s="883"/>
      <c r="D114" s="884"/>
      <c r="E114" s="884"/>
      <c r="F114" s="884"/>
      <c r="G114" s="884"/>
      <c r="H114" s="10"/>
      <c r="I114" s="133"/>
      <c r="J114" s="133"/>
      <c r="K114" s="133"/>
      <c r="L114" s="133"/>
    </row>
    <row r="115" spans="1:14" x14ac:dyDescent="0.25">
      <c r="A115" s="1"/>
      <c r="B115" s="344"/>
      <c r="C115" s="883"/>
      <c r="D115" s="884"/>
      <c r="E115" s="884"/>
      <c r="F115" s="884"/>
      <c r="G115" s="884"/>
      <c r="H115" s="10"/>
      <c r="I115" s="133"/>
      <c r="J115" s="133"/>
      <c r="K115" s="133"/>
      <c r="L115" s="144"/>
      <c r="M115" s="145"/>
      <c r="N115" s="145"/>
    </row>
    <row r="116" spans="1:14" x14ac:dyDescent="0.25">
      <c r="A116" s="1"/>
      <c r="B116" s="344"/>
      <c r="C116" s="883"/>
      <c r="D116" s="884"/>
      <c r="E116" s="884"/>
      <c r="F116" s="884"/>
      <c r="G116" s="884"/>
      <c r="H116" s="10"/>
      <c r="I116" s="133"/>
      <c r="J116" s="133"/>
      <c r="K116" s="133"/>
      <c r="L116" s="133"/>
    </row>
    <row r="117" spans="1:14" x14ac:dyDescent="0.25">
      <c r="A117" s="1"/>
      <c r="B117" s="344"/>
      <c r="C117" s="883"/>
      <c r="D117" s="884"/>
      <c r="E117" s="884"/>
      <c r="F117" s="884"/>
      <c r="G117" s="884"/>
      <c r="H117" s="10"/>
      <c r="I117" s="133"/>
      <c r="J117" s="133"/>
      <c r="K117" s="146"/>
      <c r="L117" s="146"/>
    </row>
    <row r="118" spans="1:14" x14ac:dyDescent="0.25">
      <c r="A118" s="1"/>
      <c r="B118" s="344"/>
      <c r="C118" s="883"/>
      <c r="D118" s="884"/>
      <c r="E118" s="884"/>
      <c r="F118" s="884"/>
      <c r="G118" s="884"/>
      <c r="H118" s="10"/>
      <c r="I118" s="133"/>
      <c r="J118" s="133"/>
      <c r="K118" s="133"/>
      <c r="L118" s="133"/>
    </row>
    <row r="119" spans="1:14" x14ac:dyDescent="0.25">
      <c r="A119" s="1"/>
      <c r="B119" s="344"/>
      <c r="C119" s="883"/>
      <c r="D119" s="884"/>
      <c r="E119" s="884"/>
      <c r="F119" s="884"/>
      <c r="G119" s="884"/>
      <c r="H119" s="10"/>
      <c r="I119" s="133"/>
      <c r="J119" s="133"/>
      <c r="K119" s="133"/>
      <c r="L119" s="133"/>
    </row>
    <row r="120" spans="1:14" ht="21" x14ac:dyDescent="0.35">
      <c r="A120" s="1"/>
      <c r="B120" s="344"/>
      <c r="C120" s="883"/>
      <c r="D120" s="884"/>
      <c r="E120" s="884"/>
      <c r="F120" s="884"/>
      <c r="G120" s="884"/>
      <c r="H120" s="10"/>
      <c r="I120" s="133"/>
      <c r="J120" s="133"/>
      <c r="K120" s="132"/>
      <c r="L120" s="133"/>
    </row>
    <row r="121" spans="1:14" x14ac:dyDescent="0.25">
      <c r="A121" s="1"/>
      <c r="B121" s="344"/>
      <c r="C121" s="883"/>
      <c r="D121" s="884"/>
      <c r="E121" s="884"/>
      <c r="F121" s="884"/>
      <c r="G121" s="884"/>
      <c r="H121" s="10"/>
      <c r="I121" s="133"/>
      <c r="J121" s="133"/>
      <c r="K121" s="133"/>
      <c r="L121" s="133"/>
    </row>
    <row r="122" spans="1:14" x14ac:dyDescent="0.25">
      <c r="A122" s="1"/>
      <c r="B122" s="344"/>
      <c r="C122" s="344"/>
      <c r="D122" s="9"/>
      <c r="E122" s="9"/>
      <c r="F122" s="9"/>
      <c r="G122" s="9"/>
      <c r="H122" s="10"/>
      <c r="I122" s="133"/>
      <c r="J122" s="133"/>
      <c r="K122" s="133"/>
      <c r="L122" s="133"/>
    </row>
    <row r="123" spans="1:14" x14ac:dyDescent="0.25">
      <c r="A123" s="1"/>
      <c r="B123" s="344"/>
      <c r="C123" s="344"/>
      <c r="D123" s="9"/>
      <c r="E123" s="9"/>
      <c r="F123" s="9"/>
      <c r="G123" s="9"/>
      <c r="H123" s="10"/>
    </row>
    <row r="124" spans="1:14" x14ac:dyDescent="0.25">
      <c r="A124" s="1"/>
      <c r="B124" s="344"/>
      <c r="C124" s="344"/>
      <c r="D124" s="9"/>
      <c r="E124" s="9"/>
      <c r="F124" s="9"/>
      <c r="G124" s="9"/>
      <c r="H124" s="10"/>
    </row>
    <row r="125" spans="1:14" x14ac:dyDescent="0.25">
      <c r="A125" s="1"/>
      <c r="B125" s="344"/>
      <c r="C125" s="344"/>
      <c r="D125" s="9"/>
      <c r="E125" s="9"/>
      <c r="F125" s="9"/>
      <c r="G125" s="9"/>
      <c r="H125" s="10"/>
    </row>
    <row r="126" spans="1:14" x14ac:dyDescent="0.25">
      <c r="A126" s="1"/>
      <c r="B126" s="344"/>
      <c r="C126" s="344"/>
      <c r="D126" s="9"/>
      <c r="E126" s="9"/>
      <c r="F126" s="9"/>
      <c r="G126" s="9"/>
      <c r="H126" s="10"/>
    </row>
    <row r="127" spans="1:14" x14ac:dyDescent="0.25">
      <c r="A127" s="1"/>
      <c r="B127" s="344"/>
      <c r="C127" s="344"/>
      <c r="D127" s="9"/>
      <c r="E127" s="9"/>
      <c r="F127" s="9"/>
      <c r="G127" s="9"/>
      <c r="H127" s="10"/>
    </row>
    <row r="128" spans="1:14" x14ac:dyDescent="0.25">
      <c r="B128" s="344"/>
      <c r="C128" s="344"/>
      <c r="D128" s="9"/>
      <c r="E128" s="9"/>
      <c r="F128" s="9"/>
      <c r="G128" s="9"/>
      <c r="H128" s="10"/>
    </row>
    <row r="129" spans="1:14" x14ac:dyDescent="0.25">
      <c r="B129" s="344"/>
      <c r="C129" s="344"/>
      <c r="D129" s="9"/>
      <c r="E129" s="9"/>
      <c r="F129" s="9"/>
      <c r="G129" s="9"/>
      <c r="H129" s="10"/>
    </row>
    <row r="130" spans="1:14" x14ac:dyDescent="0.25">
      <c r="B130" s="344"/>
      <c r="C130" s="344"/>
      <c r="D130" s="9"/>
      <c r="E130" s="9"/>
      <c r="F130" s="9"/>
      <c r="G130" s="9"/>
      <c r="H130" s="10"/>
    </row>
    <row r="131" spans="1:14" x14ac:dyDescent="0.25">
      <c r="B131" s="344"/>
      <c r="C131" s="344"/>
      <c r="D131" s="9"/>
      <c r="E131" s="9"/>
      <c r="F131" s="9"/>
      <c r="G131" s="9"/>
      <c r="H131" s="10"/>
    </row>
    <row r="132" spans="1:14" x14ac:dyDescent="0.25">
      <c r="B132" s="344"/>
      <c r="C132" s="344"/>
      <c r="D132" s="9"/>
      <c r="E132" s="9"/>
      <c r="F132" s="9"/>
      <c r="G132" s="9"/>
      <c r="H132" s="10"/>
    </row>
    <row r="133" spans="1:14" x14ac:dyDescent="0.25">
      <c r="B133" s="344"/>
      <c r="C133" s="344"/>
      <c r="D133" s="9"/>
      <c r="E133" s="9"/>
      <c r="F133" s="9"/>
      <c r="G133" s="9"/>
      <c r="H133" s="10"/>
    </row>
    <row r="134" spans="1:14" x14ac:dyDescent="0.25">
      <c r="B134" s="344"/>
      <c r="C134" s="344"/>
      <c r="D134" s="9"/>
      <c r="E134" s="9"/>
      <c r="F134" s="9"/>
      <c r="G134" s="9"/>
      <c r="H134" s="10"/>
    </row>
    <row r="135" spans="1:14" x14ac:dyDescent="0.25">
      <c r="B135" s="344"/>
      <c r="C135" s="344"/>
      <c r="D135" s="9"/>
      <c r="E135" s="9"/>
      <c r="F135" s="9"/>
      <c r="G135" s="9"/>
      <c r="H135" s="10"/>
    </row>
    <row r="136" spans="1:14" x14ac:dyDescent="0.25">
      <c r="B136" s="344"/>
      <c r="C136" s="344"/>
      <c r="D136" s="9"/>
      <c r="E136" s="9"/>
      <c r="F136" s="9"/>
      <c r="G136" s="9"/>
      <c r="H136" s="10"/>
    </row>
    <row r="137" spans="1:14" s="2" customFormat="1" x14ac:dyDescent="0.25">
      <c r="A137" s="147"/>
      <c r="B137" s="344"/>
      <c r="C137" s="344"/>
      <c r="D137" s="9"/>
      <c r="E137" s="9"/>
      <c r="F137" s="9"/>
      <c r="G137" s="9"/>
      <c r="H137" s="10"/>
      <c r="I137" s="1"/>
      <c r="J137" s="1"/>
      <c r="K137" s="1"/>
      <c r="L137" s="1"/>
      <c r="M137" s="1"/>
      <c r="N137" s="1"/>
    </row>
    <row r="138" spans="1:14" s="2" customFormat="1" x14ac:dyDescent="0.25">
      <c r="A138" s="147"/>
      <c r="B138" s="344"/>
      <c r="C138" s="344"/>
      <c r="D138" s="9"/>
      <c r="E138" s="9"/>
      <c r="F138" s="9"/>
      <c r="G138" s="9"/>
      <c r="H138" s="10"/>
      <c r="I138" s="1"/>
      <c r="J138" s="1"/>
      <c r="K138" s="1"/>
      <c r="L138" s="1"/>
      <c r="M138" s="1"/>
      <c r="N138" s="1"/>
    </row>
    <row r="139" spans="1:14" s="2" customFormat="1" x14ac:dyDescent="0.25">
      <c r="A139" s="147"/>
      <c r="B139" s="344"/>
      <c r="C139" s="344"/>
      <c r="D139" s="9"/>
      <c r="E139" s="9"/>
      <c r="F139" s="9"/>
      <c r="G139" s="9"/>
      <c r="H139" s="10"/>
      <c r="I139" s="1"/>
      <c r="J139" s="1"/>
      <c r="K139" s="1"/>
      <c r="L139" s="1"/>
      <c r="M139" s="1"/>
      <c r="N139" s="1"/>
    </row>
    <row r="140" spans="1:14" s="2" customFormat="1" x14ac:dyDescent="0.25">
      <c r="A140" s="147"/>
      <c r="B140" s="344"/>
      <c r="C140" s="344"/>
      <c r="D140" s="9"/>
      <c r="E140" s="9"/>
      <c r="F140" s="9"/>
      <c r="G140" s="9"/>
      <c r="H140" s="10"/>
      <c r="I140" s="1"/>
      <c r="J140" s="1"/>
      <c r="K140" s="1"/>
      <c r="L140" s="1"/>
      <c r="M140" s="1"/>
      <c r="N140" s="1"/>
    </row>
    <row r="141" spans="1:14" s="2" customFormat="1" x14ac:dyDescent="0.25">
      <c r="A141" s="147"/>
      <c r="B141" s="344"/>
      <c r="C141" s="344"/>
      <c r="D141" s="9"/>
      <c r="E141" s="9"/>
      <c r="F141" s="9"/>
      <c r="G141" s="9"/>
      <c r="H141" s="10"/>
      <c r="I141" s="1"/>
      <c r="J141" s="1"/>
      <c r="K141" s="1"/>
      <c r="L141" s="1"/>
      <c r="M141" s="1"/>
      <c r="N141" s="1"/>
    </row>
    <row r="142" spans="1:14" s="2" customFormat="1" x14ac:dyDescent="0.25">
      <c r="A142" s="147"/>
      <c r="B142" s="344"/>
      <c r="C142" s="344"/>
      <c r="D142" s="9"/>
      <c r="E142" s="9"/>
      <c r="F142" s="9"/>
      <c r="G142" s="9"/>
      <c r="H142" s="10"/>
      <c r="I142" s="1"/>
      <c r="J142" s="1"/>
      <c r="K142" s="1"/>
      <c r="L142" s="1"/>
      <c r="M142" s="1"/>
      <c r="N142" s="1"/>
    </row>
    <row r="143" spans="1:14" s="2" customFormat="1" x14ac:dyDescent="0.25">
      <c r="A143" s="147"/>
      <c r="B143" s="344"/>
      <c r="C143" s="344"/>
      <c r="D143" s="9"/>
      <c r="E143" s="9"/>
      <c r="F143" s="9"/>
      <c r="G143" s="9"/>
      <c r="H143" s="10"/>
      <c r="I143" s="1"/>
      <c r="J143" s="1"/>
      <c r="K143" s="1"/>
      <c r="L143" s="1"/>
      <c r="M143" s="1"/>
      <c r="N143" s="1"/>
    </row>
    <row r="144" spans="1:14" s="2" customFormat="1" x14ac:dyDescent="0.25">
      <c r="A144" s="147"/>
      <c r="B144" s="344"/>
      <c r="C144" s="344"/>
      <c r="D144" s="9"/>
      <c r="E144" s="9"/>
      <c r="F144" s="9"/>
      <c r="G144" s="9"/>
      <c r="H144" s="10"/>
      <c r="I144" s="1"/>
      <c r="J144" s="1"/>
      <c r="K144" s="1"/>
      <c r="L144" s="1"/>
      <c r="M144" s="1"/>
      <c r="N144" s="1"/>
    </row>
    <row r="145" spans="1:14" s="2" customFormat="1" x14ac:dyDescent="0.25">
      <c r="A145" s="147"/>
      <c r="B145" s="344"/>
      <c r="C145" s="344"/>
      <c r="D145" s="9"/>
      <c r="E145" s="9"/>
      <c r="F145" s="9"/>
      <c r="G145" s="9"/>
      <c r="H145" s="10"/>
      <c r="I145" s="1"/>
      <c r="J145" s="1"/>
      <c r="K145" s="1"/>
      <c r="L145" s="1"/>
      <c r="M145" s="1"/>
      <c r="N145" s="1"/>
    </row>
    <row r="146" spans="1:14" s="2" customFormat="1" x14ac:dyDescent="0.25">
      <c r="A146" s="147"/>
      <c r="B146" s="344"/>
      <c r="C146" s="344"/>
      <c r="D146" s="9"/>
      <c r="E146" s="9"/>
      <c r="F146" s="9"/>
      <c r="G146" s="9"/>
      <c r="H146" s="10"/>
      <c r="I146" s="1"/>
      <c r="J146" s="1"/>
      <c r="K146" s="1"/>
      <c r="L146" s="1"/>
      <c r="M146" s="1"/>
      <c r="N146" s="1"/>
    </row>
    <row r="147" spans="1:14" s="2" customFormat="1" x14ac:dyDescent="0.25">
      <c r="A147" s="147"/>
      <c r="B147" s="344"/>
      <c r="C147" s="344"/>
      <c r="D147" s="9"/>
      <c r="E147" s="9"/>
      <c r="F147" s="9"/>
      <c r="G147" s="9"/>
      <c r="H147" s="10"/>
      <c r="I147" s="1"/>
      <c r="J147" s="1"/>
      <c r="K147" s="1"/>
      <c r="L147" s="1"/>
      <c r="M147" s="1"/>
      <c r="N147" s="1"/>
    </row>
    <row r="148" spans="1:14" s="2" customFormat="1" x14ac:dyDescent="0.25">
      <c r="A148" s="147"/>
      <c r="B148" s="344"/>
      <c r="C148" s="344"/>
      <c r="D148" s="9"/>
      <c r="E148" s="9"/>
      <c r="F148" s="9"/>
      <c r="G148" s="9"/>
      <c r="H148" s="10"/>
      <c r="I148" s="1"/>
      <c r="J148" s="1"/>
      <c r="K148" s="1"/>
      <c r="L148" s="1"/>
      <c r="M148" s="1"/>
      <c r="N148" s="1"/>
    </row>
    <row r="149" spans="1:14" s="2" customFormat="1" x14ac:dyDescent="0.25">
      <c r="A149" s="147"/>
      <c r="B149" s="344"/>
      <c r="C149" s="344"/>
      <c r="D149" s="9"/>
      <c r="E149" s="9"/>
      <c r="F149" s="9"/>
      <c r="G149" s="9"/>
      <c r="H149" s="10"/>
      <c r="I149" s="1"/>
      <c r="J149" s="1"/>
      <c r="K149" s="1"/>
      <c r="L149" s="1"/>
      <c r="M149" s="1"/>
      <c r="N149" s="1"/>
    </row>
    <row r="150" spans="1:14" s="2" customFormat="1" x14ac:dyDescent="0.25">
      <c r="A150" s="147"/>
      <c r="B150" s="344"/>
      <c r="C150" s="344"/>
      <c r="D150" s="9"/>
      <c r="E150" s="9"/>
      <c r="F150" s="9"/>
      <c r="G150" s="9"/>
      <c r="H150" s="10"/>
      <c r="I150" s="1"/>
      <c r="J150" s="1"/>
      <c r="K150" s="1"/>
      <c r="L150" s="1"/>
      <c r="M150" s="1"/>
      <c r="N150" s="1"/>
    </row>
    <row r="151" spans="1:14" s="2" customFormat="1" x14ac:dyDescent="0.25">
      <c r="A151" s="147"/>
      <c r="B151" s="344"/>
      <c r="C151" s="344"/>
      <c r="D151" s="9"/>
      <c r="E151" s="9"/>
      <c r="F151" s="9"/>
      <c r="G151" s="9"/>
      <c r="H151" s="10"/>
      <c r="I151" s="1"/>
      <c r="J151" s="1"/>
      <c r="K151" s="1"/>
      <c r="L151" s="1"/>
      <c r="M151" s="1"/>
      <c r="N151" s="1"/>
    </row>
    <row r="152" spans="1:14" s="2" customFormat="1" x14ac:dyDescent="0.25">
      <c r="A152" s="147"/>
      <c r="B152" s="344"/>
      <c r="C152" s="344"/>
      <c r="D152" s="9"/>
      <c r="E152" s="9"/>
      <c r="F152" s="9"/>
      <c r="G152" s="9"/>
      <c r="H152" s="10"/>
      <c r="I152" s="1"/>
      <c r="J152" s="1"/>
      <c r="K152" s="1"/>
      <c r="L152" s="1"/>
      <c r="M152" s="1"/>
      <c r="N152" s="1"/>
    </row>
    <row r="153" spans="1:14" s="2" customFormat="1" x14ac:dyDescent="0.25">
      <c r="A153" s="147"/>
      <c r="B153" s="344"/>
      <c r="C153" s="344"/>
      <c r="D153" s="9"/>
      <c r="E153" s="9"/>
      <c r="F153" s="9"/>
      <c r="G153" s="9"/>
      <c r="H153" s="10"/>
      <c r="I153" s="1"/>
      <c r="J153" s="1"/>
      <c r="K153" s="1"/>
      <c r="L153" s="1"/>
      <c r="M153" s="1"/>
      <c r="N153" s="1"/>
    </row>
    <row r="154" spans="1:14" s="2" customFormat="1" x14ac:dyDescent="0.25">
      <c r="A154" s="147"/>
      <c r="B154" s="344"/>
      <c r="C154" s="344"/>
      <c r="D154" s="9"/>
      <c r="E154" s="9"/>
      <c r="F154" s="9"/>
      <c r="G154" s="9"/>
      <c r="H154" s="10"/>
      <c r="I154" s="1"/>
      <c r="J154" s="1"/>
      <c r="K154" s="1"/>
      <c r="L154" s="1"/>
      <c r="M154" s="1"/>
      <c r="N154" s="1"/>
    </row>
    <row r="155" spans="1:14" s="2" customFormat="1" x14ac:dyDescent="0.25">
      <c r="A155" s="147"/>
      <c r="B155" s="344"/>
      <c r="C155" s="344"/>
      <c r="D155" s="9"/>
      <c r="E155" s="9"/>
      <c r="F155" s="9"/>
      <c r="G155" s="9"/>
      <c r="H155" s="10"/>
      <c r="I155" s="1"/>
      <c r="J155" s="1"/>
      <c r="K155" s="1"/>
      <c r="L155" s="1"/>
      <c r="M155" s="1"/>
      <c r="N155" s="1"/>
    </row>
    <row r="156" spans="1:14" s="2" customFormat="1" x14ac:dyDescent="0.25">
      <c r="A156" s="147"/>
      <c r="B156" s="344"/>
      <c r="C156" s="344"/>
      <c r="D156" s="9"/>
      <c r="E156" s="9"/>
      <c r="F156" s="9"/>
      <c r="G156" s="9"/>
      <c r="H156" s="10"/>
      <c r="I156" s="1"/>
      <c r="J156" s="1"/>
      <c r="K156" s="1"/>
      <c r="L156" s="1"/>
      <c r="M156" s="1"/>
      <c r="N156" s="1"/>
    </row>
    <row r="157" spans="1:14" s="2" customFormat="1" x14ac:dyDescent="0.25">
      <c r="A157" s="147"/>
      <c r="B157" s="344"/>
      <c r="C157" s="344"/>
      <c r="D157" s="9"/>
      <c r="E157" s="9"/>
      <c r="F157" s="9"/>
      <c r="G157" s="9"/>
      <c r="H157" s="10"/>
      <c r="I157" s="1"/>
      <c r="J157" s="1"/>
      <c r="K157" s="1"/>
      <c r="L157" s="1"/>
      <c r="M157" s="1"/>
      <c r="N157" s="1"/>
    </row>
    <row r="158" spans="1:14" s="2" customFormat="1" x14ac:dyDescent="0.25">
      <c r="A158" s="147"/>
      <c r="B158" s="344"/>
      <c r="C158" s="344"/>
      <c r="D158" s="9"/>
      <c r="E158" s="9"/>
      <c r="F158" s="9"/>
      <c r="G158" s="9"/>
      <c r="H158" s="10"/>
      <c r="I158" s="1"/>
      <c r="J158" s="1"/>
      <c r="K158" s="1"/>
      <c r="L158" s="1"/>
      <c r="M158" s="1"/>
      <c r="N158" s="1"/>
    </row>
    <row r="159" spans="1:14" s="2" customFormat="1" x14ac:dyDescent="0.25">
      <c r="A159" s="147"/>
      <c r="B159" s="344"/>
      <c r="C159" s="344"/>
      <c r="D159" s="9"/>
      <c r="E159" s="9"/>
      <c r="F159" s="9"/>
      <c r="G159" s="9"/>
      <c r="H159" s="10"/>
      <c r="I159" s="1"/>
      <c r="J159" s="1"/>
      <c r="K159" s="1"/>
      <c r="L159" s="1"/>
      <c r="M159" s="1"/>
      <c r="N159" s="1"/>
    </row>
    <row r="160" spans="1:14" s="2" customFormat="1" x14ac:dyDescent="0.25">
      <c r="A160" s="147"/>
      <c r="B160" s="344"/>
      <c r="C160" s="344"/>
      <c r="D160" s="9"/>
      <c r="E160" s="9"/>
      <c r="F160" s="9"/>
      <c r="G160" s="9"/>
      <c r="H160" s="10"/>
      <c r="I160" s="1"/>
      <c r="J160" s="1"/>
      <c r="K160" s="1"/>
      <c r="L160" s="1"/>
      <c r="M160" s="1"/>
      <c r="N160" s="1"/>
    </row>
    <row r="161" spans="1:14" s="2" customFormat="1" x14ac:dyDescent="0.25">
      <c r="A161" s="147"/>
      <c r="B161" s="344"/>
      <c r="C161" s="344"/>
      <c r="D161" s="9"/>
      <c r="E161" s="9"/>
      <c r="F161" s="9"/>
      <c r="G161" s="9"/>
      <c r="H161" s="10"/>
      <c r="I161" s="1"/>
      <c r="J161" s="1"/>
      <c r="K161" s="1"/>
      <c r="L161" s="1"/>
      <c r="M161" s="1"/>
      <c r="N161" s="1"/>
    </row>
    <row r="162" spans="1:14" s="2" customFormat="1" x14ac:dyDescent="0.25">
      <c r="A162" s="147"/>
      <c r="B162" s="344"/>
      <c r="C162" s="344"/>
      <c r="D162" s="9"/>
      <c r="E162" s="9"/>
      <c r="F162" s="9"/>
      <c r="G162" s="9"/>
      <c r="H162" s="10"/>
      <c r="I162" s="1"/>
      <c r="J162" s="1"/>
      <c r="K162" s="1"/>
      <c r="L162" s="1"/>
      <c r="M162" s="1"/>
      <c r="N162" s="1"/>
    </row>
    <row r="163" spans="1:14" s="2" customFormat="1" x14ac:dyDescent="0.25">
      <c r="A163" s="147"/>
      <c r="B163" s="344"/>
      <c r="C163" s="344"/>
      <c r="D163" s="9"/>
      <c r="E163" s="9"/>
      <c r="F163" s="9"/>
      <c r="G163" s="9"/>
      <c r="H163" s="10"/>
      <c r="I163" s="1"/>
      <c r="J163" s="1"/>
      <c r="K163" s="1"/>
      <c r="L163" s="1"/>
      <c r="M163" s="1"/>
      <c r="N163" s="1"/>
    </row>
    <row r="164" spans="1:14" s="2" customFormat="1" x14ac:dyDescent="0.25">
      <c r="A164" s="147"/>
      <c r="B164" s="344"/>
      <c r="C164" s="344"/>
      <c r="D164" s="9"/>
      <c r="E164" s="9"/>
      <c r="F164" s="9"/>
      <c r="G164" s="9"/>
      <c r="H164" s="10"/>
      <c r="I164" s="1"/>
      <c r="J164" s="1"/>
      <c r="K164" s="1"/>
      <c r="L164" s="1"/>
      <c r="M164" s="1"/>
      <c r="N164" s="1"/>
    </row>
    <row r="165" spans="1:14" s="2" customFormat="1" x14ac:dyDescent="0.25">
      <c r="A165" s="147"/>
      <c r="B165" s="344"/>
      <c r="C165" s="344"/>
      <c r="D165" s="9"/>
      <c r="E165" s="9"/>
      <c r="F165" s="9"/>
      <c r="G165" s="9"/>
      <c r="H165" s="10"/>
      <c r="I165" s="1"/>
      <c r="J165" s="1"/>
      <c r="K165" s="1"/>
      <c r="L165" s="1"/>
      <c r="M165" s="1"/>
      <c r="N165" s="1"/>
    </row>
    <row r="166" spans="1:14" s="2" customFormat="1" x14ac:dyDescent="0.25">
      <c r="A166" s="147"/>
      <c r="B166" s="344"/>
      <c r="C166" s="344"/>
      <c r="D166" s="9"/>
      <c r="E166" s="9"/>
      <c r="F166" s="9"/>
      <c r="G166" s="9"/>
      <c r="H166" s="10"/>
      <c r="I166" s="1"/>
      <c r="J166" s="1"/>
      <c r="K166" s="1"/>
      <c r="L166" s="1"/>
      <c r="M166" s="1"/>
      <c r="N166" s="1"/>
    </row>
    <row r="167" spans="1:14" s="2" customFormat="1" x14ac:dyDescent="0.25">
      <c r="A167" s="147"/>
      <c r="B167" s="344"/>
      <c r="C167" s="344"/>
      <c r="D167" s="9"/>
      <c r="E167" s="9"/>
      <c r="F167" s="9"/>
      <c r="G167" s="9"/>
      <c r="H167" s="10"/>
      <c r="I167" s="1"/>
      <c r="J167" s="1"/>
      <c r="K167" s="1"/>
      <c r="L167" s="1"/>
      <c r="M167" s="1"/>
      <c r="N167" s="1"/>
    </row>
    <row r="168" spans="1:14" s="2" customFormat="1" x14ac:dyDescent="0.25">
      <c r="A168" s="147"/>
      <c r="B168" s="344"/>
      <c r="C168" s="344"/>
      <c r="D168" s="9"/>
      <c r="E168" s="9"/>
      <c r="F168" s="9"/>
      <c r="G168" s="9"/>
      <c r="H168" s="10"/>
      <c r="I168" s="1"/>
      <c r="J168" s="1"/>
      <c r="K168" s="1"/>
      <c r="L168" s="1"/>
      <c r="M168" s="1"/>
      <c r="N168" s="1"/>
    </row>
    <row r="169" spans="1:14" s="2" customFormat="1" x14ac:dyDescent="0.25">
      <c r="A169" s="147"/>
      <c r="B169" s="344"/>
      <c r="C169" s="344"/>
      <c r="D169" s="9"/>
      <c r="E169" s="9"/>
      <c r="F169" s="9"/>
      <c r="G169" s="9"/>
      <c r="H169" s="10"/>
      <c r="I169" s="1"/>
      <c r="J169" s="1"/>
      <c r="K169" s="1"/>
      <c r="L169" s="1"/>
      <c r="M169" s="1"/>
      <c r="N169" s="1"/>
    </row>
    <row r="170" spans="1:14" s="2" customFormat="1" x14ac:dyDescent="0.25">
      <c r="A170" s="147"/>
      <c r="B170" s="344"/>
      <c r="C170" s="344"/>
      <c r="H170" s="1"/>
      <c r="I170" s="1"/>
      <c r="J170" s="1"/>
      <c r="K170" s="1"/>
      <c r="L170" s="1"/>
      <c r="M170" s="1"/>
      <c r="N170" s="1"/>
    </row>
    <row r="171" spans="1:14" s="2" customFormat="1" x14ac:dyDescent="0.25">
      <c r="A171" s="147"/>
      <c r="B171" s="344"/>
      <c r="C171" s="344"/>
      <c r="H171" s="1"/>
      <c r="I171" s="1"/>
      <c r="J171" s="1"/>
      <c r="K171" s="1"/>
      <c r="L171" s="1"/>
      <c r="M171" s="1"/>
      <c r="N171" s="1"/>
    </row>
    <row r="172" spans="1:14" s="2" customFormat="1" x14ac:dyDescent="0.25">
      <c r="A172" s="147"/>
      <c r="B172" s="344"/>
      <c r="C172" s="344"/>
      <c r="H172" s="1"/>
      <c r="I172" s="1"/>
      <c r="J172" s="1"/>
      <c r="K172" s="1"/>
      <c r="L172" s="1"/>
      <c r="M172" s="1"/>
      <c r="N172" s="1"/>
    </row>
    <row r="173" spans="1:14" s="2" customFormat="1" x14ac:dyDescent="0.25">
      <c r="A173" s="147"/>
      <c r="B173" s="344"/>
      <c r="C173" s="344"/>
      <c r="H173" s="1"/>
      <c r="I173" s="1"/>
      <c r="J173" s="1"/>
      <c r="K173" s="1"/>
      <c r="L173" s="1"/>
      <c r="M173" s="1"/>
      <c r="N173" s="1"/>
    </row>
    <row r="174" spans="1:14" s="2" customFormat="1" x14ac:dyDescent="0.25">
      <c r="A174" s="147"/>
      <c r="B174" s="344"/>
      <c r="C174" s="344"/>
      <c r="H174" s="1"/>
      <c r="I174" s="1"/>
      <c r="J174" s="1"/>
      <c r="K174" s="1"/>
      <c r="L174" s="1"/>
      <c r="M174" s="1"/>
      <c r="N174" s="1"/>
    </row>
    <row r="175" spans="1:14" s="2" customFormat="1" x14ac:dyDescent="0.25">
      <c r="A175" s="147"/>
      <c r="B175" s="344"/>
      <c r="C175" s="344"/>
      <c r="H175" s="1"/>
      <c r="I175" s="1"/>
      <c r="J175" s="1"/>
      <c r="K175" s="1"/>
      <c r="L175" s="1"/>
      <c r="M175" s="1"/>
      <c r="N175" s="1"/>
    </row>
    <row r="176" spans="1:14" s="2" customFormat="1" x14ac:dyDescent="0.25">
      <c r="A176" s="147"/>
      <c r="B176" s="344"/>
      <c r="C176" s="344"/>
      <c r="H176" s="1"/>
      <c r="I176" s="1"/>
      <c r="J176" s="1"/>
      <c r="K176" s="1"/>
      <c r="L176" s="1"/>
      <c r="M176" s="1"/>
      <c r="N176" s="1"/>
    </row>
    <row r="177" spans="1:14" s="2" customFormat="1" x14ac:dyDescent="0.25">
      <c r="A177" s="147"/>
      <c r="B177" s="344"/>
      <c r="C177" s="344"/>
      <c r="H177" s="1"/>
      <c r="I177" s="1"/>
      <c r="J177" s="1"/>
      <c r="K177" s="1"/>
      <c r="L177" s="1"/>
      <c r="M177" s="1"/>
      <c r="N177" s="1"/>
    </row>
    <row r="178" spans="1:14" s="2" customFormat="1" x14ac:dyDescent="0.25">
      <c r="A178" s="147"/>
      <c r="B178" s="344"/>
      <c r="C178" s="344"/>
      <c r="H178" s="1"/>
      <c r="I178" s="1"/>
      <c r="J178" s="1"/>
      <c r="K178" s="1"/>
      <c r="L178" s="1"/>
      <c r="M178" s="1"/>
      <c r="N178" s="1"/>
    </row>
    <row r="179" spans="1:14" s="2" customFormat="1" x14ac:dyDescent="0.25">
      <c r="A179" s="147"/>
      <c r="B179" s="344"/>
      <c r="C179" s="344"/>
      <c r="H179" s="1"/>
      <c r="I179" s="1"/>
      <c r="J179" s="1"/>
      <c r="K179" s="1"/>
      <c r="L179" s="1"/>
      <c r="M179" s="1"/>
      <c r="N179" s="1"/>
    </row>
    <row r="180" spans="1:14" s="2" customFormat="1" x14ac:dyDescent="0.25">
      <c r="A180" s="147"/>
      <c r="B180" s="344"/>
      <c r="C180" s="344"/>
      <c r="H180" s="1"/>
      <c r="I180" s="1"/>
      <c r="J180" s="1"/>
      <c r="K180" s="1"/>
      <c r="L180" s="1"/>
      <c r="M180" s="1"/>
      <c r="N180" s="1"/>
    </row>
    <row r="181" spans="1:14" s="2" customFormat="1" x14ac:dyDescent="0.25">
      <c r="A181" s="147"/>
      <c r="B181" s="344"/>
      <c r="C181" s="344"/>
      <c r="H181" s="1"/>
      <c r="I181" s="1"/>
      <c r="J181" s="1"/>
      <c r="K181" s="1"/>
      <c r="L181" s="1"/>
      <c r="M181" s="1"/>
      <c r="N181" s="1"/>
    </row>
    <row r="182" spans="1:14" s="2" customFormat="1" x14ac:dyDescent="0.25">
      <c r="A182" s="147"/>
      <c r="B182" s="344"/>
      <c r="C182" s="344"/>
      <c r="H182" s="1"/>
      <c r="I182" s="1"/>
      <c r="J182" s="1"/>
      <c r="K182" s="1"/>
      <c r="L182" s="1"/>
      <c r="M182" s="1"/>
      <c r="N182" s="1"/>
    </row>
    <row r="183" spans="1:14" s="2" customFormat="1" x14ac:dyDescent="0.25">
      <c r="A183" s="147"/>
      <c r="B183" s="344"/>
      <c r="C183" s="344"/>
      <c r="H183" s="1"/>
      <c r="I183" s="1"/>
      <c r="J183" s="1"/>
      <c r="K183" s="1"/>
      <c r="L183" s="1"/>
      <c r="M183" s="1"/>
      <c r="N183" s="1"/>
    </row>
    <row r="184" spans="1:14" s="2" customFormat="1" x14ac:dyDescent="0.25">
      <c r="A184" s="147"/>
      <c r="B184" s="344"/>
      <c r="C184" s="344"/>
      <c r="H184" s="1"/>
      <c r="I184" s="1"/>
      <c r="J184" s="1"/>
      <c r="K184" s="1"/>
      <c r="L184" s="1"/>
      <c r="M184" s="1"/>
      <c r="N184" s="1"/>
    </row>
    <row r="185" spans="1:14" s="2" customFormat="1" x14ac:dyDescent="0.25">
      <c r="A185" s="147"/>
      <c r="B185" s="344"/>
      <c r="H185" s="1"/>
      <c r="I185" s="1"/>
      <c r="J185" s="1"/>
      <c r="K185" s="1"/>
      <c r="L185" s="1"/>
      <c r="M185" s="1"/>
      <c r="N185" s="1"/>
    </row>
    <row r="186" spans="1:14" s="2" customFormat="1" x14ac:dyDescent="0.25">
      <c r="A186" s="147"/>
      <c r="B186" s="344"/>
      <c r="H186" s="1"/>
      <c r="I186" s="1"/>
      <c r="J186" s="1"/>
      <c r="K186" s="1"/>
      <c r="L186" s="1"/>
      <c r="M186" s="1"/>
      <c r="N186" s="1"/>
    </row>
    <row r="187" spans="1:14" s="2" customFormat="1" x14ac:dyDescent="0.25">
      <c r="A187" s="147"/>
      <c r="B187" s="344"/>
      <c r="H187" s="1"/>
      <c r="I187" s="1"/>
      <c r="J187" s="1"/>
      <c r="K187" s="1"/>
      <c r="L187" s="1"/>
      <c r="M187" s="1"/>
      <c r="N187" s="1"/>
    </row>
    <row r="188" spans="1:14" s="2" customFormat="1" x14ac:dyDescent="0.25">
      <c r="A188" s="147"/>
      <c r="B188" s="344"/>
      <c r="H188" s="1"/>
      <c r="I188" s="1"/>
      <c r="J188" s="1"/>
      <c r="K188" s="1"/>
      <c r="L188" s="1"/>
      <c r="M188" s="1"/>
      <c r="N188" s="1"/>
    </row>
    <row r="189" spans="1:14" s="2" customFormat="1" x14ac:dyDescent="0.25">
      <c r="A189" s="147"/>
      <c r="B189" s="344"/>
      <c r="H189" s="1"/>
      <c r="I189" s="1"/>
      <c r="J189" s="1"/>
      <c r="K189" s="1"/>
      <c r="L189" s="1"/>
      <c r="M189" s="1"/>
      <c r="N189" s="1"/>
    </row>
    <row r="190" spans="1:14" s="2" customFormat="1" x14ac:dyDescent="0.25">
      <c r="A190" s="147"/>
      <c r="B190" s="344"/>
      <c r="H190" s="1"/>
      <c r="I190" s="1"/>
      <c r="J190" s="1"/>
      <c r="K190" s="1"/>
      <c r="L190" s="1"/>
      <c r="M190" s="1"/>
      <c r="N190" s="1"/>
    </row>
    <row r="191" spans="1:14" s="2" customFormat="1" x14ac:dyDescent="0.25">
      <c r="A191" s="147"/>
      <c r="B191" s="344"/>
      <c r="H191" s="1"/>
      <c r="I191" s="1"/>
      <c r="J191" s="1"/>
      <c r="K191" s="1"/>
      <c r="L191" s="1"/>
      <c r="M191" s="1"/>
      <c r="N191" s="1"/>
    </row>
    <row r="192" spans="1:14" s="2" customFormat="1" x14ac:dyDescent="0.25">
      <c r="A192" s="147"/>
      <c r="B192" s="344"/>
      <c r="H192" s="1"/>
      <c r="I192" s="1"/>
      <c r="J192" s="1"/>
      <c r="K192" s="1"/>
      <c r="L192" s="1"/>
      <c r="M192" s="1"/>
      <c r="N192" s="1"/>
    </row>
    <row r="193" spans="1:14" s="2" customFormat="1" x14ac:dyDescent="0.25">
      <c r="A193" s="147"/>
      <c r="B193" s="344"/>
      <c r="H193" s="1"/>
      <c r="I193" s="1"/>
      <c r="J193" s="1"/>
      <c r="K193" s="1"/>
      <c r="L193" s="1"/>
      <c r="M193" s="1"/>
      <c r="N193" s="1"/>
    </row>
    <row r="194" spans="1:14" s="2" customFormat="1" x14ac:dyDescent="0.25">
      <c r="A194" s="147"/>
      <c r="B194" s="344"/>
      <c r="H194" s="1"/>
      <c r="I194" s="1"/>
      <c r="J194" s="1"/>
      <c r="K194" s="1"/>
      <c r="L194" s="1"/>
      <c r="M194" s="1"/>
      <c r="N194" s="1"/>
    </row>
    <row r="195" spans="1:14" s="2" customFormat="1" x14ac:dyDescent="0.25">
      <c r="A195" s="147"/>
      <c r="B195" s="344"/>
      <c r="H195" s="1"/>
      <c r="I195" s="1"/>
      <c r="J195" s="1"/>
      <c r="K195" s="1"/>
      <c r="L195" s="1"/>
      <c r="M195" s="1"/>
      <c r="N195" s="1"/>
    </row>
    <row r="196" spans="1:14" s="2" customFormat="1" x14ac:dyDescent="0.25">
      <c r="A196" s="147"/>
      <c r="B196" s="344"/>
      <c r="H196" s="1"/>
      <c r="I196" s="1"/>
      <c r="J196" s="1"/>
      <c r="K196" s="1"/>
      <c r="L196" s="1"/>
      <c r="M196" s="1"/>
      <c r="N196" s="1"/>
    </row>
    <row r="197" spans="1:14" s="2" customFormat="1" x14ac:dyDescent="0.25">
      <c r="A197" s="147"/>
      <c r="B197" s="344"/>
      <c r="H197" s="1"/>
      <c r="I197" s="1"/>
      <c r="J197" s="1"/>
      <c r="K197" s="1"/>
      <c r="L197" s="1"/>
      <c r="M197" s="1"/>
      <c r="N197" s="1"/>
    </row>
    <row r="198" spans="1:14" s="2" customFormat="1" x14ac:dyDescent="0.25">
      <c r="A198" s="147"/>
      <c r="B198" s="344"/>
      <c r="H198" s="1"/>
      <c r="I198" s="1"/>
      <c r="J198" s="1"/>
      <c r="K198" s="1"/>
      <c r="L198" s="1"/>
      <c r="M198" s="1"/>
      <c r="N198" s="1"/>
    </row>
    <row r="199" spans="1:14" s="2" customFormat="1" x14ac:dyDescent="0.25">
      <c r="A199" s="147"/>
      <c r="B199" s="344"/>
      <c r="H199" s="1"/>
      <c r="I199" s="1"/>
      <c r="J199" s="1"/>
      <c r="K199" s="1"/>
      <c r="L199" s="1"/>
      <c r="M199" s="1"/>
      <c r="N199" s="1"/>
    </row>
    <row r="200" spans="1:14" s="2" customFormat="1" x14ac:dyDescent="0.25">
      <c r="A200" s="147"/>
      <c r="B200" s="344"/>
      <c r="H200" s="1"/>
      <c r="I200" s="1"/>
      <c r="J200" s="1"/>
      <c r="K200" s="1"/>
      <c r="L200" s="1"/>
      <c r="M200" s="1"/>
      <c r="N200" s="1"/>
    </row>
    <row r="201" spans="1:14" s="2" customFormat="1" x14ac:dyDescent="0.25">
      <c r="A201" s="147"/>
      <c r="B201" s="344"/>
      <c r="H201" s="1"/>
      <c r="I201" s="1"/>
      <c r="J201" s="1"/>
      <c r="K201" s="1"/>
      <c r="L201" s="1"/>
      <c r="M201" s="1"/>
      <c r="N201" s="1"/>
    </row>
    <row r="202" spans="1:14" s="2" customFormat="1" x14ac:dyDescent="0.25">
      <c r="A202" s="147"/>
      <c r="B202" s="344"/>
      <c r="H202" s="1"/>
      <c r="I202" s="1"/>
      <c r="J202" s="1"/>
      <c r="K202" s="1"/>
      <c r="L202" s="1"/>
      <c r="M202" s="1"/>
      <c r="N202" s="1"/>
    </row>
    <row r="203" spans="1:14" s="2" customFormat="1" x14ac:dyDescent="0.25">
      <c r="A203" s="147"/>
      <c r="B203" s="344"/>
      <c r="H203" s="1"/>
      <c r="I203" s="1"/>
      <c r="J203" s="1"/>
      <c r="K203" s="1"/>
      <c r="L203" s="1"/>
      <c r="M203" s="1"/>
      <c r="N203" s="1"/>
    </row>
    <row r="204" spans="1:14" s="2" customFormat="1" x14ac:dyDescent="0.25">
      <c r="A204" s="147"/>
      <c r="B204" s="344"/>
      <c r="H204" s="1"/>
      <c r="I204" s="1"/>
      <c r="J204" s="1"/>
      <c r="K204" s="1"/>
      <c r="L204" s="1"/>
      <c r="M204" s="1"/>
      <c r="N204" s="1"/>
    </row>
    <row r="205" spans="1:14" s="2" customFormat="1" x14ac:dyDescent="0.25">
      <c r="A205" s="147"/>
      <c r="B205" s="344"/>
      <c r="H205" s="1"/>
      <c r="I205" s="1"/>
      <c r="J205" s="1"/>
      <c r="K205" s="1"/>
      <c r="L205" s="1"/>
      <c r="M205" s="1"/>
      <c r="N205" s="1"/>
    </row>
    <row r="206" spans="1:14" s="2" customFormat="1" x14ac:dyDescent="0.25">
      <c r="A206" s="147"/>
      <c r="B206" s="344"/>
      <c r="H206" s="1"/>
      <c r="I206" s="1"/>
      <c r="J206" s="1"/>
      <c r="K206" s="1"/>
      <c r="L206" s="1"/>
      <c r="M206" s="1"/>
      <c r="N206" s="1"/>
    </row>
    <row r="207" spans="1:14" s="2" customFormat="1" x14ac:dyDescent="0.25">
      <c r="A207" s="147"/>
      <c r="B207" s="344"/>
      <c r="H207" s="1"/>
      <c r="I207" s="1"/>
      <c r="J207" s="1"/>
      <c r="K207" s="1"/>
      <c r="L207" s="1"/>
      <c r="M207" s="1"/>
      <c r="N207" s="1"/>
    </row>
    <row r="208" spans="1:14" s="2" customFormat="1" x14ac:dyDescent="0.25">
      <c r="A208" s="147"/>
      <c r="B208" s="344"/>
      <c r="H208" s="1"/>
      <c r="I208" s="1"/>
      <c r="J208" s="1"/>
      <c r="K208" s="1"/>
      <c r="L208" s="1"/>
      <c r="M208" s="1"/>
      <c r="N208" s="1"/>
    </row>
    <row r="209" spans="1:14" s="2" customFormat="1" x14ac:dyDescent="0.25">
      <c r="A209" s="147"/>
      <c r="B209" s="344"/>
      <c r="H209" s="1"/>
      <c r="I209" s="1"/>
      <c r="J209" s="1"/>
      <c r="K209" s="1"/>
      <c r="L209" s="1"/>
      <c r="M209" s="1"/>
      <c r="N209" s="1"/>
    </row>
    <row r="210" spans="1:14" s="2" customFormat="1" x14ac:dyDescent="0.25">
      <c r="A210" s="147"/>
      <c r="B210" s="344"/>
      <c r="H210" s="1"/>
      <c r="I210" s="1"/>
      <c r="J210" s="1"/>
      <c r="K210" s="1"/>
      <c r="L210" s="1"/>
      <c r="M210" s="1"/>
      <c r="N210" s="1"/>
    </row>
    <row r="211" spans="1:14" s="2" customFormat="1" x14ac:dyDescent="0.25">
      <c r="A211" s="147"/>
      <c r="B211" s="344"/>
      <c r="H211" s="1"/>
      <c r="I211" s="1"/>
      <c r="J211" s="1"/>
      <c r="K211" s="1"/>
      <c r="L211" s="1"/>
      <c r="M211" s="1"/>
      <c r="N211" s="1"/>
    </row>
    <row r="212" spans="1:14" s="2" customFormat="1" x14ac:dyDescent="0.25">
      <c r="A212" s="147"/>
      <c r="B212" s="344"/>
      <c r="H212" s="1"/>
      <c r="I212" s="1"/>
      <c r="J212" s="1"/>
      <c r="K212" s="1"/>
      <c r="L212" s="1"/>
      <c r="M212" s="1"/>
      <c r="N212" s="1"/>
    </row>
    <row r="213" spans="1:14" s="2" customFormat="1" x14ac:dyDescent="0.25">
      <c r="A213" s="147"/>
      <c r="B213" s="344"/>
      <c r="H213" s="1"/>
      <c r="I213" s="1"/>
      <c r="J213" s="1"/>
      <c r="K213" s="1"/>
      <c r="L213" s="1"/>
      <c r="M213" s="1"/>
      <c r="N213" s="1"/>
    </row>
    <row r="214" spans="1:14" s="2" customFormat="1" x14ac:dyDescent="0.25">
      <c r="A214" s="147"/>
      <c r="B214" s="344"/>
      <c r="H214" s="1"/>
      <c r="I214" s="1"/>
      <c r="J214" s="1"/>
      <c r="K214" s="1"/>
      <c r="L214" s="1"/>
      <c r="M214" s="1"/>
      <c r="N214" s="1"/>
    </row>
    <row r="215" spans="1:14" s="2" customFormat="1" x14ac:dyDescent="0.25">
      <c r="A215" s="147"/>
      <c r="B215" s="344"/>
      <c r="H215" s="1"/>
      <c r="I215" s="1"/>
      <c r="J215" s="1"/>
      <c r="K215" s="1"/>
      <c r="L215" s="1"/>
      <c r="M215" s="1"/>
      <c r="N215" s="1"/>
    </row>
    <row r="216" spans="1:14" s="2" customFormat="1" x14ac:dyDescent="0.25">
      <c r="A216" s="147"/>
      <c r="B216" s="344"/>
      <c r="H216" s="1"/>
      <c r="I216" s="1"/>
      <c r="J216" s="1"/>
      <c r="K216" s="1"/>
      <c r="L216" s="1"/>
      <c r="M216" s="1"/>
      <c r="N216" s="1"/>
    </row>
    <row r="217" spans="1:14" s="2" customFormat="1" x14ac:dyDescent="0.25">
      <c r="A217" s="147"/>
      <c r="B217" s="344"/>
      <c r="H217" s="1"/>
      <c r="I217" s="1"/>
      <c r="J217" s="1"/>
      <c r="K217" s="1"/>
      <c r="L217" s="1"/>
      <c r="M217" s="1"/>
      <c r="N217" s="1"/>
    </row>
    <row r="218" spans="1:14" s="2" customFormat="1" x14ac:dyDescent="0.25">
      <c r="A218" s="147"/>
      <c r="B218" s="344"/>
      <c r="H218" s="1"/>
      <c r="I218" s="1"/>
      <c r="J218" s="1"/>
      <c r="K218" s="1"/>
      <c r="L218" s="1"/>
      <c r="M218" s="1"/>
      <c r="N218" s="1"/>
    </row>
    <row r="219" spans="1:14" s="2" customFormat="1" x14ac:dyDescent="0.25">
      <c r="A219" s="147"/>
      <c r="B219" s="344"/>
      <c r="H219" s="1"/>
      <c r="I219" s="1"/>
      <c r="J219" s="1"/>
      <c r="K219" s="1"/>
      <c r="L219" s="1"/>
      <c r="M219" s="1"/>
      <c r="N219" s="1"/>
    </row>
    <row r="220" spans="1:14" s="2" customFormat="1" x14ac:dyDescent="0.25">
      <c r="A220" s="147"/>
      <c r="B220" s="344"/>
      <c r="H220" s="1"/>
      <c r="I220" s="1"/>
      <c r="J220" s="1"/>
      <c r="K220" s="1"/>
      <c r="L220" s="1"/>
      <c r="M220" s="1"/>
      <c r="N220" s="1"/>
    </row>
    <row r="221" spans="1:14" s="2" customFormat="1" x14ac:dyDescent="0.25">
      <c r="A221" s="147"/>
      <c r="B221" s="344"/>
      <c r="H221" s="1"/>
      <c r="I221" s="1"/>
      <c r="J221" s="1"/>
      <c r="K221" s="1"/>
      <c r="L221" s="1"/>
      <c r="M221" s="1"/>
      <c r="N221" s="1"/>
    </row>
    <row r="222" spans="1:14" s="2" customFormat="1" x14ac:dyDescent="0.25">
      <c r="A222" s="147"/>
      <c r="B222" s="344"/>
      <c r="H222" s="1"/>
      <c r="I222" s="1"/>
      <c r="J222" s="1"/>
      <c r="K222" s="1"/>
      <c r="L222" s="1"/>
      <c r="M222" s="1"/>
      <c r="N222" s="1"/>
    </row>
    <row r="223" spans="1:14" s="2" customFormat="1" x14ac:dyDescent="0.25">
      <c r="A223" s="147"/>
      <c r="B223" s="344"/>
      <c r="H223" s="1"/>
      <c r="I223" s="1"/>
      <c r="J223" s="1"/>
      <c r="K223" s="1"/>
      <c r="L223" s="1"/>
      <c r="M223" s="1"/>
      <c r="N223" s="1"/>
    </row>
    <row r="224" spans="1:14" s="2" customFormat="1" x14ac:dyDescent="0.25">
      <c r="A224" s="147"/>
      <c r="B224" s="344"/>
      <c r="H224" s="1"/>
      <c r="I224" s="1"/>
      <c r="J224" s="1"/>
      <c r="K224" s="1"/>
      <c r="L224" s="1"/>
      <c r="M224" s="1"/>
      <c r="N224" s="1"/>
    </row>
    <row r="225" spans="1:14" s="2" customFormat="1" x14ac:dyDescent="0.25">
      <c r="A225" s="147"/>
      <c r="B225" s="344"/>
      <c r="H225" s="1"/>
      <c r="I225" s="1"/>
      <c r="J225" s="1"/>
      <c r="K225" s="1"/>
      <c r="L225" s="1"/>
      <c r="M225" s="1"/>
      <c r="N225" s="1"/>
    </row>
    <row r="226" spans="1:14" s="2" customFormat="1" x14ac:dyDescent="0.25">
      <c r="A226" s="147"/>
      <c r="B226" s="344"/>
      <c r="H226" s="1"/>
      <c r="I226" s="1"/>
      <c r="J226" s="1"/>
      <c r="K226" s="1"/>
      <c r="L226" s="1"/>
      <c r="M226" s="1"/>
      <c r="N226" s="1"/>
    </row>
    <row r="227" spans="1:14" s="2" customFormat="1" x14ac:dyDescent="0.25">
      <c r="A227" s="147"/>
      <c r="B227" s="344"/>
      <c r="H227" s="1"/>
      <c r="I227" s="1"/>
      <c r="J227" s="1"/>
      <c r="K227" s="1"/>
      <c r="L227" s="1"/>
      <c r="M227" s="1"/>
      <c r="N227" s="1"/>
    </row>
    <row r="228" spans="1:14" s="2" customFormat="1" x14ac:dyDescent="0.25">
      <c r="A228" s="147"/>
      <c r="B228" s="344"/>
      <c r="H228" s="1"/>
      <c r="I228" s="1"/>
      <c r="J228" s="1"/>
      <c r="K228" s="1"/>
      <c r="L228" s="1"/>
      <c r="M228" s="1"/>
      <c r="N228" s="1"/>
    </row>
    <row r="229" spans="1:14" s="2" customFormat="1" x14ac:dyDescent="0.25">
      <c r="A229" s="147"/>
      <c r="B229" s="344"/>
      <c r="H229" s="1"/>
      <c r="I229" s="1"/>
      <c r="J229" s="1"/>
      <c r="K229" s="1"/>
      <c r="L229" s="1"/>
      <c r="M229" s="1"/>
      <c r="N229" s="1"/>
    </row>
    <row r="230" spans="1:14" s="2" customFormat="1" x14ac:dyDescent="0.25">
      <c r="A230" s="147"/>
      <c r="B230" s="344"/>
      <c r="H230" s="1"/>
      <c r="I230" s="1"/>
      <c r="J230" s="1"/>
      <c r="K230" s="1"/>
      <c r="L230" s="1"/>
      <c r="M230" s="1"/>
      <c r="N230" s="1"/>
    </row>
    <row r="231" spans="1:14" s="2" customFormat="1" x14ac:dyDescent="0.25">
      <c r="A231" s="147"/>
      <c r="B231" s="344"/>
      <c r="H231" s="1"/>
      <c r="I231" s="1"/>
      <c r="J231" s="1"/>
      <c r="K231" s="1"/>
      <c r="L231" s="1"/>
      <c r="M231" s="1"/>
      <c r="N231" s="1"/>
    </row>
    <row r="232" spans="1:14" s="2" customFormat="1" x14ac:dyDescent="0.25">
      <c r="A232" s="147"/>
      <c r="B232" s="344"/>
      <c r="H232" s="1"/>
      <c r="I232" s="1"/>
      <c r="J232" s="1"/>
      <c r="K232" s="1"/>
      <c r="L232" s="1"/>
      <c r="M232" s="1"/>
      <c r="N232" s="1"/>
    </row>
    <row r="233" spans="1:14" s="2" customFormat="1" x14ac:dyDescent="0.25">
      <c r="A233" s="147"/>
      <c r="B233" s="344"/>
      <c r="H233" s="1"/>
      <c r="I233" s="1"/>
      <c r="J233" s="1"/>
      <c r="K233" s="1"/>
      <c r="L233" s="1"/>
      <c r="M233" s="1"/>
      <c r="N233" s="1"/>
    </row>
    <row r="234" spans="1:14" s="2" customFormat="1" x14ac:dyDescent="0.25">
      <c r="A234" s="147"/>
      <c r="B234" s="344"/>
      <c r="H234" s="1"/>
      <c r="I234" s="1"/>
      <c r="J234" s="1"/>
      <c r="K234" s="1"/>
      <c r="L234" s="1"/>
      <c r="M234" s="1"/>
      <c r="N234" s="1"/>
    </row>
    <row r="235" spans="1:14" s="2" customFormat="1" x14ac:dyDescent="0.25">
      <c r="A235" s="147"/>
      <c r="B235" s="344"/>
      <c r="H235" s="1"/>
      <c r="I235" s="1"/>
      <c r="J235" s="1"/>
      <c r="K235" s="1"/>
      <c r="L235" s="1"/>
      <c r="M235" s="1"/>
      <c r="N235" s="1"/>
    </row>
    <row r="236" spans="1:14" s="2" customFormat="1" x14ac:dyDescent="0.25">
      <c r="A236" s="147"/>
      <c r="B236" s="344"/>
      <c r="H236" s="1"/>
      <c r="I236" s="1"/>
      <c r="J236" s="1"/>
      <c r="K236" s="1"/>
      <c r="L236" s="1"/>
      <c r="M236" s="1"/>
      <c r="N236" s="1"/>
    </row>
    <row r="237" spans="1:14" s="2" customFormat="1" x14ac:dyDescent="0.25">
      <c r="A237" s="147"/>
      <c r="B237" s="344"/>
      <c r="H237" s="1"/>
      <c r="I237" s="1"/>
      <c r="J237" s="1"/>
      <c r="K237" s="1"/>
      <c r="L237" s="1"/>
      <c r="M237" s="1"/>
      <c r="N237" s="1"/>
    </row>
    <row r="238" spans="1:14" s="2" customFormat="1" x14ac:dyDescent="0.25">
      <c r="A238" s="147"/>
      <c r="B238" s="344"/>
      <c r="H238" s="1"/>
      <c r="I238" s="1"/>
      <c r="J238" s="1"/>
      <c r="K238" s="1"/>
      <c r="L238" s="1"/>
      <c r="M238" s="1"/>
      <c r="N238" s="1"/>
    </row>
    <row r="239" spans="1:14" s="2" customFormat="1" x14ac:dyDescent="0.25">
      <c r="A239" s="147"/>
      <c r="B239" s="344"/>
      <c r="H239" s="1"/>
      <c r="I239" s="1"/>
      <c r="J239" s="1"/>
      <c r="K239" s="1"/>
      <c r="L239" s="1"/>
      <c r="M239" s="1"/>
      <c r="N239" s="1"/>
    </row>
    <row r="240" spans="1:14" s="2" customFormat="1" x14ac:dyDescent="0.25">
      <c r="A240" s="147"/>
      <c r="B240" s="344"/>
      <c r="H240" s="1"/>
      <c r="I240" s="1"/>
      <c r="J240" s="1"/>
      <c r="K240" s="1"/>
      <c r="L240" s="1"/>
      <c r="M240" s="1"/>
      <c r="N240" s="1"/>
    </row>
    <row r="241" spans="1:14" s="2" customFormat="1" x14ac:dyDescent="0.25">
      <c r="A241" s="147"/>
      <c r="B241" s="344"/>
      <c r="H241" s="1"/>
      <c r="I241" s="1"/>
      <c r="J241" s="1"/>
      <c r="K241" s="1"/>
      <c r="L241" s="1"/>
      <c r="M241" s="1"/>
      <c r="N241" s="1"/>
    </row>
    <row r="242" spans="1:14" s="2" customFormat="1" x14ac:dyDescent="0.25">
      <c r="A242" s="147"/>
      <c r="B242" s="344"/>
      <c r="H242" s="1"/>
      <c r="I242" s="1"/>
      <c r="J242" s="1"/>
      <c r="K242" s="1"/>
      <c r="L242" s="1"/>
      <c r="M242" s="1"/>
      <c r="N242" s="1"/>
    </row>
    <row r="243" spans="1:14" s="2" customFormat="1" x14ac:dyDescent="0.25">
      <c r="A243" s="147"/>
      <c r="B243" s="344"/>
      <c r="H243" s="1"/>
      <c r="I243" s="1"/>
      <c r="J243" s="1"/>
      <c r="K243" s="1"/>
      <c r="L243" s="1"/>
      <c r="M243" s="1"/>
      <c r="N243" s="1"/>
    </row>
    <row r="244" spans="1:14" s="2" customFormat="1" x14ac:dyDescent="0.25">
      <c r="A244" s="147"/>
      <c r="B244" s="344"/>
      <c r="H244" s="1"/>
      <c r="I244" s="1"/>
      <c r="J244" s="1"/>
      <c r="K244" s="1"/>
      <c r="L244" s="1"/>
      <c r="M244" s="1"/>
      <c r="N244" s="1"/>
    </row>
    <row r="245" spans="1:14" s="2" customFormat="1" x14ac:dyDescent="0.25">
      <c r="A245" s="147"/>
      <c r="B245" s="344"/>
      <c r="H245" s="1"/>
      <c r="I245" s="1"/>
      <c r="J245" s="1"/>
      <c r="K245" s="1"/>
      <c r="L245" s="1"/>
      <c r="M245" s="1"/>
      <c r="N245" s="1"/>
    </row>
    <row r="246" spans="1:14" s="2" customFormat="1" x14ac:dyDescent="0.25">
      <c r="A246" s="147"/>
      <c r="B246" s="344"/>
      <c r="H246" s="1"/>
      <c r="I246" s="1"/>
      <c r="J246" s="1"/>
      <c r="K246" s="1"/>
      <c r="L246" s="1"/>
      <c r="M246" s="1"/>
      <c r="N246" s="1"/>
    </row>
    <row r="247" spans="1:14" s="2" customFormat="1" x14ac:dyDescent="0.25">
      <c r="A247" s="147"/>
      <c r="B247" s="344"/>
      <c r="H247" s="1"/>
      <c r="I247" s="1"/>
      <c r="J247" s="1"/>
      <c r="K247" s="1"/>
      <c r="L247" s="1"/>
      <c r="M247" s="1"/>
      <c r="N247" s="1"/>
    </row>
    <row r="248" spans="1:14" s="2" customFormat="1" x14ac:dyDescent="0.25">
      <c r="A248" s="147"/>
      <c r="B248" s="344"/>
      <c r="H248" s="1"/>
      <c r="I248" s="1"/>
      <c r="J248" s="1"/>
      <c r="K248" s="1"/>
      <c r="L248" s="1"/>
      <c r="M248" s="1"/>
      <c r="N248" s="1"/>
    </row>
    <row r="249" spans="1:14" s="2" customFormat="1" x14ac:dyDescent="0.25">
      <c r="A249" s="147"/>
      <c r="B249" s="344"/>
      <c r="H249" s="1"/>
      <c r="I249" s="1"/>
      <c r="J249" s="1"/>
      <c r="K249" s="1"/>
      <c r="L249" s="1"/>
      <c r="M249" s="1"/>
      <c r="N249" s="1"/>
    </row>
    <row r="250" spans="1:14" s="2" customFormat="1" x14ac:dyDescent="0.25">
      <c r="A250" s="147"/>
      <c r="B250" s="344"/>
      <c r="H250" s="1"/>
      <c r="I250" s="1"/>
      <c r="J250" s="1"/>
      <c r="K250" s="1"/>
      <c r="L250" s="1"/>
      <c r="M250" s="1"/>
      <c r="N250" s="1"/>
    </row>
    <row r="251" spans="1:14" s="2" customFormat="1" x14ac:dyDescent="0.25">
      <c r="A251" s="147"/>
      <c r="B251" s="344"/>
      <c r="H251" s="1"/>
      <c r="I251" s="1"/>
      <c r="J251" s="1"/>
      <c r="K251" s="1"/>
      <c r="L251" s="1"/>
      <c r="M251" s="1"/>
      <c r="N251" s="1"/>
    </row>
    <row r="252" spans="1:14" s="2" customFormat="1" x14ac:dyDescent="0.25">
      <c r="A252" s="147"/>
      <c r="B252" s="344"/>
      <c r="H252" s="1"/>
      <c r="I252" s="1"/>
      <c r="J252" s="1"/>
      <c r="K252" s="1"/>
      <c r="L252" s="1"/>
      <c r="M252" s="1"/>
      <c r="N252" s="1"/>
    </row>
    <row r="253" spans="1:14" s="2" customFormat="1" x14ac:dyDescent="0.25">
      <c r="A253" s="147"/>
      <c r="B253" s="344"/>
      <c r="H253" s="1"/>
      <c r="I253" s="1"/>
      <c r="J253" s="1"/>
      <c r="K253" s="1"/>
      <c r="L253" s="1"/>
      <c r="M253" s="1"/>
      <c r="N253" s="1"/>
    </row>
    <row r="254" spans="1:14" s="2" customFormat="1" x14ac:dyDescent="0.25">
      <c r="A254" s="147"/>
      <c r="B254" s="344"/>
      <c r="H254" s="1"/>
      <c r="I254" s="1"/>
      <c r="J254" s="1"/>
      <c r="K254" s="1"/>
      <c r="L254" s="1"/>
      <c r="M254" s="1"/>
      <c r="N254" s="1"/>
    </row>
    <row r="255" spans="1:14" s="2" customFormat="1" x14ac:dyDescent="0.25">
      <c r="A255" s="147"/>
      <c r="B255" s="344"/>
      <c r="H255" s="1"/>
      <c r="I255" s="1"/>
      <c r="J255" s="1"/>
      <c r="K255" s="1"/>
      <c r="L255" s="1"/>
      <c r="M255" s="1"/>
      <c r="N255" s="1"/>
    </row>
    <row r="256" spans="1:14" s="2" customFormat="1" x14ac:dyDescent="0.25">
      <c r="A256" s="147"/>
      <c r="B256" s="344"/>
      <c r="H256" s="1"/>
      <c r="I256" s="1"/>
      <c r="J256" s="1"/>
      <c r="K256" s="1"/>
      <c r="L256" s="1"/>
      <c r="M256" s="1"/>
      <c r="N256" s="1"/>
    </row>
    <row r="257" spans="1:14" s="2" customFormat="1" x14ac:dyDescent="0.25">
      <c r="A257" s="147"/>
      <c r="B257" s="344"/>
      <c r="H257" s="1"/>
      <c r="I257" s="1"/>
      <c r="J257" s="1"/>
      <c r="K257" s="1"/>
      <c r="L257" s="1"/>
      <c r="M257" s="1"/>
      <c r="N257" s="1"/>
    </row>
    <row r="258" spans="1:14" s="2" customFormat="1" x14ac:dyDescent="0.25">
      <c r="A258" s="147"/>
      <c r="B258" s="344"/>
      <c r="H258" s="1"/>
      <c r="I258" s="1"/>
      <c r="J258" s="1"/>
      <c r="K258" s="1"/>
      <c r="L258" s="1"/>
      <c r="M258" s="1"/>
      <c r="N258" s="1"/>
    </row>
    <row r="259" spans="1:14" s="2" customFormat="1" x14ac:dyDescent="0.25">
      <c r="A259" s="147"/>
      <c r="B259" s="344"/>
      <c r="H259" s="1"/>
      <c r="I259" s="1"/>
      <c r="J259" s="1"/>
      <c r="K259" s="1"/>
      <c r="L259" s="1"/>
      <c r="M259" s="1"/>
      <c r="N259" s="1"/>
    </row>
    <row r="260" spans="1:14" s="2" customFormat="1" x14ac:dyDescent="0.25">
      <c r="A260" s="147"/>
      <c r="B260" s="344"/>
      <c r="H260" s="1"/>
      <c r="I260" s="1"/>
      <c r="J260" s="1"/>
      <c r="K260" s="1"/>
      <c r="L260" s="1"/>
      <c r="M260" s="1"/>
      <c r="N260" s="1"/>
    </row>
    <row r="261" spans="1:14" s="2" customFormat="1" x14ac:dyDescent="0.25">
      <c r="A261" s="147"/>
      <c r="B261" s="344"/>
      <c r="H261" s="1"/>
      <c r="I261" s="1"/>
      <c r="J261" s="1"/>
      <c r="K261" s="1"/>
      <c r="L261" s="1"/>
      <c r="M261" s="1"/>
      <c r="N261" s="1"/>
    </row>
    <row r="262" spans="1:14" s="2" customFormat="1" x14ac:dyDescent="0.25">
      <c r="A262" s="147"/>
      <c r="B262" s="344"/>
      <c r="H262" s="1"/>
      <c r="I262" s="1"/>
      <c r="J262" s="1"/>
      <c r="K262" s="1"/>
      <c r="L262" s="1"/>
      <c r="M262" s="1"/>
      <c r="N262" s="1"/>
    </row>
    <row r="263" spans="1:14" s="2" customFormat="1" x14ac:dyDescent="0.25">
      <c r="A263" s="147"/>
      <c r="B263" s="344"/>
      <c r="H263" s="1"/>
      <c r="I263" s="1"/>
      <c r="J263" s="1"/>
      <c r="K263" s="1"/>
      <c r="L263" s="1"/>
      <c r="M263" s="1"/>
      <c r="N263" s="1"/>
    </row>
    <row r="264" spans="1:14" s="2" customFormat="1" x14ac:dyDescent="0.25">
      <c r="A264" s="147"/>
      <c r="B264" s="344"/>
      <c r="H264" s="1"/>
      <c r="I264" s="1"/>
      <c r="J264" s="1"/>
      <c r="K264" s="1"/>
      <c r="L264" s="1"/>
      <c r="M264" s="1"/>
      <c r="N264" s="1"/>
    </row>
    <row r="265" spans="1:14" s="2" customFormat="1" x14ac:dyDescent="0.25">
      <c r="A265" s="147"/>
      <c r="B265" s="344"/>
      <c r="H265" s="1"/>
      <c r="I265" s="1"/>
      <c r="J265" s="1"/>
      <c r="K265" s="1"/>
      <c r="L265" s="1"/>
      <c r="M265" s="1"/>
      <c r="N265" s="1"/>
    </row>
    <row r="266" spans="1:14" s="2" customFormat="1" x14ac:dyDescent="0.25">
      <c r="A266" s="147"/>
      <c r="B266" s="344"/>
      <c r="H266" s="1"/>
      <c r="I266" s="1"/>
      <c r="J266" s="1"/>
      <c r="K266" s="1"/>
      <c r="L266" s="1"/>
      <c r="M266" s="1"/>
      <c r="N266" s="1"/>
    </row>
    <row r="267" spans="1:14" s="2" customFormat="1" x14ac:dyDescent="0.25">
      <c r="A267" s="147"/>
      <c r="B267" s="344"/>
      <c r="H267" s="1"/>
      <c r="I267" s="1"/>
      <c r="J267" s="1"/>
      <c r="K267" s="1"/>
      <c r="L267" s="1"/>
      <c r="M267" s="1"/>
      <c r="N267" s="1"/>
    </row>
    <row r="268" spans="1:14" s="2" customFormat="1" x14ac:dyDescent="0.25">
      <c r="A268" s="147"/>
      <c r="B268" s="344"/>
      <c r="H268" s="1"/>
      <c r="I268" s="1"/>
      <c r="J268" s="1"/>
      <c r="K268" s="1"/>
      <c r="L268" s="1"/>
      <c r="M268" s="1"/>
      <c r="N268" s="1"/>
    </row>
    <row r="269" spans="1:14" s="2" customFormat="1" x14ac:dyDescent="0.25">
      <c r="A269" s="147"/>
      <c r="B269" s="344"/>
      <c r="H269" s="1"/>
      <c r="I269" s="1"/>
      <c r="J269" s="1"/>
      <c r="K269" s="1"/>
      <c r="L269" s="1"/>
      <c r="M269" s="1"/>
      <c r="N269" s="1"/>
    </row>
    <row r="270" spans="1:14" s="2" customFormat="1" x14ac:dyDescent="0.25">
      <c r="A270" s="147"/>
      <c r="B270" s="344"/>
      <c r="H270" s="1"/>
      <c r="I270" s="1"/>
      <c r="J270" s="1"/>
      <c r="K270" s="1"/>
      <c r="L270" s="1"/>
      <c r="M270" s="1"/>
      <c r="N270" s="1"/>
    </row>
    <row r="271" spans="1:14" s="2" customFormat="1" x14ac:dyDescent="0.25">
      <c r="A271" s="147"/>
      <c r="B271" s="344"/>
      <c r="H271" s="1"/>
      <c r="I271" s="1"/>
      <c r="J271" s="1"/>
      <c r="K271" s="1"/>
      <c r="L271" s="1"/>
      <c r="M271" s="1"/>
      <c r="N271" s="1"/>
    </row>
    <row r="272" spans="1:14" s="2" customFormat="1" x14ac:dyDescent="0.25">
      <c r="A272" s="147"/>
      <c r="B272" s="344"/>
      <c r="H272" s="1"/>
      <c r="I272" s="1"/>
      <c r="J272" s="1"/>
      <c r="K272" s="1"/>
      <c r="L272" s="1"/>
      <c r="M272" s="1"/>
      <c r="N272" s="1"/>
    </row>
    <row r="273" spans="1:14" s="2" customFormat="1" x14ac:dyDescent="0.25">
      <c r="A273" s="147"/>
      <c r="B273" s="344"/>
      <c r="H273" s="1"/>
      <c r="I273" s="1"/>
      <c r="J273" s="1"/>
      <c r="K273" s="1"/>
      <c r="L273" s="1"/>
      <c r="M273" s="1"/>
      <c r="N273" s="1"/>
    </row>
    <row r="274" spans="1:14" s="2" customFormat="1" x14ac:dyDescent="0.25">
      <c r="A274" s="147"/>
      <c r="B274" s="344"/>
      <c r="H274" s="1"/>
      <c r="I274" s="1"/>
      <c r="J274" s="1"/>
      <c r="K274" s="1"/>
      <c r="L274" s="1"/>
      <c r="M274" s="1"/>
      <c r="N274" s="1"/>
    </row>
    <row r="275" spans="1:14" s="2" customFormat="1" x14ac:dyDescent="0.25">
      <c r="A275" s="147"/>
      <c r="B275" s="344"/>
      <c r="H275" s="1"/>
      <c r="I275" s="1"/>
      <c r="J275" s="1"/>
      <c r="K275" s="1"/>
      <c r="L275" s="1"/>
      <c r="M275" s="1"/>
      <c r="N275" s="1"/>
    </row>
    <row r="276" spans="1:14" s="2" customFormat="1" x14ac:dyDescent="0.25">
      <c r="A276" s="147"/>
      <c r="B276" s="344"/>
      <c r="H276" s="1"/>
      <c r="I276" s="1"/>
      <c r="J276" s="1"/>
      <c r="K276" s="1"/>
      <c r="L276" s="1"/>
      <c r="M276" s="1"/>
      <c r="N276" s="1"/>
    </row>
    <row r="277" spans="1:14" s="2" customFormat="1" x14ac:dyDescent="0.25">
      <c r="A277" s="147"/>
      <c r="B277" s="344"/>
      <c r="H277" s="1"/>
      <c r="I277" s="1"/>
      <c r="J277" s="1"/>
      <c r="K277" s="1"/>
      <c r="L277" s="1"/>
      <c r="M277" s="1"/>
      <c r="N277" s="1"/>
    </row>
  </sheetData>
  <mergeCells count="20">
    <mergeCell ref="C114:G114"/>
    <mergeCell ref="B1:L1"/>
    <mergeCell ref="M1:N2"/>
    <mergeCell ref="B2:L2"/>
    <mergeCell ref="B4:J5"/>
    <mergeCell ref="K4:K5"/>
    <mergeCell ref="L4:L5"/>
    <mergeCell ref="M4:N4"/>
    <mergeCell ref="D28:H28"/>
    <mergeCell ref="H34:J34"/>
    <mergeCell ref="D46:H46"/>
    <mergeCell ref="F75:H75"/>
    <mergeCell ref="C101:G101"/>
    <mergeCell ref="C121:G121"/>
    <mergeCell ref="C115:G115"/>
    <mergeCell ref="C116:G116"/>
    <mergeCell ref="C117:G117"/>
    <mergeCell ref="C118:G118"/>
    <mergeCell ref="C119:G119"/>
    <mergeCell ref="C120:G1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"/>
  <sheetViews>
    <sheetView showGridLines="0" view="pageBreakPreview" zoomScale="60" zoomScaleNormal="58" workbookViewId="0">
      <selection activeCell="K21" sqref="K21"/>
    </sheetView>
  </sheetViews>
  <sheetFormatPr defaultColWidth="10.42578125" defaultRowHeight="15.75" x14ac:dyDescent="0.25"/>
  <cols>
    <col min="1" max="1" width="10.42578125" style="1"/>
    <col min="2" max="2" width="4.5703125" style="2" customWidth="1"/>
    <col min="3" max="3" width="5.42578125" style="2" customWidth="1"/>
    <col min="4" max="4" width="3.5703125" style="2" customWidth="1"/>
    <col min="5" max="5" width="4" style="2" customWidth="1"/>
    <col min="6" max="6" width="3.42578125" style="2" customWidth="1"/>
    <col min="7" max="7" width="4" style="2" customWidth="1"/>
    <col min="8" max="8" width="63" style="1" customWidth="1"/>
    <col min="9" max="9" width="21.28515625" style="1" customWidth="1"/>
    <col min="10" max="10" width="19.28515625" style="1" customWidth="1"/>
    <col min="11" max="11" width="21.85546875" style="1" bestFit="1" customWidth="1"/>
    <col min="12" max="12" width="23.28515625" style="1" bestFit="1" customWidth="1"/>
    <col min="13" max="13" width="22.5703125" style="1" bestFit="1" customWidth="1"/>
    <col min="14" max="14" width="15.5703125" style="1" customWidth="1"/>
    <col min="15" max="15" width="20.5703125" style="1" bestFit="1" customWidth="1"/>
    <col min="16" max="16" width="22" style="1" bestFit="1" customWidth="1"/>
    <col min="17" max="257" width="10.42578125" style="1"/>
    <col min="258" max="258" width="4" style="1" customWidth="1"/>
    <col min="259" max="259" width="4.5703125" style="1" customWidth="1"/>
    <col min="260" max="260" width="1.85546875" style="1" customWidth="1"/>
    <col min="261" max="263" width="4" style="1" customWidth="1"/>
    <col min="264" max="264" width="53" style="1" customWidth="1"/>
    <col min="265" max="265" width="0" style="1" hidden="1" customWidth="1"/>
    <col min="266" max="267" width="21.42578125" style="1" customWidth="1"/>
    <col min="268" max="268" width="18.5703125" style="1" customWidth="1"/>
    <col min="269" max="269" width="13.140625" style="1" customWidth="1"/>
    <col min="270" max="513" width="10.42578125" style="1"/>
    <col min="514" max="514" width="4" style="1" customWidth="1"/>
    <col min="515" max="515" width="4.5703125" style="1" customWidth="1"/>
    <col min="516" max="516" width="1.85546875" style="1" customWidth="1"/>
    <col min="517" max="519" width="4" style="1" customWidth="1"/>
    <col min="520" max="520" width="53" style="1" customWidth="1"/>
    <col min="521" max="521" width="0" style="1" hidden="1" customWidth="1"/>
    <col min="522" max="523" width="21.42578125" style="1" customWidth="1"/>
    <col min="524" max="524" width="18.5703125" style="1" customWidth="1"/>
    <col min="525" max="525" width="13.140625" style="1" customWidth="1"/>
    <col min="526" max="769" width="10.42578125" style="1"/>
    <col min="770" max="770" width="4" style="1" customWidth="1"/>
    <col min="771" max="771" width="4.5703125" style="1" customWidth="1"/>
    <col min="772" max="772" width="1.85546875" style="1" customWidth="1"/>
    <col min="773" max="775" width="4" style="1" customWidth="1"/>
    <col min="776" max="776" width="53" style="1" customWidth="1"/>
    <col min="777" max="777" width="0" style="1" hidden="1" customWidth="1"/>
    <col min="778" max="779" width="21.42578125" style="1" customWidth="1"/>
    <col min="780" max="780" width="18.5703125" style="1" customWidth="1"/>
    <col min="781" max="781" width="13.140625" style="1" customWidth="1"/>
    <col min="782" max="1025" width="10.42578125" style="1"/>
    <col min="1026" max="1026" width="4" style="1" customWidth="1"/>
    <col min="1027" max="1027" width="4.5703125" style="1" customWidth="1"/>
    <col min="1028" max="1028" width="1.85546875" style="1" customWidth="1"/>
    <col min="1029" max="1031" width="4" style="1" customWidth="1"/>
    <col min="1032" max="1032" width="53" style="1" customWidth="1"/>
    <col min="1033" max="1033" width="0" style="1" hidden="1" customWidth="1"/>
    <col min="1034" max="1035" width="21.42578125" style="1" customWidth="1"/>
    <col min="1036" max="1036" width="18.5703125" style="1" customWidth="1"/>
    <col min="1037" max="1037" width="13.140625" style="1" customWidth="1"/>
    <col min="1038" max="1281" width="10.42578125" style="1"/>
    <col min="1282" max="1282" width="4" style="1" customWidth="1"/>
    <col min="1283" max="1283" width="4.5703125" style="1" customWidth="1"/>
    <col min="1284" max="1284" width="1.85546875" style="1" customWidth="1"/>
    <col min="1285" max="1287" width="4" style="1" customWidth="1"/>
    <col min="1288" max="1288" width="53" style="1" customWidth="1"/>
    <col min="1289" max="1289" width="0" style="1" hidden="1" customWidth="1"/>
    <col min="1290" max="1291" width="21.42578125" style="1" customWidth="1"/>
    <col min="1292" max="1292" width="18.5703125" style="1" customWidth="1"/>
    <col min="1293" max="1293" width="13.140625" style="1" customWidth="1"/>
    <col min="1294" max="1537" width="10.42578125" style="1"/>
    <col min="1538" max="1538" width="4" style="1" customWidth="1"/>
    <col min="1539" max="1539" width="4.5703125" style="1" customWidth="1"/>
    <col min="1540" max="1540" width="1.85546875" style="1" customWidth="1"/>
    <col min="1541" max="1543" width="4" style="1" customWidth="1"/>
    <col min="1544" max="1544" width="53" style="1" customWidth="1"/>
    <col min="1545" max="1545" width="0" style="1" hidden="1" customWidth="1"/>
    <col min="1546" max="1547" width="21.42578125" style="1" customWidth="1"/>
    <col min="1548" max="1548" width="18.5703125" style="1" customWidth="1"/>
    <col min="1549" max="1549" width="13.140625" style="1" customWidth="1"/>
    <col min="1550" max="1793" width="10.42578125" style="1"/>
    <col min="1794" max="1794" width="4" style="1" customWidth="1"/>
    <col min="1795" max="1795" width="4.5703125" style="1" customWidth="1"/>
    <col min="1796" max="1796" width="1.85546875" style="1" customWidth="1"/>
    <col min="1797" max="1799" width="4" style="1" customWidth="1"/>
    <col min="1800" max="1800" width="53" style="1" customWidth="1"/>
    <col min="1801" max="1801" width="0" style="1" hidden="1" customWidth="1"/>
    <col min="1802" max="1803" width="21.42578125" style="1" customWidth="1"/>
    <col min="1804" max="1804" width="18.5703125" style="1" customWidth="1"/>
    <col min="1805" max="1805" width="13.140625" style="1" customWidth="1"/>
    <col min="1806" max="2049" width="10.42578125" style="1"/>
    <col min="2050" max="2050" width="4" style="1" customWidth="1"/>
    <col min="2051" max="2051" width="4.5703125" style="1" customWidth="1"/>
    <col min="2052" max="2052" width="1.85546875" style="1" customWidth="1"/>
    <col min="2053" max="2055" width="4" style="1" customWidth="1"/>
    <col min="2056" max="2056" width="53" style="1" customWidth="1"/>
    <col min="2057" max="2057" width="0" style="1" hidden="1" customWidth="1"/>
    <col min="2058" max="2059" width="21.42578125" style="1" customWidth="1"/>
    <col min="2060" max="2060" width="18.5703125" style="1" customWidth="1"/>
    <col min="2061" max="2061" width="13.140625" style="1" customWidth="1"/>
    <col min="2062" max="2305" width="10.42578125" style="1"/>
    <col min="2306" max="2306" width="4" style="1" customWidth="1"/>
    <col min="2307" max="2307" width="4.5703125" style="1" customWidth="1"/>
    <col min="2308" max="2308" width="1.85546875" style="1" customWidth="1"/>
    <col min="2309" max="2311" width="4" style="1" customWidth="1"/>
    <col min="2312" max="2312" width="53" style="1" customWidth="1"/>
    <col min="2313" max="2313" width="0" style="1" hidden="1" customWidth="1"/>
    <col min="2314" max="2315" width="21.42578125" style="1" customWidth="1"/>
    <col min="2316" max="2316" width="18.5703125" style="1" customWidth="1"/>
    <col min="2317" max="2317" width="13.140625" style="1" customWidth="1"/>
    <col min="2318" max="2561" width="10.42578125" style="1"/>
    <col min="2562" max="2562" width="4" style="1" customWidth="1"/>
    <col min="2563" max="2563" width="4.5703125" style="1" customWidth="1"/>
    <col min="2564" max="2564" width="1.85546875" style="1" customWidth="1"/>
    <col min="2565" max="2567" width="4" style="1" customWidth="1"/>
    <col min="2568" max="2568" width="53" style="1" customWidth="1"/>
    <col min="2569" max="2569" width="0" style="1" hidden="1" customWidth="1"/>
    <col min="2570" max="2571" width="21.42578125" style="1" customWidth="1"/>
    <col min="2572" max="2572" width="18.5703125" style="1" customWidth="1"/>
    <col min="2573" max="2573" width="13.140625" style="1" customWidth="1"/>
    <col min="2574" max="2817" width="10.42578125" style="1"/>
    <col min="2818" max="2818" width="4" style="1" customWidth="1"/>
    <col min="2819" max="2819" width="4.5703125" style="1" customWidth="1"/>
    <col min="2820" max="2820" width="1.85546875" style="1" customWidth="1"/>
    <col min="2821" max="2823" width="4" style="1" customWidth="1"/>
    <col min="2824" max="2824" width="53" style="1" customWidth="1"/>
    <col min="2825" max="2825" width="0" style="1" hidden="1" customWidth="1"/>
    <col min="2826" max="2827" width="21.42578125" style="1" customWidth="1"/>
    <col min="2828" max="2828" width="18.5703125" style="1" customWidth="1"/>
    <col min="2829" max="2829" width="13.140625" style="1" customWidth="1"/>
    <col min="2830" max="3073" width="10.42578125" style="1"/>
    <col min="3074" max="3074" width="4" style="1" customWidth="1"/>
    <col min="3075" max="3075" width="4.5703125" style="1" customWidth="1"/>
    <col min="3076" max="3076" width="1.85546875" style="1" customWidth="1"/>
    <col min="3077" max="3079" width="4" style="1" customWidth="1"/>
    <col min="3080" max="3080" width="53" style="1" customWidth="1"/>
    <col min="3081" max="3081" width="0" style="1" hidden="1" customWidth="1"/>
    <col min="3082" max="3083" width="21.42578125" style="1" customWidth="1"/>
    <col min="3084" max="3084" width="18.5703125" style="1" customWidth="1"/>
    <col min="3085" max="3085" width="13.140625" style="1" customWidth="1"/>
    <col min="3086" max="3329" width="10.42578125" style="1"/>
    <col min="3330" max="3330" width="4" style="1" customWidth="1"/>
    <col min="3331" max="3331" width="4.5703125" style="1" customWidth="1"/>
    <col min="3332" max="3332" width="1.85546875" style="1" customWidth="1"/>
    <col min="3333" max="3335" width="4" style="1" customWidth="1"/>
    <col min="3336" max="3336" width="53" style="1" customWidth="1"/>
    <col min="3337" max="3337" width="0" style="1" hidden="1" customWidth="1"/>
    <col min="3338" max="3339" width="21.42578125" style="1" customWidth="1"/>
    <col min="3340" max="3340" width="18.5703125" style="1" customWidth="1"/>
    <col min="3341" max="3341" width="13.140625" style="1" customWidth="1"/>
    <col min="3342" max="3585" width="10.42578125" style="1"/>
    <col min="3586" max="3586" width="4" style="1" customWidth="1"/>
    <col min="3587" max="3587" width="4.5703125" style="1" customWidth="1"/>
    <col min="3588" max="3588" width="1.85546875" style="1" customWidth="1"/>
    <col min="3589" max="3591" width="4" style="1" customWidth="1"/>
    <col min="3592" max="3592" width="53" style="1" customWidth="1"/>
    <col min="3593" max="3593" width="0" style="1" hidden="1" customWidth="1"/>
    <col min="3594" max="3595" width="21.42578125" style="1" customWidth="1"/>
    <col min="3596" max="3596" width="18.5703125" style="1" customWidth="1"/>
    <col min="3597" max="3597" width="13.140625" style="1" customWidth="1"/>
    <col min="3598" max="3841" width="10.42578125" style="1"/>
    <col min="3842" max="3842" width="4" style="1" customWidth="1"/>
    <col min="3843" max="3843" width="4.5703125" style="1" customWidth="1"/>
    <col min="3844" max="3844" width="1.85546875" style="1" customWidth="1"/>
    <col min="3845" max="3847" width="4" style="1" customWidth="1"/>
    <col min="3848" max="3848" width="53" style="1" customWidth="1"/>
    <col min="3849" max="3849" width="0" style="1" hidden="1" customWidth="1"/>
    <col min="3850" max="3851" width="21.42578125" style="1" customWidth="1"/>
    <col min="3852" max="3852" width="18.5703125" style="1" customWidth="1"/>
    <col min="3853" max="3853" width="13.140625" style="1" customWidth="1"/>
    <col min="3854" max="4097" width="10.42578125" style="1"/>
    <col min="4098" max="4098" width="4" style="1" customWidth="1"/>
    <col min="4099" max="4099" width="4.5703125" style="1" customWidth="1"/>
    <col min="4100" max="4100" width="1.85546875" style="1" customWidth="1"/>
    <col min="4101" max="4103" width="4" style="1" customWidth="1"/>
    <col min="4104" max="4104" width="53" style="1" customWidth="1"/>
    <col min="4105" max="4105" width="0" style="1" hidden="1" customWidth="1"/>
    <col min="4106" max="4107" width="21.42578125" style="1" customWidth="1"/>
    <col min="4108" max="4108" width="18.5703125" style="1" customWidth="1"/>
    <col min="4109" max="4109" width="13.140625" style="1" customWidth="1"/>
    <col min="4110" max="4353" width="10.42578125" style="1"/>
    <col min="4354" max="4354" width="4" style="1" customWidth="1"/>
    <col min="4355" max="4355" width="4.5703125" style="1" customWidth="1"/>
    <col min="4356" max="4356" width="1.85546875" style="1" customWidth="1"/>
    <col min="4357" max="4359" width="4" style="1" customWidth="1"/>
    <col min="4360" max="4360" width="53" style="1" customWidth="1"/>
    <col min="4361" max="4361" width="0" style="1" hidden="1" customWidth="1"/>
    <col min="4362" max="4363" width="21.42578125" style="1" customWidth="1"/>
    <col min="4364" max="4364" width="18.5703125" style="1" customWidth="1"/>
    <col min="4365" max="4365" width="13.140625" style="1" customWidth="1"/>
    <col min="4366" max="4609" width="10.42578125" style="1"/>
    <col min="4610" max="4610" width="4" style="1" customWidth="1"/>
    <col min="4611" max="4611" width="4.5703125" style="1" customWidth="1"/>
    <col min="4612" max="4612" width="1.85546875" style="1" customWidth="1"/>
    <col min="4613" max="4615" width="4" style="1" customWidth="1"/>
    <col min="4616" max="4616" width="53" style="1" customWidth="1"/>
    <col min="4617" max="4617" width="0" style="1" hidden="1" customWidth="1"/>
    <col min="4618" max="4619" width="21.42578125" style="1" customWidth="1"/>
    <col min="4620" max="4620" width="18.5703125" style="1" customWidth="1"/>
    <col min="4621" max="4621" width="13.140625" style="1" customWidth="1"/>
    <col min="4622" max="4865" width="10.42578125" style="1"/>
    <col min="4866" max="4866" width="4" style="1" customWidth="1"/>
    <col min="4867" max="4867" width="4.5703125" style="1" customWidth="1"/>
    <col min="4868" max="4868" width="1.85546875" style="1" customWidth="1"/>
    <col min="4869" max="4871" width="4" style="1" customWidth="1"/>
    <col min="4872" max="4872" width="53" style="1" customWidth="1"/>
    <col min="4873" max="4873" width="0" style="1" hidden="1" customWidth="1"/>
    <col min="4874" max="4875" width="21.42578125" style="1" customWidth="1"/>
    <col min="4876" max="4876" width="18.5703125" style="1" customWidth="1"/>
    <col min="4877" max="4877" width="13.140625" style="1" customWidth="1"/>
    <col min="4878" max="5121" width="10.42578125" style="1"/>
    <col min="5122" max="5122" width="4" style="1" customWidth="1"/>
    <col min="5123" max="5123" width="4.5703125" style="1" customWidth="1"/>
    <col min="5124" max="5124" width="1.85546875" style="1" customWidth="1"/>
    <col min="5125" max="5127" width="4" style="1" customWidth="1"/>
    <col min="5128" max="5128" width="53" style="1" customWidth="1"/>
    <col min="5129" max="5129" width="0" style="1" hidden="1" customWidth="1"/>
    <col min="5130" max="5131" width="21.42578125" style="1" customWidth="1"/>
    <col min="5132" max="5132" width="18.5703125" style="1" customWidth="1"/>
    <col min="5133" max="5133" width="13.140625" style="1" customWidth="1"/>
    <col min="5134" max="5377" width="10.42578125" style="1"/>
    <col min="5378" max="5378" width="4" style="1" customWidth="1"/>
    <col min="5379" max="5379" width="4.5703125" style="1" customWidth="1"/>
    <col min="5380" max="5380" width="1.85546875" style="1" customWidth="1"/>
    <col min="5381" max="5383" width="4" style="1" customWidth="1"/>
    <col min="5384" max="5384" width="53" style="1" customWidth="1"/>
    <col min="5385" max="5385" width="0" style="1" hidden="1" customWidth="1"/>
    <col min="5386" max="5387" width="21.42578125" style="1" customWidth="1"/>
    <col min="5388" max="5388" width="18.5703125" style="1" customWidth="1"/>
    <col min="5389" max="5389" width="13.140625" style="1" customWidth="1"/>
    <col min="5390" max="5633" width="10.42578125" style="1"/>
    <col min="5634" max="5634" width="4" style="1" customWidth="1"/>
    <col min="5635" max="5635" width="4.5703125" style="1" customWidth="1"/>
    <col min="5636" max="5636" width="1.85546875" style="1" customWidth="1"/>
    <col min="5637" max="5639" width="4" style="1" customWidth="1"/>
    <col min="5640" max="5640" width="53" style="1" customWidth="1"/>
    <col min="5641" max="5641" width="0" style="1" hidden="1" customWidth="1"/>
    <col min="5642" max="5643" width="21.42578125" style="1" customWidth="1"/>
    <col min="5644" max="5644" width="18.5703125" style="1" customWidth="1"/>
    <col min="5645" max="5645" width="13.140625" style="1" customWidth="1"/>
    <col min="5646" max="5889" width="10.42578125" style="1"/>
    <col min="5890" max="5890" width="4" style="1" customWidth="1"/>
    <col min="5891" max="5891" width="4.5703125" style="1" customWidth="1"/>
    <col min="5892" max="5892" width="1.85546875" style="1" customWidth="1"/>
    <col min="5893" max="5895" width="4" style="1" customWidth="1"/>
    <col min="5896" max="5896" width="53" style="1" customWidth="1"/>
    <col min="5897" max="5897" width="0" style="1" hidden="1" customWidth="1"/>
    <col min="5898" max="5899" width="21.42578125" style="1" customWidth="1"/>
    <col min="5900" max="5900" width="18.5703125" style="1" customWidth="1"/>
    <col min="5901" max="5901" width="13.140625" style="1" customWidth="1"/>
    <col min="5902" max="6145" width="10.42578125" style="1"/>
    <col min="6146" max="6146" width="4" style="1" customWidth="1"/>
    <col min="6147" max="6147" width="4.5703125" style="1" customWidth="1"/>
    <col min="6148" max="6148" width="1.85546875" style="1" customWidth="1"/>
    <col min="6149" max="6151" width="4" style="1" customWidth="1"/>
    <col min="6152" max="6152" width="53" style="1" customWidth="1"/>
    <col min="6153" max="6153" width="0" style="1" hidden="1" customWidth="1"/>
    <col min="6154" max="6155" width="21.42578125" style="1" customWidth="1"/>
    <col min="6156" max="6156" width="18.5703125" style="1" customWidth="1"/>
    <col min="6157" max="6157" width="13.140625" style="1" customWidth="1"/>
    <col min="6158" max="6401" width="10.42578125" style="1"/>
    <col min="6402" max="6402" width="4" style="1" customWidth="1"/>
    <col min="6403" max="6403" width="4.5703125" style="1" customWidth="1"/>
    <col min="6404" max="6404" width="1.85546875" style="1" customWidth="1"/>
    <col min="6405" max="6407" width="4" style="1" customWidth="1"/>
    <col min="6408" max="6408" width="53" style="1" customWidth="1"/>
    <col min="6409" max="6409" width="0" style="1" hidden="1" customWidth="1"/>
    <col min="6410" max="6411" width="21.42578125" style="1" customWidth="1"/>
    <col min="6412" max="6412" width="18.5703125" style="1" customWidth="1"/>
    <col min="6413" max="6413" width="13.140625" style="1" customWidth="1"/>
    <col min="6414" max="6657" width="10.42578125" style="1"/>
    <col min="6658" max="6658" width="4" style="1" customWidth="1"/>
    <col min="6659" max="6659" width="4.5703125" style="1" customWidth="1"/>
    <col min="6660" max="6660" width="1.85546875" style="1" customWidth="1"/>
    <col min="6661" max="6663" width="4" style="1" customWidth="1"/>
    <col min="6664" max="6664" width="53" style="1" customWidth="1"/>
    <col min="6665" max="6665" width="0" style="1" hidden="1" customWidth="1"/>
    <col min="6666" max="6667" width="21.42578125" style="1" customWidth="1"/>
    <col min="6668" max="6668" width="18.5703125" style="1" customWidth="1"/>
    <col min="6669" max="6669" width="13.140625" style="1" customWidth="1"/>
    <col min="6670" max="6913" width="10.42578125" style="1"/>
    <col min="6914" max="6914" width="4" style="1" customWidth="1"/>
    <col min="6915" max="6915" width="4.5703125" style="1" customWidth="1"/>
    <col min="6916" max="6916" width="1.85546875" style="1" customWidth="1"/>
    <col min="6917" max="6919" width="4" style="1" customWidth="1"/>
    <col min="6920" max="6920" width="53" style="1" customWidth="1"/>
    <col min="6921" max="6921" width="0" style="1" hidden="1" customWidth="1"/>
    <col min="6922" max="6923" width="21.42578125" style="1" customWidth="1"/>
    <col min="6924" max="6924" width="18.5703125" style="1" customWidth="1"/>
    <col min="6925" max="6925" width="13.140625" style="1" customWidth="1"/>
    <col min="6926" max="7169" width="10.42578125" style="1"/>
    <col min="7170" max="7170" width="4" style="1" customWidth="1"/>
    <col min="7171" max="7171" width="4.5703125" style="1" customWidth="1"/>
    <col min="7172" max="7172" width="1.85546875" style="1" customWidth="1"/>
    <col min="7173" max="7175" width="4" style="1" customWidth="1"/>
    <col min="7176" max="7176" width="53" style="1" customWidth="1"/>
    <col min="7177" max="7177" width="0" style="1" hidden="1" customWidth="1"/>
    <col min="7178" max="7179" width="21.42578125" style="1" customWidth="1"/>
    <col min="7180" max="7180" width="18.5703125" style="1" customWidth="1"/>
    <col min="7181" max="7181" width="13.140625" style="1" customWidth="1"/>
    <col min="7182" max="7425" width="10.42578125" style="1"/>
    <col min="7426" max="7426" width="4" style="1" customWidth="1"/>
    <col min="7427" max="7427" width="4.5703125" style="1" customWidth="1"/>
    <col min="7428" max="7428" width="1.85546875" style="1" customWidth="1"/>
    <col min="7429" max="7431" width="4" style="1" customWidth="1"/>
    <col min="7432" max="7432" width="53" style="1" customWidth="1"/>
    <col min="7433" max="7433" width="0" style="1" hidden="1" customWidth="1"/>
    <col min="7434" max="7435" width="21.42578125" style="1" customWidth="1"/>
    <col min="7436" max="7436" width="18.5703125" style="1" customWidth="1"/>
    <col min="7437" max="7437" width="13.140625" style="1" customWidth="1"/>
    <col min="7438" max="7681" width="10.42578125" style="1"/>
    <col min="7682" max="7682" width="4" style="1" customWidth="1"/>
    <col min="7683" max="7683" width="4.5703125" style="1" customWidth="1"/>
    <col min="7684" max="7684" width="1.85546875" style="1" customWidth="1"/>
    <col min="7685" max="7687" width="4" style="1" customWidth="1"/>
    <col min="7688" max="7688" width="53" style="1" customWidth="1"/>
    <col min="7689" max="7689" width="0" style="1" hidden="1" customWidth="1"/>
    <col min="7690" max="7691" width="21.42578125" style="1" customWidth="1"/>
    <col min="7692" max="7692" width="18.5703125" style="1" customWidth="1"/>
    <col min="7693" max="7693" width="13.140625" style="1" customWidth="1"/>
    <col min="7694" max="7937" width="10.42578125" style="1"/>
    <col min="7938" max="7938" width="4" style="1" customWidth="1"/>
    <col min="7939" max="7939" width="4.5703125" style="1" customWidth="1"/>
    <col min="7940" max="7940" width="1.85546875" style="1" customWidth="1"/>
    <col min="7941" max="7943" width="4" style="1" customWidth="1"/>
    <col min="7944" max="7944" width="53" style="1" customWidth="1"/>
    <col min="7945" max="7945" width="0" style="1" hidden="1" customWidth="1"/>
    <col min="7946" max="7947" width="21.42578125" style="1" customWidth="1"/>
    <col min="7948" max="7948" width="18.5703125" style="1" customWidth="1"/>
    <col min="7949" max="7949" width="13.140625" style="1" customWidth="1"/>
    <col min="7950" max="8193" width="10.42578125" style="1"/>
    <col min="8194" max="8194" width="4" style="1" customWidth="1"/>
    <col min="8195" max="8195" width="4.5703125" style="1" customWidth="1"/>
    <col min="8196" max="8196" width="1.85546875" style="1" customWidth="1"/>
    <col min="8197" max="8199" width="4" style="1" customWidth="1"/>
    <col min="8200" max="8200" width="53" style="1" customWidth="1"/>
    <col min="8201" max="8201" width="0" style="1" hidden="1" customWidth="1"/>
    <col min="8202" max="8203" width="21.42578125" style="1" customWidth="1"/>
    <col min="8204" max="8204" width="18.5703125" style="1" customWidth="1"/>
    <col min="8205" max="8205" width="13.140625" style="1" customWidth="1"/>
    <col min="8206" max="8449" width="10.42578125" style="1"/>
    <col min="8450" max="8450" width="4" style="1" customWidth="1"/>
    <col min="8451" max="8451" width="4.5703125" style="1" customWidth="1"/>
    <col min="8452" max="8452" width="1.85546875" style="1" customWidth="1"/>
    <col min="8453" max="8455" width="4" style="1" customWidth="1"/>
    <col min="8456" max="8456" width="53" style="1" customWidth="1"/>
    <col min="8457" max="8457" width="0" style="1" hidden="1" customWidth="1"/>
    <col min="8458" max="8459" width="21.42578125" style="1" customWidth="1"/>
    <col min="8460" max="8460" width="18.5703125" style="1" customWidth="1"/>
    <col min="8461" max="8461" width="13.140625" style="1" customWidth="1"/>
    <col min="8462" max="8705" width="10.42578125" style="1"/>
    <col min="8706" max="8706" width="4" style="1" customWidth="1"/>
    <col min="8707" max="8707" width="4.5703125" style="1" customWidth="1"/>
    <col min="8708" max="8708" width="1.85546875" style="1" customWidth="1"/>
    <col min="8709" max="8711" width="4" style="1" customWidth="1"/>
    <col min="8712" max="8712" width="53" style="1" customWidth="1"/>
    <col min="8713" max="8713" width="0" style="1" hidden="1" customWidth="1"/>
    <col min="8714" max="8715" width="21.42578125" style="1" customWidth="1"/>
    <col min="8716" max="8716" width="18.5703125" style="1" customWidth="1"/>
    <col min="8717" max="8717" width="13.140625" style="1" customWidth="1"/>
    <col min="8718" max="8961" width="10.42578125" style="1"/>
    <col min="8962" max="8962" width="4" style="1" customWidth="1"/>
    <col min="8963" max="8963" width="4.5703125" style="1" customWidth="1"/>
    <col min="8964" max="8964" width="1.85546875" style="1" customWidth="1"/>
    <col min="8965" max="8967" width="4" style="1" customWidth="1"/>
    <col min="8968" max="8968" width="53" style="1" customWidth="1"/>
    <col min="8969" max="8969" width="0" style="1" hidden="1" customWidth="1"/>
    <col min="8970" max="8971" width="21.42578125" style="1" customWidth="1"/>
    <col min="8972" max="8972" width="18.5703125" style="1" customWidth="1"/>
    <col min="8973" max="8973" width="13.140625" style="1" customWidth="1"/>
    <col min="8974" max="9217" width="10.42578125" style="1"/>
    <col min="9218" max="9218" width="4" style="1" customWidth="1"/>
    <col min="9219" max="9219" width="4.5703125" style="1" customWidth="1"/>
    <col min="9220" max="9220" width="1.85546875" style="1" customWidth="1"/>
    <col min="9221" max="9223" width="4" style="1" customWidth="1"/>
    <col min="9224" max="9224" width="53" style="1" customWidth="1"/>
    <col min="9225" max="9225" width="0" style="1" hidden="1" customWidth="1"/>
    <col min="9226" max="9227" width="21.42578125" style="1" customWidth="1"/>
    <col min="9228" max="9228" width="18.5703125" style="1" customWidth="1"/>
    <col min="9229" max="9229" width="13.140625" style="1" customWidth="1"/>
    <col min="9230" max="9473" width="10.42578125" style="1"/>
    <col min="9474" max="9474" width="4" style="1" customWidth="1"/>
    <col min="9475" max="9475" width="4.5703125" style="1" customWidth="1"/>
    <col min="9476" max="9476" width="1.85546875" style="1" customWidth="1"/>
    <col min="9477" max="9479" width="4" style="1" customWidth="1"/>
    <col min="9480" max="9480" width="53" style="1" customWidth="1"/>
    <col min="9481" max="9481" width="0" style="1" hidden="1" customWidth="1"/>
    <col min="9482" max="9483" width="21.42578125" style="1" customWidth="1"/>
    <col min="9484" max="9484" width="18.5703125" style="1" customWidth="1"/>
    <col min="9485" max="9485" width="13.140625" style="1" customWidth="1"/>
    <col min="9486" max="9729" width="10.42578125" style="1"/>
    <col min="9730" max="9730" width="4" style="1" customWidth="1"/>
    <col min="9731" max="9731" width="4.5703125" style="1" customWidth="1"/>
    <col min="9732" max="9732" width="1.85546875" style="1" customWidth="1"/>
    <col min="9733" max="9735" width="4" style="1" customWidth="1"/>
    <col min="9736" max="9736" width="53" style="1" customWidth="1"/>
    <col min="9737" max="9737" width="0" style="1" hidden="1" customWidth="1"/>
    <col min="9738" max="9739" width="21.42578125" style="1" customWidth="1"/>
    <col min="9740" max="9740" width="18.5703125" style="1" customWidth="1"/>
    <col min="9741" max="9741" width="13.140625" style="1" customWidth="1"/>
    <col min="9742" max="9985" width="10.42578125" style="1"/>
    <col min="9986" max="9986" width="4" style="1" customWidth="1"/>
    <col min="9987" max="9987" width="4.5703125" style="1" customWidth="1"/>
    <col min="9988" max="9988" width="1.85546875" style="1" customWidth="1"/>
    <col min="9989" max="9991" width="4" style="1" customWidth="1"/>
    <col min="9992" max="9992" width="53" style="1" customWidth="1"/>
    <col min="9993" max="9993" width="0" style="1" hidden="1" customWidth="1"/>
    <col min="9994" max="9995" width="21.42578125" style="1" customWidth="1"/>
    <col min="9996" max="9996" width="18.5703125" style="1" customWidth="1"/>
    <col min="9997" max="9997" width="13.140625" style="1" customWidth="1"/>
    <col min="9998" max="10241" width="10.42578125" style="1"/>
    <col min="10242" max="10242" width="4" style="1" customWidth="1"/>
    <col min="10243" max="10243" width="4.5703125" style="1" customWidth="1"/>
    <col min="10244" max="10244" width="1.85546875" style="1" customWidth="1"/>
    <col min="10245" max="10247" width="4" style="1" customWidth="1"/>
    <col min="10248" max="10248" width="53" style="1" customWidth="1"/>
    <col min="10249" max="10249" width="0" style="1" hidden="1" customWidth="1"/>
    <col min="10250" max="10251" width="21.42578125" style="1" customWidth="1"/>
    <col min="10252" max="10252" width="18.5703125" style="1" customWidth="1"/>
    <col min="10253" max="10253" width="13.140625" style="1" customWidth="1"/>
    <col min="10254" max="10497" width="10.42578125" style="1"/>
    <col min="10498" max="10498" width="4" style="1" customWidth="1"/>
    <col min="10499" max="10499" width="4.5703125" style="1" customWidth="1"/>
    <col min="10500" max="10500" width="1.85546875" style="1" customWidth="1"/>
    <col min="10501" max="10503" width="4" style="1" customWidth="1"/>
    <col min="10504" max="10504" width="53" style="1" customWidth="1"/>
    <col min="10505" max="10505" width="0" style="1" hidden="1" customWidth="1"/>
    <col min="10506" max="10507" width="21.42578125" style="1" customWidth="1"/>
    <col min="10508" max="10508" width="18.5703125" style="1" customWidth="1"/>
    <col min="10509" max="10509" width="13.140625" style="1" customWidth="1"/>
    <col min="10510" max="10753" width="10.42578125" style="1"/>
    <col min="10754" max="10754" width="4" style="1" customWidth="1"/>
    <col min="10755" max="10755" width="4.5703125" style="1" customWidth="1"/>
    <col min="10756" max="10756" width="1.85546875" style="1" customWidth="1"/>
    <col min="10757" max="10759" width="4" style="1" customWidth="1"/>
    <col min="10760" max="10760" width="53" style="1" customWidth="1"/>
    <col min="10761" max="10761" width="0" style="1" hidden="1" customWidth="1"/>
    <col min="10762" max="10763" width="21.42578125" style="1" customWidth="1"/>
    <col min="10764" max="10764" width="18.5703125" style="1" customWidth="1"/>
    <col min="10765" max="10765" width="13.140625" style="1" customWidth="1"/>
    <col min="10766" max="11009" width="10.42578125" style="1"/>
    <col min="11010" max="11010" width="4" style="1" customWidth="1"/>
    <col min="11011" max="11011" width="4.5703125" style="1" customWidth="1"/>
    <col min="11012" max="11012" width="1.85546875" style="1" customWidth="1"/>
    <col min="11013" max="11015" width="4" style="1" customWidth="1"/>
    <col min="11016" max="11016" width="53" style="1" customWidth="1"/>
    <col min="11017" max="11017" width="0" style="1" hidden="1" customWidth="1"/>
    <col min="11018" max="11019" width="21.42578125" style="1" customWidth="1"/>
    <col min="11020" max="11020" width="18.5703125" style="1" customWidth="1"/>
    <col min="11021" max="11021" width="13.140625" style="1" customWidth="1"/>
    <col min="11022" max="11265" width="10.42578125" style="1"/>
    <col min="11266" max="11266" width="4" style="1" customWidth="1"/>
    <col min="11267" max="11267" width="4.5703125" style="1" customWidth="1"/>
    <col min="11268" max="11268" width="1.85546875" style="1" customWidth="1"/>
    <col min="11269" max="11271" width="4" style="1" customWidth="1"/>
    <col min="11272" max="11272" width="53" style="1" customWidth="1"/>
    <col min="11273" max="11273" width="0" style="1" hidden="1" customWidth="1"/>
    <col min="11274" max="11275" width="21.42578125" style="1" customWidth="1"/>
    <col min="11276" max="11276" width="18.5703125" style="1" customWidth="1"/>
    <col min="11277" max="11277" width="13.140625" style="1" customWidth="1"/>
    <col min="11278" max="11521" width="10.42578125" style="1"/>
    <col min="11522" max="11522" width="4" style="1" customWidth="1"/>
    <col min="11523" max="11523" width="4.5703125" style="1" customWidth="1"/>
    <col min="11524" max="11524" width="1.85546875" style="1" customWidth="1"/>
    <col min="11525" max="11527" width="4" style="1" customWidth="1"/>
    <col min="11528" max="11528" width="53" style="1" customWidth="1"/>
    <col min="11529" max="11529" width="0" style="1" hidden="1" customWidth="1"/>
    <col min="11530" max="11531" width="21.42578125" style="1" customWidth="1"/>
    <col min="11532" max="11532" width="18.5703125" style="1" customWidth="1"/>
    <col min="11533" max="11533" width="13.140625" style="1" customWidth="1"/>
    <col min="11534" max="11777" width="10.42578125" style="1"/>
    <col min="11778" max="11778" width="4" style="1" customWidth="1"/>
    <col min="11779" max="11779" width="4.5703125" style="1" customWidth="1"/>
    <col min="11780" max="11780" width="1.85546875" style="1" customWidth="1"/>
    <col min="11781" max="11783" width="4" style="1" customWidth="1"/>
    <col min="11784" max="11784" width="53" style="1" customWidth="1"/>
    <col min="11785" max="11785" width="0" style="1" hidden="1" customWidth="1"/>
    <col min="11786" max="11787" width="21.42578125" style="1" customWidth="1"/>
    <col min="11788" max="11788" width="18.5703125" style="1" customWidth="1"/>
    <col min="11789" max="11789" width="13.140625" style="1" customWidth="1"/>
    <col min="11790" max="12033" width="10.42578125" style="1"/>
    <col min="12034" max="12034" width="4" style="1" customWidth="1"/>
    <col min="12035" max="12035" width="4.5703125" style="1" customWidth="1"/>
    <col min="12036" max="12036" width="1.85546875" style="1" customWidth="1"/>
    <col min="12037" max="12039" width="4" style="1" customWidth="1"/>
    <col min="12040" max="12040" width="53" style="1" customWidth="1"/>
    <col min="12041" max="12041" width="0" style="1" hidden="1" customWidth="1"/>
    <col min="12042" max="12043" width="21.42578125" style="1" customWidth="1"/>
    <col min="12044" max="12044" width="18.5703125" style="1" customWidth="1"/>
    <col min="12045" max="12045" width="13.140625" style="1" customWidth="1"/>
    <col min="12046" max="12289" width="10.42578125" style="1"/>
    <col min="12290" max="12290" width="4" style="1" customWidth="1"/>
    <col min="12291" max="12291" width="4.5703125" style="1" customWidth="1"/>
    <col min="12292" max="12292" width="1.85546875" style="1" customWidth="1"/>
    <col min="12293" max="12295" width="4" style="1" customWidth="1"/>
    <col min="12296" max="12296" width="53" style="1" customWidth="1"/>
    <col min="12297" max="12297" width="0" style="1" hidden="1" customWidth="1"/>
    <col min="12298" max="12299" width="21.42578125" style="1" customWidth="1"/>
    <col min="12300" max="12300" width="18.5703125" style="1" customWidth="1"/>
    <col min="12301" max="12301" width="13.140625" style="1" customWidth="1"/>
    <col min="12302" max="12545" width="10.42578125" style="1"/>
    <col min="12546" max="12546" width="4" style="1" customWidth="1"/>
    <col min="12547" max="12547" width="4.5703125" style="1" customWidth="1"/>
    <col min="12548" max="12548" width="1.85546875" style="1" customWidth="1"/>
    <col min="12549" max="12551" width="4" style="1" customWidth="1"/>
    <col min="12552" max="12552" width="53" style="1" customWidth="1"/>
    <col min="12553" max="12553" width="0" style="1" hidden="1" customWidth="1"/>
    <col min="12554" max="12555" width="21.42578125" style="1" customWidth="1"/>
    <col min="12556" max="12556" width="18.5703125" style="1" customWidth="1"/>
    <col min="12557" max="12557" width="13.140625" style="1" customWidth="1"/>
    <col min="12558" max="12801" width="10.42578125" style="1"/>
    <col min="12802" max="12802" width="4" style="1" customWidth="1"/>
    <col min="12803" max="12803" width="4.5703125" style="1" customWidth="1"/>
    <col min="12804" max="12804" width="1.85546875" style="1" customWidth="1"/>
    <col min="12805" max="12807" width="4" style="1" customWidth="1"/>
    <col min="12808" max="12808" width="53" style="1" customWidth="1"/>
    <col min="12809" max="12809" width="0" style="1" hidden="1" customWidth="1"/>
    <col min="12810" max="12811" width="21.42578125" style="1" customWidth="1"/>
    <col min="12812" max="12812" width="18.5703125" style="1" customWidth="1"/>
    <col min="12813" max="12813" width="13.140625" style="1" customWidth="1"/>
    <col min="12814" max="13057" width="10.42578125" style="1"/>
    <col min="13058" max="13058" width="4" style="1" customWidth="1"/>
    <col min="13059" max="13059" width="4.5703125" style="1" customWidth="1"/>
    <col min="13060" max="13060" width="1.85546875" style="1" customWidth="1"/>
    <col min="13061" max="13063" width="4" style="1" customWidth="1"/>
    <col min="13064" max="13064" width="53" style="1" customWidth="1"/>
    <col min="13065" max="13065" width="0" style="1" hidden="1" customWidth="1"/>
    <col min="13066" max="13067" width="21.42578125" style="1" customWidth="1"/>
    <col min="13068" max="13068" width="18.5703125" style="1" customWidth="1"/>
    <col min="13069" max="13069" width="13.140625" style="1" customWidth="1"/>
    <col min="13070" max="13313" width="10.42578125" style="1"/>
    <col min="13314" max="13314" width="4" style="1" customWidth="1"/>
    <col min="13315" max="13315" width="4.5703125" style="1" customWidth="1"/>
    <col min="13316" max="13316" width="1.85546875" style="1" customWidth="1"/>
    <col min="13317" max="13319" width="4" style="1" customWidth="1"/>
    <col min="13320" max="13320" width="53" style="1" customWidth="1"/>
    <col min="13321" max="13321" width="0" style="1" hidden="1" customWidth="1"/>
    <col min="13322" max="13323" width="21.42578125" style="1" customWidth="1"/>
    <col min="13324" max="13324" width="18.5703125" style="1" customWidth="1"/>
    <col min="13325" max="13325" width="13.140625" style="1" customWidth="1"/>
    <col min="13326" max="13569" width="10.42578125" style="1"/>
    <col min="13570" max="13570" width="4" style="1" customWidth="1"/>
    <col min="13571" max="13571" width="4.5703125" style="1" customWidth="1"/>
    <col min="13572" max="13572" width="1.85546875" style="1" customWidth="1"/>
    <col min="13573" max="13575" width="4" style="1" customWidth="1"/>
    <col min="13576" max="13576" width="53" style="1" customWidth="1"/>
    <col min="13577" max="13577" width="0" style="1" hidden="1" customWidth="1"/>
    <col min="13578" max="13579" width="21.42578125" style="1" customWidth="1"/>
    <col min="13580" max="13580" width="18.5703125" style="1" customWidth="1"/>
    <col min="13581" max="13581" width="13.140625" style="1" customWidth="1"/>
    <col min="13582" max="13825" width="10.42578125" style="1"/>
    <col min="13826" max="13826" width="4" style="1" customWidth="1"/>
    <col min="13827" max="13827" width="4.5703125" style="1" customWidth="1"/>
    <col min="13828" max="13828" width="1.85546875" style="1" customWidth="1"/>
    <col min="13829" max="13831" width="4" style="1" customWidth="1"/>
    <col min="13832" max="13832" width="53" style="1" customWidth="1"/>
    <col min="13833" max="13833" width="0" style="1" hidden="1" customWidth="1"/>
    <col min="13834" max="13835" width="21.42578125" style="1" customWidth="1"/>
    <col min="13836" max="13836" width="18.5703125" style="1" customWidth="1"/>
    <col min="13837" max="13837" width="13.140625" style="1" customWidth="1"/>
    <col min="13838" max="14081" width="10.42578125" style="1"/>
    <col min="14082" max="14082" width="4" style="1" customWidth="1"/>
    <col min="14083" max="14083" width="4.5703125" style="1" customWidth="1"/>
    <col min="14084" max="14084" width="1.85546875" style="1" customWidth="1"/>
    <col min="14085" max="14087" width="4" style="1" customWidth="1"/>
    <col min="14088" max="14088" width="53" style="1" customWidth="1"/>
    <col min="14089" max="14089" width="0" style="1" hidden="1" customWidth="1"/>
    <col min="14090" max="14091" width="21.42578125" style="1" customWidth="1"/>
    <col min="14092" max="14092" width="18.5703125" style="1" customWidth="1"/>
    <col min="14093" max="14093" width="13.140625" style="1" customWidth="1"/>
    <col min="14094" max="14337" width="10.42578125" style="1"/>
    <col min="14338" max="14338" width="4" style="1" customWidth="1"/>
    <col min="14339" max="14339" width="4.5703125" style="1" customWidth="1"/>
    <col min="14340" max="14340" width="1.85546875" style="1" customWidth="1"/>
    <col min="14341" max="14343" width="4" style="1" customWidth="1"/>
    <col min="14344" max="14344" width="53" style="1" customWidth="1"/>
    <col min="14345" max="14345" width="0" style="1" hidden="1" customWidth="1"/>
    <col min="14346" max="14347" width="21.42578125" style="1" customWidth="1"/>
    <col min="14348" max="14348" width="18.5703125" style="1" customWidth="1"/>
    <col min="14349" max="14349" width="13.140625" style="1" customWidth="1"/>
    <col min="14350" max="14593" width="10.42578125" style="1"/>
    <col min="14594" max="14594" width="4" style="1" customWidth="1"/>
    <col min="14595" max="14595" width="4.5703125" style="1" customWidth="1"/>
    <col min="14596" max="14596" width="1.85546875" style="1" customWidth="1"/>
    <col min="14597" max="14599" width="4" style="1" customWidth="1"/>
    <col min="14600" max="14600" width="53" style="1" customWidth="1"/>
    <col min="14601" max="14601" width="0" style="1" hidden="1" customWidth="1"/>
    <col min="14602" max="14603" width="21.42578125" style="1" customWidth="1"/>
    <col min="14604" max="14604" width="18.5703125" style="1" customWidth="1"/>
    <col min="14605" max="14605" width="13.140625" style="1" customWidth="1"/>
    <col min="14606" max="14849" width="10.42578125" style="1"/>
    <col min="14850" max="14850" width="4" style="1" customWidth="1"/>
    <col min="14851" max="14851" width="4.5703125" style="1" customWidth="1"/>
    <col min="14852" max="14852" width="1.85546875" style="1" customWidth="1"/>
    <col min="14853" max="14855" width="4" style="1" customWidth="1"/>
    <col min="14856" max="14856" width="53" style="1" customWidth="1"/>
    <col min="14857" max="14857" width="0" style="1" hidden="1" customWidth="1"/>
    <col min="14858" max="14859" width="21.42578125" style="1" customWidth="1"/>
    <col min="14860" max="14860" width="18.5703125" style="1" customWidth="1"/>
    <col min="14861" max="14861" width="13.140625" style="1" customWidth="1"/>
    <col min="14862" max="15105" width="10.42578125" style="1"/>
    <col min="15106" max="15106" width="4" style="1" customWidth="1"/>
    <col min="15107" max="15107" width="4.5703125" style="1" customWidth="1"/>
    <col min="15108" max="15108" width="1.85546875" style="1" customWidth="1"/>
    <col min="15109" max="15111" width="4" style="1" customWidth="1"/>
    <col min="15112" max="15112" width="53" style="1" customWidth="1"/>
    <col min="15113" max="15113" width="0" style="1" hidden="1" customWidth="1"/>
    <col min="15114" max="15115" width="21.42578125" style="1" customWidth="1"/>
    <col min="15116" max="15116" width="18.5703125" style="1" customWidth="1"/>
    <col min="15117" max="15117" width="13.140625" style="1" customWidth="1"/>
    <col min="15118" max="15361" width="10.42578125" style="1"/>
    <col min="15362" max="15362" width="4" style="1" customWidth="1"/>
    <col min="15363" max="15363" width="4.5703125" style="1" customWidth="1"/>
    <col min="15364" max="15364" width="1.85546875" style="1" customWidth="1"/>
    <col min="15365" max="15367" width="4" style="1" customWidth="1"/>
    <col min="15368" max="15368" width="53" style="1" customWidth="1"/>
    <col min="15369" max="15369" width="0" style="1" hidden="1" customWidth="1"/>
    <col min="15370" max="15371" width="21.42578125" style="1" customWidth="1"/>
    <col min="15372" max="15372" width="18.5703125" style="1" customWidth="1"/>
    <col min="15373" max="15373" width="13.140625" style="1" customWidth="1"/>
    <col min="15374" max="15617" width="10.42578125" style="1"/>
    <col min="15618" max="15618" width="4" style="1" customWidth="1"/>
    <col min="15619" max="15619" width="4.5703125" style="1" customWidth="1"/>
    <col min="15620" max="15620" width="1.85546875" style="1" customWidth="1"/>
    <col min="15621" max="15623" width="4" style="1" customWidth="1"/>
    <col min="15624" max="15624" width="53" style="1" customWidth="1"/>
    <col min="15625" max="15625" width="0" style="1" hidden="1" customWidth="1"/>
    <col min="15626" max="15627" width="21.42578125" style="1" customWidth="1"/>
    <col min="15628" max="15628" width="18.5703125" style="1" customWidth="1"/>
    <col min="15629" max="15629" width="13.140625" style="1" customWidth="1"/>
    <col min="15630" max="15873" width="10.42578125" style="1"/>
    <col min="15874" max="15874" width="4" style="1" customWidth="1"/>
    <col min="15875" max="15875" width="4.5703125" style="1" customWidth="1"/>
    <col min="15876" max="15876" width="1.85546875" style="1" customWidth="1"/>
    <col min="15877" max="15879" width="4" style="1" customWidth="1"/>
    <col min="15880" max="15880" width="53" style="1" customWidth="1"/>
    <col min="15881" max="15881" width="0" style="1" hidden="1" customWidth="1"/>
    <col min="15882" max="15883" width="21.42578125" style="1" customWidth="1"/>
    <col min="15884" max="15884" width="18.5703125" style="1" customWidth="1"/>
    <col min="15885" max="15885" width="13.140625" style="1" customWidth="1"/>
    <col min="15886" max="16129" width="10.42578125" style="1"/>
    <col min="16130" max="16130" width="4" style="1" customWidth="1"/>
    <col min="16131" max="16131" width="4.5703125" style="1" customWidth="1"/>
    <col min="16132" max="16132" width="1.85546875" style="1" customWidth="1"/>
    <col min="16133" max="16135" width="4" style="1" customWidth="1"/>
    <col min="16136" max="16136" width="53" style="1" customWidth="1"/>
    <col min="16137" max="16137" width="0" style="1" hidden="1" customWidth="1"/>
    <col min="16138" max="16139" width="21.42578125" style="1" customWidth="1"/>
    <col min="16140" max="16140" width="18.5703125" style="1" customWidth="1"/>
    <col min="16141" max="16141" width="13.140625" style="1" customWidth="1"/>
    <col min="16142" max="16384" width="10.42578125" style="1"/>
  </cols>
  <sheetData>
    <row r="1" spans="1:14" s="4" customFormat="1" ht="21" x14ac:dyDescent="0.35">
      <c r="B1" s="362"/>
      <c r="C1" s="363"/>
      <c r="D1" s="363"/>
      <c r="E1" s="363"/>
      <c r="F1" s="363"/>
      <c r="G1" s="363"/>
      <c r="H1" s="910" t="s">
        <v>831</v>
      </c>
      <c r="I1" s="910"/>
      <c r="J1" s="910"/>
      <c r="K1" s="910"/>
      <c r="L1" s="911"/>
      <c r="M1" s="912" t="s">
        <v>2270</v>
      </c>
      <c r="N1" s="913"/>
    </row>
    <row r="2" spans="1:14" s="4" customFormat="1" ht="21.75" thickBot="1" x14ac:dyDescent="0.25">
      <c r="B2" s="364"/>
      <c r="C2" s="365"/>
      <c r="D2" s="365"/>
      <c r="E2" s="365"/>
      <c r="F2" s="365"/>
      <c r="G2" s="365"/>
      <c r="H2" s="916" t="s">
        <v>832</v>
      </c>
      <c r="I2" s="916"/>
      <c r="J2" s="916"/>
      <c r="K2" s="916"/>
      <c r="L2" s="917"/>
      <c r="M2" s="914"/>
      <c r="N2" s="915"/>
    </row>
    <row r="3" spans="1:14" s="357" customFormat="1" ht="21.75" thickBot="1" x14ac:dyDescent="0.4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6"/>
      <c r="M3" s="356"/>
      <c r="N3" s="356"/>
    </row>
    <row r="4" spans="1:14" ht="21" x14ac:dyDescent="0.25">
      <c r="B4" s="889" t="s">
        <v>833</v>
      </c>
      <c r="C4" s="890"/>
      <c r="D4" s="890"/>
      <c r="E4" s="890"/>
      <c r="F4" s="890"/>
      <c r="G4" s="890"/>
      <c r="H4" s="890"/>
      <c r="I4" s="890"/>
      <c r="J4" s="891"/>
      <c r="K4" s="895" t="s">
        <v>2275</v>
      </c>
      <c r="L4" s="895" t="s">
        <v>2254</v>
      </c>
      <c r="M4" s="897" t="s">
        <v>619</v>
      </c>
      <c r="N4" s="898"/>
    </row>
    <row r="5" spans="1:14" ht="21" x14ac:dyDescent="0.25">
      <c r="B5" s="892"/>
      <c r="C5" s="893"/>
      <c r="D5" s="893"/>
      <c r="E5" s="893"/>
      <c r="F5" s="893"/>
      <c r="G5" s="893"/>
      <c r="H5" s="893"/>
      <c r="I5" s="893"/>
      <c r="J5" s="894"/>
      <c r="K5" s="896"/>
      <c r="L5" s="896"/>
      <c r="M5" s="358" t="s">
        <v>620</v>
      </c>
      <c r="N5" s="359" t="s">
        <v>621</v>
      </c>
    </row>
    <row r="6" spans="1:14" s="3" customFormat="1" ht="21" x14ac:dyDescent="0.2">
      <c r="B6" s="12" t="s">
        <v>622</v>
      </c>
      <c r="C6" s="13" t="s">
        <v>834</v>
      </c>
      <c r="D6" s="13"/>
      <c r="E6" s="13"/>
      <c r="F6" s="13"/>
      <c r="G6" s="13"/>
      <c r="H6" s="13"/>
      <c r="I6" s="14"/>
      <c r="J6" s="15"/>
      <c r="K6" s="16"/>
      <c r="L6" s="16"/>
      <c r="M6" s="17"/>
      <c r="N6" s="18"/>
    </row>
    <row r="7" spans="1:14" s="4" customFormat="1" ht="21" x14ac:dyDescent="0.2">
      <c r="A7" s="4" t="s">
        <v>835</v>
      </c>
      <c r="B7" s="19"/>
      <c r="C7" s="20"/>
      <c r="D7" s="21" t="s">
        <v>836</v>
      </c>
      <c r="E7" s="22" t="s">
        <v>14</v>
      </c>
      <c r="F7" s="23"/>
      <c r="G7" s="24"/>
      <c r="H7" s="24"/>
      <c r="I7" s="25"/>
      <c r="J7" s="26"/>
      <c r="K7" s="27">
        <v>25785802.759999998</v>
      </c>
      <c r="L7" s="27">
        <v>25785802.759999998</v>
      </c>
      <c r="M7" s="29">
        <v>0</v>
      </c>
      <c r="N7" s="30">
        <v>0</v>
      </c>
    </row>
    <row r="8" spans="1:14" s="4" customFormat="1" ht="21" x14ac:dyDescent="0.2">
      <c r="B8" s="19"/>
      <c r="C8" s="20"/>
      <c r="D8" s="21" t="s">
        <v>837</v>
      </c>
      <c r="E8" s="22" t="s">
        <v>838</v>
      </c>
      <c r="F8" s="23"/>
      <c r="G8" s="24"/>
      <c r="H8" s="24"/>
      <c r="I8" s="25"/>
      <c r="J8" s="26"/>
      <c r="K8" s="27">
        <v>159597106.65999997</v>
      </c>
      <c r="L8" s="31">
        <v>150215572.53999999</v>
      </c>
      <c r="M8" s="29">
        <v>9381534.119999975</v>
      </c>
      <c r="N8" s="30">
        <v>6.2453805297062813E-2</v>
      </c>
    </row>
    <row r="9" spans="1:14" s="6" customFormat="1" ht="21" x14ac:dyDescent="0.2">
      <c r="A9" s="6" t="s">
        <v>839</v>
      </c>
      <c r="B9" s="32"/>
      <c r="C9" s="33"/>
      <c r="D9" s="34"/>
      <c r="E9" s="33" t="s">
        <v>624</v>
      </c>
      <c r="F9" s="35" t="s">
        <v>15</v>
      </c>
      <c r="G9" s="35"/>
      <c r="H9" s="35"/>
      <c r="I9" s="36"/>
      <c r="J9" s="37"/>
      <c r="K9" s="27">
        <v>39612706.039999999</v>
      </c>
      <c r="L9" s="27">
        <v>40215709.009999998</v>
      </c>
      <c r="M9" s="174">
        <v>-603002.96999999881</v>
      </c>
      <c r="N9" s="40">
        <v>-1.4994214570481815E-2</v>
      </c>
    </row>
    <row r="10" spans="1:14" s="6" customFormat="1" ht="21" x14ac:dyDescent="0.2">
      <c r="B10" s="32"/>
      <c r="C10" s="33"/>
      <c r="D10" s="33"/>
      <c r="E10" s="33" t="s">
        <v>634</v>
      </c>
      <c r="F10" s="35" t="s">
        <v>840</v>
      </c>
      <c r="G10" s="35"/>
      <c r="H10" s="35"/>
      <c r="I10" s="41"/>
      <c r="J10" s="42"/>
      <c r="K10" s="43">
        <v>0</v>
      </c>
      <c r="L10" s="28">
        <v>1883078.32</v>
      </c>
      <c r="M10" s="174">
        <v>-1883078.32</v>
      </c>
      <c r="N10" s="40">
        <v>-1</v>
      </c>
    </row>
    <row r="11" spans="1:14" s="5" customFormat="1" ht="21" x14ac:dyDescent="0.2">
      <c r="A11" s="5" t="s">
        <v>841</v>
      </c>
      <c r="B11" s="45"/>
      <c r="C11" s="46"/>
      <c r="D11" s="46"/>
      <c r="E11" s="46"/>
      <c r="F11" s="47" t="s">
        <v>627</v>
      </c>
      <c r="G11" s="47" t="s">
        <v>842</v>
      </c>
      <c r="H11" s="48"/>
      <c r="I11" s="49"/>
      <c r="J11" s="50"/>
      <c r="K11" s="27">
        <v>0</v>
      </c>
      <c r="L11" s="38">
        <v>1883078.32</v>
      </c>
      <c r="M11" s="51">
        <v>-1883078.32</v>
      </c>
      <c r="N11" s="52">
        <v>-1</v>
      </c>
    </row>
    <row r="12" spans="1:14" s="6" customFormat="1" ht="21" x14ac:dyDescent="0.2">
      <c r="A12" s="5" t="s">
        <v>843</v>
      </c>
      <c r="B12" s="32"/>
      <c r="C12" s="33"/>
      <c r="D12" s="33"/>
      <c r="E12" s="46"/>
      <c r="F12" s="47" t="s">
        <v>629</v>
      </c>
      <c r="G12" s="53" t="s">
        <v>844</v>
      </c>
      <c r="H12" s="35"/>
      <c r="I12" s="54"/>
      <c r="J12" s="55"/>
      <c r="K12" s="27">
        <v>0</v>
      </c>
      <c r="L12" s="27">
        <v>0</v>
      </c>
      <c r="M12" s="51">
        <v>0</v>
      </c>
      <c r="N12" s="52" t="s">
        <v>2278</v>
      </c>
    </row>
    <row r="13" spans="1:14" s="6" customFormat="1" ht="21" x14ac:dyDescent="0.2">
      <c r="A13" s="5" t="s">
        <v>845</v>
      </c>
      <c r="B13" s="32"/>
      <c r="C13" s="33"/>
      <c r="D13" s="33"/>
      <c r="E13" s="46"/>
      <c r="F13" s="47" t="s">
        <v>648</v>
      </c>
      <c r="G13" s="53" t="s">
        <v>846</v>
      </c>
      <c r="H13" s="35"/>
      <c r="I13" s="54"/>
      <c r="J13" s="55"/>
      <c r="K13" s="27">
        <v>0</v>
      </c>
      <c r="L13" s="27">
        <v>0</v>
      </c>
      <c r="M13" s="51">
        <v>0</v>
      </c>
      <c r="N13" s="52" t="s">
        <v>2278</v>
      </c>
    </row>
    <row r="14" spans="1:14" s="6" customFormat="1" ht="21" x14ac:dyDescent="0.2">
      <c r="A14" s="6" t="s">
        <v>847</v>
      </c>
      <c r="B14" s="32"/>
      <c r="C14" s="33"/>
      <c r="D14" s="33"/>
      <c r="E14" s="33" t="s">
        <v>637</v>
      </c>
      <c r="F14" s="35" t="s">
        <v>848</v>
      </c>
      <c r="G14" s="35"/>
      <c r="H14" s="35"/>
      <c r="I14" s="41"/>
      <c r="J14" s="42"/>
      <c r="K14" s="27">
        <v>107300512.49999997</v>
      </c>
      <c r="L14" s="27">
        <v>102484741.32000001</v>
      </c>
      <c r="M14" s="39">
        <v>4815771.1799999624</v>
      </c>
      <c r="N14" s="40">
        <v>4.6990128656939481E-2</v>
      </c>
    </row>
    <row r="15" spans="1:14" s="6" customFormat="1" ht="21" x14ac:dyDescent="0.2">
      <c r="A15" s="6" t="s">
        <v>849</v>
      </c>
      <c r="B15" s="32"/>
      <c r="C15" s="33"/>
      <c r="D15" s="33"/>
      <c r="E15" s="33" t="s">
        <v>640</v>
      </c>
      <c r="F15" s="35" t="s">
        <v>394</v>
      </c>
      <c r="G15" s="35"/>
      <c r="H15" s="35"/>
      <c r="I15" s="41"/>
      <c r="J15" s="42"/>
      <c r="K15" s="27">
        <v>0</v>
      </c>
      <c r="L15" s="27">
        <v>0</v>
      </c>
      <c r="M15" s="39">
        <v>0</v>
      </c>
      <c r="N15" s="40" t="s">
        <v>2278</v>
      </c>
    </row>
    <row r="16" spans="1:14" s="6" customFormat="1" ht="21" x14ac:dyDescent="0.2">
      <c r="A16" s="6" t="s">
        <v>850</v>
      </c>
      <c r="B16" s="32"/>
      <c r="C16" s="33"/>
      <c r="D16" s="33"/>
      <c r="E16" s="33" t="s">
        <v>643</v>
      </c>
      <c r="F16" s="35" t="s">
        <v>851</v>
      </c>
      <c r="G16" s="35"/>
      <c r="H16" s="35"/>
      <c r="I16" s="41"/>
      <c r="J16" s="42"/>
      <c r="K16" s="27">
        <v>12683888.119999999</v>
      </c>
      <c r="L16" s="27">
        <v>5632043.8899999997</v>
      </c>
      <c r="M16" s="39">
        <v>7051844.2299999995</v>
      </c>
      <c r="N16" s="40">
        <v>1.2520932662689175</v>
      </c>
    </row>
    <row r="17" spans="1:16" s="6" customFormat="1" ht="21" x14ac:dyDescent="0.2">
      <c r="A17" s="6" t="s">
        <v>852</v>
      </c>
      <c r="B17" s="32"/>
      <c r="C17" s="33"/>
      <c r="D17" s="34" t="s">
        <v>853</v>
      </c>
      <c r="E17" s="56" t="s">
        <v>16</v>
      </c>
      <c r="F17" s="57"/>
      <c r="G17" s="35"/>
      <c r="H17" s="35"/>
      <c r="I17" s="36"/>
      <c r="J17" s="37"/>
      <c r="K17" s="27">
        <v>1086554.25</v>
      </c>
      <c r="L17" s="27">
        <v>446234.36</v>
      </c>
      <c r="M17" s="58">
        <v>640319.89</v>
      </c>
      <c r="N17" s="59">
        <v>1.4349408010624731</v>
      </c>
    </row>
    <row r="18" spans="1:16" s="6" customFormat="1" ht="21" x14ac:dyDescent="0.2">
      <c r="A18" s="6" t="s">
        <v>854</v>
      </c>
      <c r="B18" s="32"/>
      <c r="C18" s="33"/>
      <c r="D18" s="34" t="s">
        <v>855</v>
      </c>
      <c r="E18" s="56" t="s">
        <v>856</v>
      </c>
      <c r="F18" s="57"/>
      <c r="G18" s="35"/>
      <c r="H18" s="35"/>
      <c r="I18" s="36"/>
      <c r="J18" s="37"/>
      <c r="K18" s="27">
        <v>0</v>
      </c>
      <c r="L18" s="27">
        <v>0</v>
      </c>
      <c r="M18" s="58">
        <v>0</v>
      </c>
      <c r="N18" s="59" t="s">
        <v>2278</v>
      </c>
    </row>
    <row r="19" spans="1:16" s="4" customFormat="1" ht="21" x14ac:dyDescent="0.2">
      <c r="A19" s="6" t="s">
        <v>857</v>
      </c>
      <c r="B19" s="19"/>
      <c r="C19" s="20"/>
      <c r="D19" s="21" t="s">
        <v>858</v>
      </c>
      <c r="E19" s="22" t="s">
        <v>859</v>
      </c>
      <c r="F19" s="23"/>
      <c r="G19" s="24"/>
      <c r="H19" s="24"/>
      <c r="I19" s="25"/>
      <c r="J19" s="26"/>
      <c r="K19" s="27">
        <v>0</v>
      </c>
      <c r="L19" s="27">
        <v>-0.32</v>
      </c>
      <c r="M19" s="29">
        <v>0.32</v>
      </c>
      <c r="N19" s="30">
        <v>-1</v>
      </c>
      <c r="P19" s="60"/>
    </row>
    <row r="20" spans="1:16" s="4" customFormat="1" ht="21" x14ac:dyDescent="0.2">
      <c r="A20" s="6" t="s">
        <v>551</v>
      </c>
      <c r="B20" s="19"/>
      <c r="C20" s="20"/>
      <c r="D20" s="21" t="s">
        <v>860</v>
      </c>
      <c r="E20" s="22" t="s">
        <v>861</v>
      </c>
      <c r="F20" s="23"/>
      <c r="G20" s="24"/>
      <c r="H20" s="24"/>
      <c r="I20" s="25"/>
      <c r="J20" s="26"/>
      <c r="K20" s="27">
        <v>-687039.06</v>
      </c>
      <c r="L20" s="27">
        <v>-888607.06</v>
      </c>
      <c r="M20" s="29">
        <v>201568</v>
      </c>
      <c r="N20" s="30">
        <v>-0.22683592002971481</v>
      </c>
      <c r="P20" s="60"/>
    </row>
    <row r="21" spans="1:16" s="4" customFormat="1" ht="21" x14ac:dyDescent="0.2">
      <c r="A21" s="6" t="s">
        <v>862</v>
      </c>
      <c r="B21" s="19"/>
      <c r="C21" s="20"/>
      <c r="D21" s="21" t="s">
        <v>863</v>
      </c>
      <c r="E21" s="22" t="s">
        <v>864</v>
      </c>
      <c r="F21" s="23"/>
      <c r="G21" s="24"/>
      <c r="H21" s="24"/>
      <c r="I21" s="25"/>
      <c r="J21" s="26"/>
      <c r="K21" s="27">
        <v>253263.60999974463</v>
      </c>
      <c r="L21" s="27">
        <v>201567.99999977302</v>
      </c>
      <c r="M21" s="29">
        <v>51695.60999997161</v>
      </c>
      <c r="N21" s="30">
        <v>0.25646734600745069</v>
      </c>
    </row>
    <row r="22" spans="1:16" s="3" customFormat="1" ht="21" x14ac:dyDescent="0.2">
      <c r="B22" s="61"/>
      <c r="C22" s="62" t="s">
        <v>686</v>
      </c>
      <c r="D22" s="62"/>
      <c r="E22" s="62"/>
      <c r="F22" s="62"/>
      <c r="G22" s="62"/>
      <c r="H22" s="62"/>
      <c r="I22" s="63"/>
      <c r="J22" s="64"/>
      <c r="K22" s="65">
        <v>186035688.2199997</v>
      </c>
      <c r="L22" s="65">
        <v>175760570.27999976</v>
      </c>
      <c r="M22" s="66">
        <v>10275117.939999938</v>
      </c>
      <c r="N22" s="67">
        <v>5.8460881889669025E-2</v>
      </c>
    </row>
    <row r="23" spans="1:16" s="4" customFormat="1" ht="21" x14ac:dyDescent="0.2">
      <c r="B23" s="68"/>
      <c r="C23" s="20"/>
      <c r="D23" s="24"/>
      <c r="E23" s="24"/>
      <c r="F23" s="24"/>
      <c r="G23" s="24"/>
      <c r="H23" s="24"/>
      <c r="I23" s="69"/>
      <c r="J23" s="70"/>
      <c r="K23" s="27">
        <v>0</v>
      </c>
      <c r="L23" s="27">
        <v>0</v>
      </c>
      <c r="M23" s="71"/>
      <c r="N23" s="72"/>
    </row>
    <row r="24" spans="1:16" s="3" customFormat="1" ht="21" x14ac:dyDescent="0.2">
      <c r="B24" s="73" t="s">
        <v>687</v>
      </c>
      <c r="C24" s="74" t="s">
        <v>865</v>
      </c>
      <c r="D24" s="22"/>
      <c r="E24" s="22"/>
      <c r="F24" s="22"/>
      <c r="G24" s="22"/>
      <c r="H24" s="22"/>
      <c r="I24" s="25"/>
      <c r="J24" s="26"/>
      <c r="K24" s="27">
        <v>0</v>
      </c>
      <c r="L24" s="27">
        <v>0</v>
      </c>
      <c r="M24" s="29"/>
      <c r="N24" s="30"/>
    </row>
    <row r="25" spans="1:16" s="6" customFormat="1" ht="21" x14ac:dyDescent="0.2">
      <c r="A25" s="6" t="s">
        <v>866</v>
      </c>
      <c r="B25" s="32"/>
      <c r="C25" s="57"/>
      <c r="D25" s="34" t="s">
        <v>624</v>
      </c>
      <c r="E25" s="56" t="s">
        <v>395</v>
      </c>
      <c r="F25" s="35"/>
      <c r="G25" s="35"/>
      <c r="H25" s="35"/>
      <c r="I25" s="36"/>
      <c r="J25" s="37"/>
      <c r="K25" s="27">
        <v>0</v>
      </c>
      <c r="L25" s="27">
        <v>0</v>
      </c>
      <c r="M25" s="58">
        <v>0</v>
      </c>
      <c r="N25" s="59" t="s">
        <v>2278</v>
      </c>
    </row>
    <row r="26" spans="1:16" s="6" customFormat="1" ht="21" x14ac:dyDescent="0.2">
      <c r="A26" s="6" t="s">
        <v>867</v>
      </c>
      <c r="B26" s="32"/>
      <c r="C26" s="57"/>
      <c r="D26" s="34" t="s">
        <v>634</v>
      </c>
      <c r="E26" s="56" t="s">
        <v>868</v>
      </c>
      <c r="F26" s="35"/>
      <c r="G26" s="35"/>
      <c r="H26" s="35"/>
      <c r="I26" s="36"/>
      <c r="J26" s="37"/>
      <c r="K26" s="27">
        <v>17019918.539999999</v>
      </c>
      <c r="L26" s="27">
        <v>6607654.8499999996</v>
      </c>
      <c r="M26" s="58">
        <v>10412263.689999999</v>
      </c>
      <c r="N26" s="59">
        <v>1.5757880710128194</v>
      </c>
    </row>
    <row r="27" spans="1:16" s="6" customFormat="1" ht="21" x14ac:dyDescent="0.2">
      <c r="A27" s="6" t="s">
        <v>869</v>
      </c>
      <c r="B27" s="32"/>
      <c r="C27" s="57"/>
      <c r="D27" s="34" t="s">
        <v>637</v>
      </c>
      <c r="E27" s="56" t="s">
        <v>870</v>
      </c>
      <c r="F27" s="35"/>
      <c r="G27" s="35"/>
      <c r="H27" s="35"/>
      <c r="I27" s="36"/>
      <c r="J27" s="37"/>
      <c r="K27" s="27">
        <v>0</v>
      </c>
      <c r="L27" s="27">
        <v>0</v>
      </c>
      <c r="M27" s="58">
        <v>0</v>
      </c>
      <c r="N27" s="59" t="s">
        <v>2278</v>
      </c>
    </row>
    <row r="28" spans="1:16" s="6" customFormat="1" ht="21" x14ac:dyDescent="0.2">
      <c r="A28" s="6" t="s">
        <v>871</v>
      </c>
      <c r="B28" s="32"/>
      <c r="C28" s="57"/>
      <c r="D28" s="34" t="s">
        <v>640</v>
      </c>
      <c r="E28" s="56" t="s">
        <v>872</v>
      </c>
      <c r="F28" s="35"/>
      <c r="G28" s="35"/>
      <c r="H28" s="35"/>
      <c r="I28" s="36"/>
      <c r="J28" s="37"/>
      <c r="K28" s="27">
        <v>19522885.620000001</v>
      </c>
      <c r="L28" s="27">
        <v>17537671.700000003</v>
      </c>
      <c r="M28" s="58">
        <v>1985213.9199999981</v>
      </c>
      <c r="N28" s="59">
        <v>0.11319711954694635</v>
      </c>
    </row>
    <row r="29" spans="1:16" s="6" customFormat="1" ht="21" x14ac:dyDescent="0.2">
      <c r="A29" s="6" t="s">
        <v>873</v>
      </c>
      <c r="B29" s="32"/>
      <c r="C29" s="75"/>
      <c r="D29" s="34" t="s">
        <v>643</v>
      </c>
      <c r="E29" s="56" t="s">
        <v>874</v>
      </c>
      <c r="F29" s="35"/>
      <c r="G29" s="35"/>
      <c r="H29" s="35"/>
      <c r="I29" s="36"/>
      <c r="J29" s="37"/>
      <c r="K29" s="27">
        <v>2343427.13</v>
      </c>
      <c r="L29" s="27">
        <v>3408376.31</v>
      </c>
      <c r="M29" s="58">
        <v>-1064949.1800000002</v>
      </c>
      <c r="N29" s="59">
        <v>-0.31245058735899972</v>
      </c>
    </row>
    <row r="30" spans="1:16" s="3" customFormat="1" ht="21" x14ac:dyDescent="0.2">
      <c r="B30" s="61"/>
      <c r="C30" s="62" t="s">
        <v>787</v>
      </c>
      <c r="D30" s="62"/>
      <c r="E30" s="62"/>
      <c r="F30" s="62"/>
      <c r="G30" s="62"/>
      <c r="H30" s="62"/>
      <c r="I30" s="63"/>
      <c r="J30" s="64"/>
      <c r="K30" s="65">
        <v>38886231.289999999</v>
      </c>
      <c r="L30" s="65">
        <v>27553702.860000003</v>
      </c>
      <c r="M30" s="66">
        <v>11332528.429999996</v>
      </c>
      <c r="N30" s="67">
        <v>0.41128876534600167</v>
      </c>
    </row>
    <row r="31" spans="1:16" s="4" customFormat="1" ht="21" x14ac:dyDescent="0.2">
      <c r="B31" s="68"/>
      <c r="C31" s="20"/>
      <c r="D31" s="24"/>
      <c r="E31" s="24"/>
      <c r="F31" s="24"/>
      <c r="G31" s="24"/>
      <c r="H31" s="24"/>
      <c r="I31" s="69"/>
      <c r="J31" s="70"/>
      <c r="K31" s="27">
        <v>0</v>
      </c>
      <c r="L31" s="27">
        <v>0</v>
      </c>
      <c r="M31" s="71"/>
      <c r="N31" s="72"/>
    </row>
    <row r="32" spans="1:16" s="3" customFormat="1" ht="21" x14ac:dyDescent="0.2">
      <c r="B32" s="73" t="s">
        <v>789</v>
      </c>
      <c r="C32" s="74" t="s">
        <v>875</v>
      </c>
      <c r="D32" s="22"/>
      <c r="E32" s="22"/>
      <c r="F32" s="22"/>
      <c r="G32" s="22"/>
      <c r="H32" s="22"/>
      <c r="I32" s="25"/>
      <c r="J32" s="26"/>
      <c r="K32" s="27">
        <v>0</v>
      </c>
      <c r="L32" s="27">
        <v>0</v>
      </c>
      <c r="M32" s="29"/>
      <c r="N32" s="30"/>
    </row>
    <row r="33" spans="1:14" s="4" customFormat="1" ht="21" x14ac:dyDescent="0.2">
      <c r="A33" s="4" t="s">
        <v>876</v>
      </c>
      <c r="B33" s="19"/>
      <c r="C33" s="23"/>
      <c r="D33" s="21" t="s">
        <v>624</v>
      </c>
      <c r="E33" s="22" t="s">
        <v>877</v>
      </c>
      <c r="F33" s="23"/>
      <c r="G33" s="24"/>
      <c r="H33" s="24"/>
      <c r="I33" s="25"/>
      <c r="J33" s="26"/>
      <c r="K33" s="27">
        <v>0</v>
      </c>
      <c r="L33" s="27">
        <v>0</v>
      </c>
      <c r="M33" s="29">
        <v>0</v>
      </c>
      <c r="N33" s="30" t="s">
        <v>2278</v>
      </c>
    </row>
    <row r="34" spans="1:14" s="4" customFormat="1" ht="21" x14ac:dyDescent="0.2">
      <c r="A34" s="4" t="s">
        <v>878</v>
      </c>
      <c r="B34" s="19"/>
      <c r="C34" s="23"/>
      <c r="D34" s="21" t="s">
        <v>634</v>
      </c>
      <c r="E34" s="22" t="s">
        <v>879</v>
      </c>
      <c r="F34" s="23"/>
      <c r="G34" s="24"/>
      <c r="H34" s="24"/>
      <c r="I34" s="25"/>
      <c r="J34" s="26"/>
      <c r="K34" s="27">
        <v>0</v>
      </c>
      <c r="L34" s="27">
        <v>0</v>
      </c>
      <c r="M34" s="29">
        <v>0</v>
      </c>
      <c r="N34" s="30" t="s">
        <v>2278</v>
      </c>
    </row>
    <row r="35" spans="1:14" s="3" customFormat="1" ht="21" x14ac:dyDescent="0.2">
      <c r="B35" s="61"/>
      <c r="C35" s="62" t="s">
        <v>795</v>
      </c>
      <c r="D35" s="62"/>
      <c r="E35" s="62"/>
      <c r="F35" s="62"/>
      <c r="G35" s="62"/>
      <c r="H35" s="62"/>
      <c r="I35" s="63"/>
      <c r="J35" s="64"/>
      <c r="K35" s="65">
        <v>0</v>
      </c>
      <c r="L35" s="65">
        <v>0</v>
      </c>
      <c r="M35" s="66">
        <v>0</v>
      </c>
      <c r="N35" s="67" t="s">
        <v>2278</v>
      </c>
    </row>
    <row r="36" spans="1:14" s="4" customFormat="1" ht="21" x14ac:dyDescent="0.2">
      <c r="B36" s="68"/>
      <c r="C36" s="20"/>
      <c r="D36" s="24"/>
      <c r="E36" s="24"/>
      <c r="F36" s="24"/>
      <c r="G36" s="24"/>
      <c r="H36" s="76"/>
      <c r="I36" s="77"/>
      <c r="J36" s="78"/>
      <c r="K36" s="38"/>
      <c r="L36" s="28"/>
      <c r="M36" s="71"/>
      <c r="N36" s="72"/>
    </row>
    <row r="37" spans="1:14" s="3" customFormat="1" ht="21" x14ac:dyDescent="0.2">
      <c r="B37" s="73" t="s">
        <v>796</v>
      </c>
      <c r="C37" s="908" t="s">
        <v>880</v>
      </c>
      <c r="D37" s="908"/>
      <c r="E37" s="908"/>
      <c r="F37" s="908"/>
      <c r="G37" s="908"/>
      <c r="H37" s="908"/>
      <c r="I37" s="79"/>
      <c r="J37" s="80"/>
      <c r="K37" s="27"/>
      <c r="L37" s="27">
        <v>0</v>
      </c>
      <c r="M37" s="29"/>
      <c r="N37" s="30"/>
    </row>
    <row r="38" spans="1:14" s="3" customFormat="1" ht="21" x14ac:dyDescent="0.2">
      <c r="B38" s="73"/>
      <c r="C38" s="346"/>
      <c r="D38" s="346"/>
      <c r="E38" s="346"/>
      <c r="F38" s="346"/>
      <c r="G38" s="346"/>
      <c r="H38" s="346"/>
      <c r="I38" s="81" t="s">
        <v>881</v>
      </c>
      <c r="J38" s="81" t="s">
        <v>882</v>
      </c>
      <c r="K38" s="27"/>
      <c r="L38" s="27">
        <v>0</v>
      </c>
      <c r="M38" s="29"/>
      <c r="N38" s="30"/>
    </row>
    <row r="39" spans="1:14" s="3" customFormat="1" ht="21" x14ac:dyDescent="0.2">
      <c r="A39" s="3" t="s">
        <v>883</v>
      </c>
      <c r="B39" s="73"/>
      <c r="C39" s="82"/>
      <c r="D39" s="21" t="s">
        <v>624</v>
      </c>
      <c r="E39" s="22" t="s">
        <v>884</v>
      </c>
      <c r="F39" s="22"/>
      <c r="G39" s="22"/>
      <c r="H39" s="22"/>
      <c r="I39" s="83">
        <v>0</v>
      </c>
      <c r="J39" s="16"/>
      <c r="K39" s="27"/>
      <c r="L39" s="27">
        <v>0</v>
      </c>
      <c r="M39" s="29">
        <v>0</v>
      </c>
      <c r="N39" s="30" t="s">
        <v>2278</v>
      </c>
    </row>
    <row r="40" spans="1:14" s="3" customFormat="1" ht="21" x14ac:dyDescent="0.2">
      <c r="A40" s="3" t="s">
        <v>885</v>
      </c>
      <c r="B40" s="73"/>
      <c r="C40" s="82"/>
      <c r="D40" s="21" t="s">
        <v>634</v>
      </c>
      <c r="E40" s="56" t="s">
        <v>886</v>
      </c>
      <c r="F40" s="56"/>
      <c r="G40" s="34"/>
      <c r="H40" s="56"/>
      <c r="I40" s="83">
        <v>0</v>
      </c>
      <c r="J40" s="27"/>
      <c r="K40" s="31"/>
      <c r="L40" s="27">
        <v>0</v>
      </c>
      <c r="M40" s="29">
        <v>0</v>
      </c>
      <c r="N40" s="30" t="s">
        <v>2278</v>
      </c>
    </row>
    <row r="41" spans="1:14" s="3" customFormat="1" ht="21" x14ac:dyDescent="0.2">
      <c r="A41" s="3" t="s">
        <v>887</v>
      </c>
      <c r="B41" s="73"/>
      <c r="C41" s="82"/>
      <c r="D41" s="34" t="s">
        <v>637</v>
      </c>
      <c r="E41" s="56" t="s">
        <v>888</v>
      </c>
      <c r="F41" s="56"/>
      <c r="G41" s="56"/>
      <c r="H41" s="56"/>
      <c r="I41" s="83">
        <v>0</v>
      </c>
      <c r="J41" s="27"/>
      <c r="K41" s="27">
        <v>0</v>
      </c>
      <c r="L41" s="27">
        <v>0</v>
      </c>
      <c r="M41" s="84">
        <v>0</v>
      </c>
      <c r="N41" s="30" t="s">
        <v>2278</v>
      </c>
    </row>
    <row r="42" spans="1:14" s="3" customFormat="1" ht="21" x14ac:dyDescent="0.2">
      <c r="A42" s="3" t="s">
        <v>889</v>
      </c>
      <c r="B42" s="73"/>
      <c r="C42" s="82"/>
      <c r="D42" s="21" t="s">
        <v>640</v>
      </c>
      <c r="E42" s="22" t="s">
        <v>17</v>
      </c>
      <c r="F42" s="22"/>
      <c r="G42" s="22"/>
      <c r="H42" s="22"/>
      <c r="I42" s="83">
        <v>885.83</v>
      </c>
      <c r="J42" s="27"/>
      <c r="K42" s="27">
        <v>885.83</v>
      </c>
      <c r="L42" s="27">
        <v>0</v>
      </c>
      <c r="M42" s="29">
        <v>885.83</v>
      </c>
      <c r="N42" s="30" t="s">
        <v>2278</v>
      </c>
    </row>
    <row r="43" spans="1:14" s="3" customFormat="1" ht="21" x14ac:dyDescent="0.2">
      <c r="B43" s="73"/>
      <c r="C43" s="82"/>
      <c r="D43" s="34" t="s">
        <v>643</v>
      </c>
      <c r="E43" s="56" t="s">
        <v>890</v>
      </c>
      <c r="F43" s="56"/>
      <c r="G43" s="34"/>
      <c r="H43" s="85"/>
      <c r="I43" s="27">
        <v>4384208.03</v>
      </c>
      <c r="J43" s="27">
        <v>0</v>
      </c>
      <c r="K43" s="27">
        <v>4384208.03</v>
      </c>
      <c r="L43" s="27">
        <v>5989610.1800000006</v>
      </c>
      <c r="M43" s="29">
        <v>-1605402.1500000004</v>
      </c>
      <c r="N43" s="30">
        <v>-0.26803115758027513</v>
      </c>
    </row>
    <row r="44" spans="1:14" s="3" customFormat="1" ht="21" x14ac:dyDescent="0.2">
      <c r="A44" s="3" t="s">
        <v>891</v>
      </c>
      <c r="B44" s="73"/>
      <c r="C44" s="57"/>
      <c r="D44" s="33"/>
      <c r="E44" s="86" t="s">
        <v>627</v>
      </c>
      <c r="F44" s="53" t="s">
        <v>892</v>
      </c>
      <c r="G44" s="53"/>
      <c r="H44" s="53"/>
      <c r="I44" s="83">
        <v>0</v>
      </c>
      <c r="J44" s="27"/>
      <c r="K44" s="27">
        <v>0</v>
      </c>
      <c r="L44" s="27">
        <v>0</v>
      </c>
      <c r="M44" s="29">
        <v>0</v>
      </c>
      <c r="N44" s="30" t="s">
        <v>2278</v>
      </c>
    </row>
    <row r="45" spans="1:14" s="3" customFormat="1" ht="21" x14ac:dyDescent="0.2">
      <c r="A45" s="3" t="s">
        <v>893</v>
      </c>
      <c r="B45" s="73"/>
      <c r="C45" s="57"/>
      <c r="D45" s="33"/>
      <c r="E45" s="87" t="s">
        <v>629</v>
      </c>
      <c r="F45" s="909" t="s">
        <v>894</v>
      </c>
      <c r="G45" s="909"/>
      <c r="H45" s="909"/>
      <c r="I45" s="83">
        <v>0</v>
      </c>
      <c r="J45" s="31"/>
      <c r="K45" s="27">
        <v>0</v>
      </c>
      <c r="L45" s="27">
        <v>0</v>
      </c>
      <c r="M45" s="29">
        <v>0</v>
      </c>
      <c r="N45" s="30" t="s">
        <v>2278</v>
      </c>
    </row>
    <row r="46" spans="1:14" s="3" customFormat="1" ht="21" x14ac:dyDescent="0.2">
      <c r="A46" s="3" t="s">
        <v>895</v>
      </c>
      <c r="B46" s="73"/>
      <c r="C46" s="57"/>
      <c r="D46" s="33"/>
      <c r="E46" s="87" t="s">
        <v>648</v>
      </c>
      <c r="F46" s="909" t="s">
        <v>896</v>
      </c>
      <c r="G46" s="909"/>
      <c r="H46" s="909"/>
      <c r="I46" s="83">
        <v>0</v>
      </c>
      <c r="J46" s="31"/>
      <c r="K46" s="27">
        <v>0</v>
      </c>
      <c r="L46" s="27">
        <v>0</v>
      </c>
      <c r="M46" s="29">
        <v>0</v>
      </c>
      <c r="N46" s="30" t="s">
        <v>2278</v>
      </c>
    </row>
    <row r="47" spans="1:14" s="3" customFormat="1" ht="21" x14ac:dyDescent="0.2">
      <c r="A47" s="3" t="s">
        <v>897</v>
      </c>
      <c r="B47" s="73"/>
      <c r="C47" s="57"/>
      <c r="D47" s="33"/>
      <c r="E47" s="87" t="s">
        <v>659</v>
      </c>
      <c r="F47" s="47" t="s">
        <v>898</v>
      </c>
      <c r="G47" s="47"/>
      <c r="H47" s="47"/>
      <c r="I47" s="739">
        <v>3835067.94</v>
      </c>
      <c r="J47" s="31"/>
      <c r="K47" s="27">
        <v>3835067.94</v>
      </c>
      <c r="L47" s="27">
        <v>5569958.0200000005</v>
      </c>
      <c r="M47" s="88">
        <v>-1734890.0800000005</v>
      </c>
      <c r="N47" s="89">
        <v>-0.31147273889148636</v>
      </c>
    </row>
    <row r="48" spans="1:14" s="3" customFormat="1" ht="33.75" customHeight="1" x14ac:dyDescent="0.2">
      <c r="A48" s="3" t="s">
        <v>899</v>
      </c>
      <c r="B48" s="73"/>
      <c r="C48" s="57"/>
      <c r="D48" s="33"/>
      <c r="E48" s="87" t="s">
        <v>704</v>
      </c>
      <c r="F48" s="47" t="s">
        <v>900</v>
      </c>
      <c r="G48" s="47"/>
      <c r="H48" s="347"/>
      <c r="I48" s="739">
        <v>0</v>
      </c>
      <c r="J48" s="31"/>
      <c r="K48" s="27">
        <v>0</v>
      </c>
      <c r="L48" s="27">
        <v>0</v>
      </c>
      <c r="M48" s="71">
        <v>0</v>
      </c>
      <c r="N48" s="72" t="s">
        <v>2278</v>
      </c>
    </row>
    <row r="49" spans="1:16" s="3" customFormat="1" ht="21" x14ac:dyDescent="0.2">
      <c r="A49" s="3" t="s">
        <v>901</v>
      </c>
      <c r="B49" s="73"/>
      <c r="C49" s="23"/>
      <c r="D49" s="33"/>
      <c r="E49" s="87" t="s">
        <v>707</v>
      </c>
      <c r="F49" s="90" t="s">
        <v>902</v>
      </c>
      <c r="G49" s="24"/>
      <c r="H49" s="24"/>
      <c r="I49" s="739">
        <v>549140.09</v>
      </c>
      <c r="J49" s="27"/>
      <c r="K49" s="27">
        <v>549140.09</v>
      </c>
      <c r="L49" s="27">
        <v>419652.16</v>
      </c>
      <c r="M49" s="71">
        <v>129487.93</v>
      </c>
      <c r="N49" s="72">
        <v>0.30856014180887331</v>
      </c>
    </row>
    <row r="50" spans="1:16" s="3" customFormat="1" ht="39.6" customHeight="1" x14ac:dyDescent="0.2">
      <c r="A50" s="3" t="s">
        <v>903</v>
      </c>
      <c r="B50" s="73"/>
      <c r="C50" s="23"/>
      <c r="D50" s="21" t="s">
        <v>646</v>
      </c>
      <c r="E50" s="902" t="s">
        <v>904</v>
      </c>
      <c r="F50" s="902"/>
      <c r="G50" s="902"/>
      <c r="H50" s="903"/>
      <c r="I50" s="83">
        <v>2438372.4299999997</v>
      </c>
      <c r="J50" s="27"/>
      <c r="K50" s="27">
        <v>2438372.4299999997</v>
      </c>
      <c r="L50" s="27">
        <v>5357368.03</v>
      </c>
      <c r="M50" s="29">
        <v>-2918995.6000000006</v>
      </c>
      <c r="N50" s="30">
        <v>-0.54485627712233176</v>
      </c>
    </row>
    <row r="51" spans="1:16" s="3" customFormat="1" ht="21" x14ac:dyDescent="0.2">
      <c r="A51" s="3" t="s">
        <v>905</v>
      </c>
      <c r="B51" s="73"/>
      <c r="C51" s="23"/>
      <c r="D51" s="21" t="s">
        <v>678</v>
      </c>
      <c r="E51" s="22" t="s">
        <v>906</v>
      </c>
      <c r="F51" s="22"/>
      <c r="G51" s="22"/>
      <c r="H51" s="22"/>
      <c r="I51" s="83">
        <v>64346108.550000004</v>
      </c>
      <c r="J51" s="27"/>
      <c r="K51" s="27">
        <v>64346108.550000004</v>
      </c>
      <c r="L51" s="27">
        <v>97658358.49000001</v>
      </c>
      <c r="M51" s="29">
        <v>-33312249.940000005</v>
      </c>
      <c r="N51" s="30">
        <v>-0.34111007449926678</v>
      </c>
    </row>
    <row r="52" spans="1:16" s="3" customFormat="1" ht="21" x14ac:dyDescent="0.2">
      <c r="A52" s="3" t="s">
        <v>907</v>
      </c>
      <c r="B52" s="91"/>
      <c r="C52" s="23"/>
      <c r="D52" s="21" t="s">
        <v>681</v>
      </c>
      <c r="E52" s="22" t="s">
        <v>908</v>
      </c>
      <c r="F52" s="22"/>
      <c r="G52" s="21"/>
      <c r="H52" s="22"/>
      <c r="I52" s="83">
        <v>148602.06</v>
      </c>
      <c r="J52" s="27"/>
      <c r="K52" s="27">
        <v>148602.06</v>
      </c>
      <c r="L52" s="27">
        <v>67905056.670000002</v>
      </c>
      <c r="M52" s="29">
        <v>-67756454.609999999</v>
      </c>
      <c r="N52" s="30">
        <v>-0.9978116201165671</v>
      </c>
    </row>
    <row r="53" spans="1:16" s="3" customFormat="1" ht="21" x14ac:dyDescent="0.2">
      <c r="A53" s="3" t="s">
        <v>909</v>
      </c>
      <c r="B53" s="91"/>
      <c r="C53" s="23"/>
      <c r="D53" s="21" t="s">
        <v>684</v>
      </c>
      <c r="E53" s="22" t="s">
        <v>910</v>
      </c>
      <c r="F53" s="22"/>
      <c r="G53" s="22"/>
      <c r="H53" s="22"/>
      <c r="I53" s="83">
        <v>9084985.75</v>
      </c>
      <c r="J53" s="27"/>
      <c r="K53" s="27">
        <v>9084985.75</v>
      </c>
      <c r="L53" s="27">
        <v>6377267</v>
      </c>
      <c r="M53" s="29">
        <v>2707718.75</v>
      </c>
      <c r="N53" s="30">
        <v>0.42458920882566153</v>
      </c>
    </row>
    <row r="54" spans="1:16" s="3" customFormat="1" ht="21" x14ac:dyDescent="0.2">
      <c r="A54" s="3" t="s">
        <v>911</v>
      </c>
      <c r="B54" s="91"/>
      <c r="C54" s="23"/>
      <c r="D54" s="21" t="s">
        <v>772</v>
      </c>
      <c r="E54" s="22" t="s">
        <v>396</v>
      </c>
      <c r="F54" s="22"/>
      <c r="G54" s="21"/>
      <c r="H54" s="22"/>
      <c r="I54" s="83">
        <v>0</v>
      </c>
      <c r="J54" s="27"/>
      <c r="K54" s="27">
        <v>0</v>
      </c>
      <c r="L54" s="27">
        <v>0</v>
      </c>
      <c r="M54" s="29">
        <v>0</v>
      </c>
      <c r="N54" s="30" t="s">
        <v>2278</v>
      </c>
    </row>
    <row r="55" spans="1:16" s="7" customFormat="1" ht="21" x14ac:dyDescent="0.2">
      <c r="A55" s="7" t="s">
        <v>912</v>
      </c>
      <c r="B55" s="92"/>
      <c r="C55" s="23"/>
      <c r="D55" s="21" t="s">
        <v>778</v>
      </c>
      <c r="E55" s="22" t="s">
        <v>913</v>
      </c>
      <c r="F55" s="22"/>
      <c r="G55" s="22"/>
      <c r="H55" s="22"/>
      <c r="I55" s="83">
        <v>10411113.42</v>
      </c>
      <c r="J55" s="93"/>
      <c r="K55" s="27">
        <v>10411113.42</v>
      </c>
      <c r="L55" s="27">
        <v>7907066.6699999999</v>
      </c>
      <c r="M55" s="58">
        <v>2504046.75</v>
      </c>
      <c r="N55" s="59">
        <v>0.3166846637958094</v>
      </c>
      <c r="P55" s="94"/>
    </row>
    <row r="56" spans="1:16" s="6" customFormat="1" ht="21" x14ac:dyDescent="0.2">
      <c r="A56" s="6" t="s">
        <v>914</v>
      </c>
      <c r="B56" s="32"/>
      <c r="C56" s="23"/>
      <c r="D56" s="95" t="s">
        <v>915</v>
      </c>
      <c r="E56" s="96" t="s">
        <v>916</v>
      </c>
      <c r="F56" s="96"/>
      <c r="G56" s="95"/>
      <c r="H56" s="96"/>
      <c r="I56" s="83">
        <v>10979167.470000001</v>
      </c>
      <c r="J56" s="97"/>
      <c r="K56" s="27">
        <v>10979167.470000001</v>
      </c>
      <c r="L56" s="27">
        <v>9612022.3200000003</v>
      </c>
      <c r="M56" s="39">
        <v>1367145.1500000004</v>
      </c>
      <c r="N56" s="40">
        <v>0.14223283139442403</v>
      </c>
      <c r="P56" s="98"/>
    </row>
    <row r="57" spans="1:16" s="3" customFormat="1" ht="21" x14ac:dyDescent="0.2">
      <c r="B57" s="61"/>
      <c r="C57" s="62" t="s">
        <v>802</v>
      </c>
      <c r="D57" s="62"/>
      <c r="E57" s="62"/>
      <c r="F57" s="62"/>
      <c r="G57" s="62"/>
      <c r="H57" s="99"/>
      <c r="I57" s="65">
        <v>101793443.54000001</v>
      </c>
      <c r="J57" s="65">
        <v>0</v>
      </c>
      <c r="K57" s="65">
        <v>101793443.54000001</v>
      </c>
      <c r="L57" s="65">
        <v>200806749.35999998</v>
      </c>
      <c r="M57" s="66">
        <v>-99013305.819999978</v>
      </c>
      <c r="N57" s="67">
        <v>-0.49307757899358284</v>
      </c>
    </row>
    <row r="58" spans="1:16" s="4" customFormat="1" ht="21" x14ac:dyDescent="0.2">
      <c r="B58" s="68"/>
      <c r="C58" s="20"/>
      <c r="D58" s="24"/>
      <c r="E58" s="24"/>
      <c r="F58" s="24"/>
      <c r="G58" s="24"/>
      <c r="H58" s="76"/>
      <c r="I58" s="100"/>
      <c r="J58" s="101"/>
      <c r="K58" s="102"/>
      <c r="L58" s="102"/>
      <c r="M58" s="103"/>
      <c r="N58" s="72"/>
    </row>
    <row r="59" spans="1:16" s="3" customFormat="1" ht="21" x14ac:dyDescent="0.2">
      <c r="B59" s="73" t="s">
        <v>803</v>
      </c>
      <c r="C59" s="74" t="s">
        <v>917</v>
      </c>
      <c r="D59" s="104"/>
      <c r="E59" s="104"/>
      <c r="F59" s="104"/>
      <c r="G59" s="104"/>
      <c r="H59" s="104"/>
      <c r="I59" s="105"/>
      <c r="J59" s="106"/>
      <c r="K59" s="107"/>
      <c r="L59" s="28"/>
      <c r="M59" s="108"/>
      <c r="N59" s="30"/>
    </row>
    <row r="60" spans="1:16" s="3" customFormat="1" ht="21" x14ac:dyDescent="0.2">
      <c r="A60" s="3" t="s">
        <v>918</v>
      </c>
      <c r="B60" s="73"/>
      <c r="C60" s="21" t="s">
        <v>624</v>
      </c>
      <c r="D60" s="22" t="s">
        <v>397</v>
      </c>
      <c r="E60" s="22"/>
      <c r="F60" s="22"/>
      <c r="G60" s="22"/>
      <c r="H60" s="22"/>
      <c r="I60" s="105"/>
      <c r="J60" s="106"/>
      <c r="K60" s="27">
        <v>0</v>
      </c>
      <c r="L60" s="27">
        <v>0</v>
      </c>
      <c r="M60" s="108">
        <v>0</v>
      </c>
      <c r="N60" s="30" t="s">
        <v>2278</v>
      </c>
    </row>
    <row r="61" spans="1:16" s="3" customFormat="1" ht="21" x14ac:dyDescent="0.2">
      <c r="A61" s="3" t="s">
        <v>919</v>
      </c>
      <c r="B61" s="73"/>
      <c r="C61" s="21" t="s">
        <v>634</v>
      </c>
      <c r="D61" s="22" t="s">
        <v>18</v>
      </c>
      <c r="E61" s="22"/>
      <c r="F61" s="22"/>
      <c r="G61" s="22"/>
      <c r="H61" s="22"/>
      <c r="I61" s="105"/>
      <c r="J61" s="106"/>
      <c r="K61" s="27">
        <v>0</v>
      </c>
      <c r="L61" s="27">
        <v>0</v>
      </c>
      <c r="M61" s="108">
        <v>0</v>
      </c>
      <c r="N61" s="30" t="s">
        <v>2278</v>
      </c>
    </row>
    <row r="62" spans="1:16" s="3" customFormat="1" ht="21" x14ac:dyDescent="0.2">
      <c r="B62" s="61"/>
      <c r="C62" s="62" t="s">
        <v>813</v>
      </c>
      <c r="D62" s="62"/>
      <c r="E62" s="62"/>
      <c r="F62" s="62"/>
      <c r="G62" s="62"/>
      <c r="H62" s="62"/>
      <c r="I62" s="63"/>
      <c r="J62" s="64"/>
      <c r="K62" s="65">
        <v>0</v>
      </c>
      <c r="L62" s="65">
        <v>0</v>
      </c>
      <c r="M62" s="66">
        <v>0</v>
      </c>
      <c r="N62" s="67" t="s">
        <v>2278</v>
      </c>
    </row>
    <row r="63" spans="1:16" s="4" customFormat="1" ht="21.75" thickBot="1" x14ac:dyDescent="0.25">
      <c r="B63" s="68"/>
      <c r="C63" s="20"/>
      <c r="D63" s="24"/>
      <c r="E63" s="24"/>
      <c r="F63" s="24"/>
      <c r="G63" s="24"/>
      <c r="H63" s="24"/>
      <c r="I63" s="109"/>
      <c r="J63" s="110"/>
      <c r="K63" s="102"/>
      <c r="L63" s="102"/>
      <c r="M63" s="103"/>
      <c r="N63" s="72"/>
    </row>
    <row r="64" spans="1:16" s="4" customFormat="1" ht="22.5" thickTop="1" thickBot="1" x14ac:dyDescent="0.25">
      <c r="B64" s="111" t="s">
        <v>920</v>
      </c>
      <c r="C64" s="112"/>
      <c r="D64" s="113"/>
      <c r="E64" s="114"/>
      <c r="F64" s="114"/>
      <c r="G64" s="114"/>
      <c r="H64" s="113"/>
      <c r="I64" s="115"/>
      <c r="J64" s="116"/>
      <c r="K64" s="117">
        <v>326715363.04999971</v>
      </c>
      <c r="L64" s="117">
        <v>404121022.49999976</v>
      </c>
      <c r="M64" s="118">
        <v>-77405659.450000048</v>
      </c>
      <c r="N64" s="119">
        <v>-0.19154078887346201</v>
      </c>
    </row>
    <row r="65" spans="1:15" s="4" customFormat="1" ht="21.75" thickTop="1" x14ac:dyDescent="0.2">
      <c r="B65" s="68"/>
      <c r="C65" s="20"/>
      <c r="D65" s="24"/>
      <c r="E65" s="24"/>
      <c r="F65" s="24"/>
      <c r="G65" s="24"/>
      <c r="H65" s="24"/>
      <c r="I65" s="109"/>
      <c r="J65" s="110"/>
      <c r="K65" s="102"/>
      <c r="L65" s="102"/>
      <c r="M65" s="103"/>
      <c r="N65" s="72"/>
    </row>
    <row r="66" spans="1:15" s="4" customFormat="1" ht="21" x14ac:dyDescent="0.2">
      <c r="B66" s="73" t="s">
        <v>921</v>
      </c>
      <c r="C66" s="74" t="s">
        <v>922</v>
      </c>
      <c r="D66" s="104"/>
      <c r="E66" s="120"/>
      <c r="F66" s="120"/>
      <c r="G66" s="120"/>
      <c r="H66" s="23"/>
      <c r="I66" s="105"/>
      <c r="J66" s="106"/>
      <c r="K66" s="107"/>
      <c r="L66" s="107"/>
      <c r="M66" s="103"/>
      <c r="N66" s="72"/>
    </row>
    <row r="67" spans="1:15" s="4" customFormat="1" ht="21" x14ac:dyDescent="0.2">
      <c r="A67" s="4" t="s">
        <v>923</v>
      </c>
      <c r="B67" s="68"/>
      <c r="C67" s="21" t="s">
        <v>624</v>
      </c>
      <c r="D67" s="82" t="s">
        <v>11</v>
      </c>
      <c r="E67" s="120"/>
      <c r="F67" s="120"/>
      <c r="G67" s="120"/>
      <c r="H67" s="23"/>
      <c r="I67" s="109"/>
      <c r="J67" s="110"/>
      <c r="K67" s="27">
        <v>0</v>
      </c>
      <c r="L67" s="27">
        <v>0</v>
      </c>
      <c r="M67" s="103">
        <v>0</v>
      </c>
      <c r="N67" s="72" t="s">
        <v>2278</v>
      </c>
    </row>
    <row r="68" spans="1:15" s="4" customFormat="1" ht="21" x14ac:dyDescent="0.2">
      <c r="A68" s="4" t="s">
        <v>924</v>
      </c>
      <c r="B68" s="68"/>
      <c r="C68" s="21" t="s">
        <v>634</v>
      </c>
      <c r="D68" s="82" t="s">
        <v>388</v>
      </c>
      <c r="E68" s="120"/>
      <c r="F68" s="120"/>
      <c r="G68" s="120"/>
      <c r="H68" s="23"/>
      <c r="I68" s="109"/>
      <c r="J68" s="110"/>
      <c r="K68" s="27">
        <v>0</v>
      </c>
      <c r="L68" s="27">
        <v>0</v>
      </c>
      <c r="M68" s="103">
        <v>0</v>
      </c>
      <c r="N68" s="72" t="s">
        <v>2278</v>
      </c>
    </row>
    <row r="69" spans="1:15" s="4" customFormat="1" ht="21" x14ac:dyDescent="0.2">
      <c r="A69" s="4" t="s">
        <v>925</v>
      </c>
      <c r="B69" s="68"/>
      <c r="C69" s="21" t="s">
        <v>637</v>
      </c>
      <c r="D69" s="82" t="s">
        <v>12</v>
      </c>
      <c r="E69" s="120"/>
      <c r="F69" s="120"/>
      <c r="G69" s="120"/>
      <c r="H69" s="23"/>
      <c r="I69" s="109"/>
      <c r="J69" s="110"/>
      <c r="K69" s="27">
        <v>0</v>
      </c>
      <c r="L69" s="27">
        <v>0</v>
      </c>
      <c r="M69" s="103">
        <v>0</v>
      </c>
      <c r="N69" s="72" t="s">
        <v>2278</v>
      </c>
    </row>
    <row r="70" spans="1:15" s="4" customFormat="1" ht="21" x14ac:dyDescent="0.2">
      <c r="A70" s="4" t="s">
        <v>926</v>
      </c>
      <c r="B70" s="68"/>
      <c r="C70" s="21" t="s">
        <v>640</v>
      </c>
      <c r="D70" s="82" t="s">
        <v>13</v>
      </c>
      <c r="E70" s="120"/>
      <c r="F70" s="120"/>
      <c r="G70" s="120"/>
      <c r="H70" s="23"/>
      <c r="I70" s="109"/>
      <c r="J70" s="110"/>
      <c r="K70" s="27">
        <v>0</v>
      </c>
      <c r="L70" s="27">
        <v>0</v>
      </c>
      <c r="M70" s="103">
        <v>0</v>
      </c>
      <c r="N70" s="72" t="s">
        <v>2278</v>
      </c>
    </row>
    <row r="71" spans="1:15" s="3" customFormat="1" ht="21.75" thickBot="1" x14ac:dyDescent="0.25">
      <c r="B71" s="121"/>
      <c r="C71" s="122" t="s">
        <v>927</v>
      </c>
      <c r="D71" s="122"/>
      <c r="E71" s="122"/>
      <c r="F71" s="122"/>
      <c r="G71" s="122"/>
      <c r="H71" s="122"/>
      <c r="I71" s="123"/>
      <c r="J71" s="124"/>
      <c r="K71" s="125">
        <v>0</v>
      </c>
      <c r="L71" s="125">
        <v>0</v>
      </c>
      <c r="M71" s="126">
        <v>0</v>
      </c>
      <c r="N71" s="127" t="s">
        <v>2278</v>
      </c>
    </row>
    <row r="72" spans="1:15" ht="21" x14ac:dyDescent="0.35">
      <c r="B72" s="128"/>
      <c r="C72" s="128"/>
      <c r="D72" s="129"/>
      <c r="E72" s="129"/>
      <c r="F72" s="129"/>
      <c r="G72" s="129"/>
      <c r="H72" s="130"/>
      <c r="I72" s="131"/>
      <c r="J72" s="131"/>
      <c r="K72" s="131"/>
      <c r="L72" s="131"/>
      <c r="M72" s="130"/>
      <c r="N72" s="130"/>
    </row>
    <row r="73" spans="1:15" ht="21" x14ac:dyDescent="0.35">
      <c r="B73" s="128"/>
      <c r="C73" s="128"/>
      <c r="D73" s="129"/>
      <c r="E73" s="129"/>
      <c r="F73" s="129"/>
      <c r="G73" s="129"/>
      <c r="H73" s="130"/>
      <c r="I73" s="131"/>
      <c r="J73" s="131"/>
      <c r="K73" s="131"/>
      <c r="L73" s="131"/>
      <c r="M73" s="130"/>
      <c r="N73" s="130"/>
    </row>
    <row r="74" spans="1:15" s="783" customFormat="1" ht="28.5" x14ac:dyDescent="0.45">
      <c r="B74" s="784"/>
      <c r="C74" s="785"/>
      <c r="D74" s="786"/>
      <c r="E74" s="786"/>
      <c r="F74" s="786"/>
      <c r="G74" s="786"/>
      <c r="H74" s="787" t="s">
        <v>2256</v>
      </c>
      <c r="I74" s="788"/>
      <c r="J74" s="788"/>
      <c r="K74" s="788"/>
      <c r="L74" s="788"/>
      <c r="O74" s="789"/>
    </row>
    <row r="75" spans="1:15" s="783" customFormat="1" ht="28.5" x14ac:dyDescent="0.45">
      <c r="B75" s="784"/>
      <c r="C75" s="785"/>
      <c r="D75" s="786"/>
      <c r="E75" s="786"/>
      <c r="F75" s="786"/>
      <c r="G75" s="786"/>
      <c r="H75" s="787" t="s">
        <v>2265</v>
      </c>
      <c r="I75" s="788"/>
      <c r="J75" s="788"/>
      <c r="K75" s="788"/>
      <c r="L75" s="788"/>
    </row>
    <row r="76" spans="1:15" s="783" customFormat="1" ht="28.5" x14ac:dyDescent="0.45">
      <c r="B76" s="784"/>
      <c r="C76" s="785"/>
      <c r="D76" s="786"/>
      <c r="E76" s="786"/>
      <c r="F76" s="786"/>
      <c r="G76" s="786"/>
      <c r="H76" s="790"/>
      <c r="I76" s="788"/>
      <c r="K76" s="788"/>
      <c r="L76" s="791" t="s">
        <v>830</v>
      </c>
      <c r="M76" s="788"/>
    </row>
    <row r="77" spans="1:15" s="783" customFormat="1" ht="28.5" x14ac:dyDescent="0.45">
      <c r="B77" s="784"/>
      <c r="C77" s="785"/>
      <c r="D77" s="786"/>
      <c r="E77" s="786"/>
      <c r="F77" s="786"/>
      <c r="G77" s="786"/>
      <c r="H77" s="790"/>
      <c r="I77" s="788"/>
      <c r="K77" s="788"/>
      <c r="L77" s="791" t="s">
        <v>2266</v>
      </c>
      <c r="M77" s="788"/>
    </row>
    <row r="78" spans="1:15" x14ac:dyDescent="0.25">
      <c r="B78" s="344"/>
      <c r="C78" s="345"/>
      <c r="D78" s="361"/>
      <c r="E78" s="361"/>
      <c r="F78" s="361"/>
      <c r="G78" s="361"/>
      <c r="H78" s="141"/>
      <c r="I78" s="133"/>
      <c r="J78" s="133"/>
      <c r="K78" s="133"/>
      <c r="L78" s="133"/>
    </row>
    <row r="79" spans="1:15" ht="21" x14ac:dyDescent="0.35">
      <c r="B79" s="8"/>
      <c r="C79" s="8"/>
      <c r="D79" s="9"/>
      <c r="E79" s="9"/>
      <c r="F79" s="9"/>
      <c r="G79" s="10"/>
      <c r="I79" s="223"/>
      <c r="J79" s="223"/>
      <c r="K79" s="223"/>
      <c r="L79" s="131"/>
      <c r="M79" s="130"/>
      <c r="N79" s="130"/>
    </row>
    <row r="80" spans="1:15" x14ac:dyDescent="0.25">
      <c r="B80" s="344"/>
      <c r="C80" s="344"/>
      <c r="I80" s="133"/>
      <c r="J80" s="133"/>
      <c r="K80" s="133"/>
      <c r="L80" s="133"/>
    </row>
    <row r="81" spans="2:14" ht="21" x14ac:dyDescent="0.35">
      <c r="B81" s="344"/>
      <c r="C81" s="344"/>
      <c r="K81" s="131"/>
      <c r="L81" s="131"/>
    </row>
    <row r="82" spans="2:14" ht="21" x14ac:dyDescent="0.35">
      <c r="B82" s="344"/>
      <c r="C82" s="344"/>
      <c r="K82" s="132"/>
    </row>
    <row r="83" spans="2:14" x14ac:dyDescent="0.25">
      <c r="B83" s="344"/>
      <c r="C83" s="344"/>
    </row>
    <row r="84" spans="2:14" x14ac:dyDescent="0.25">
      <c r="B84" s="344"/>
      <c r="C84" s="344"/>
      <c r="K84" s="11"/>
    </row>
    <row r="85" spans="2:14" x14ac:dyDescent="0.25">
      <c r="B85" s="344"/>
      <c r="C85" s="344"/>
    </row>
    <row r="86" spans="2:14" x14ac:dyDescent="0.25">
      <c r="B86" s="344"/>
      <c r="C86" s="344"/>
    </row>
    <row r="87" spans="2:14" x14ac:dyDescent="0.25">
      <c r="B87" s="344"/>
      <c r="C87" s="344"/>
    </row>
    <row r="88" spans="2:14" x14ac:dyDescent="0.25">
      <c r="B88" s="344"/>
      <c r="C88" s="344"/>
    </row>
    <row r="89" spans="2:14" x14ac:dyDescent="0.25">
      <c r="B89" s="344"/>
      <c r="C89" s="344"/>
    </row>
    <row r="90" spans="2:14" x14ac:dyDescent="0.25">
      <c r="B90" s="344"/>
      <c r="C90" s="344"/>
    </row>
    <row r="91" spans="2:14" x14ac:dyDescent="0.25">
      <c r="B91" s="344"/>
      <c r="C91" s="344"/>
    </row>
    <row r="92" spans="2:14" x14ac:dyDescent="0.25">
      <c r="B92" s="344"/>
      <c r="C92" s="344"/>
    </row>
    <row r="93" spans="2:14" x14ac:dyDescent="0.25">
      <c r="B93" s="344"/>
      <c r="C93" s="344"/>
    </row>
    <row r="94" spans="2:14" x14ac:dyDescent="0.25">
      <c r="B94" s="344"/>
      <c r="C94" s="344"/>
    </row>
    <row r="95" spans="2:14" s="2" customFormat="1" x14ac:dyDescent="0.25">
      <c r="B95" s="344"/>
      <c r="C95" s="344"/>
      <c r="H95" s="1"/>
      <c r="I95" s="1"/>
      <c r="J95" s="1"/>
      <c r="K95" s="1"/>
      <c r="L95" s="1"/>
      <c r="M95" s="1"/>
      <c r="N95" s="1"/>
    </row>
    <row r="96" spans="2:14" s="2" customFormat="1" x14ac:dyDescent="0.25">
      <c r="B96" s="344"/>
      <c r="C96" s="344"/>
      <c r="H96" s="1"/>
      <c r="I96" s="1"/>
      <c r="J96" s="1"/>
      <c r="K96" s="1"/>
      <c r="L96" s="1"/>
      <c r="M96" s="1"/>
      <c r="N96" s="1"/>
    </row>
    <row r="97" spans="2:14" s="2" customFormat="1" x14ac:dyDescent="0.25">
      <c r="B97" s="344"/>
      <c r="C97" s="344"/>
      <c r="H97" s="1"/>
      <c r="I97" s="1"/>
      <c r="J97" s="1"/>
      <c r="K97" s="1"/>
      <c r="L97" s="1"/>
      <c r="M97" s="1"/>
      <c r="N97" s="1"/>
    </row>
    <row r="98" spans="2:14" s="2" customFormat="1" x14ac:dyDescent="0.25">
      <c r="B98" s="344"/>
      <c r="C98" s="344"/>
      <c r="H98" s="1"/>
      <c r="I98" s="1"/>
      <c r="J98" s="1"/>
      <c r="K98" s="1"/>
      <c r="L98" s="1"/>
      <c r="M98" s="1"/>
      <c r="N98" s="1"/>
    </row>
    <row r="99" spans="2:14" s="2" customFormat="1" x14ac:dyDescent="0.25">
      <c r="B99" s="344"/>
      <c r="C99" s="344"/>
      <c r="H99" s="1"/>
      <c r="I99" s="1"/>
      <c r="J99" s="1"/>
      <c r="K99" s="1"/>
      <c r="L99" s="1"/>
      <c r="M99" s="1"/>
      <c r="N99" s="1"/>
    </row>
    <row r="100" spans="2:14" s="2" customFormat="1" x14ac:dyDescent="0.25">
      <c r="B100" s="344"/>
      <c r="C100" s="344"/>
      <c r="H100" s="1"/>
      <c r="I100" s="1"/>
      <c r="J100" s="1"/>
      <c r="K100" s="1"/>
      <c r="L100" s="1"/>
      <c r="M100" s="1"/>
      <c r="N100" s="1"/>
    </row>
    <row r="101" spans="2:14" s="2" customFormat="1" x14ac:dyDescent="0.25">
      <c r="B101" s="344"/>
      <c r="C101" s="344"/>
      <c r="H101" s="1"/>
      <c r="I101" s="1"/>
      <c r="J101" s="1"/>
      <c r="K101" s="1"/>
      <c r="L101" s="1"/>
      <c r="M101" s="1"/>
      <c r="N101" s="1"/>
    </row>
    <row r="102" spans="2:14" s="2" customFormat="1" x14ac:dyDescent="0.25">
      <c r="B102" s="344"/>
      <c r="C102" s="344"/>
      <c r="H102" s="1"/>
      <c r="I102" s="1"/>
      <c r="J102" s="1"/>
      <c r="K102" s="1"/>
      <c r="L102" s="1"/>
      <c r="M102" s="1"/>
      <c r="N102" s="1"/>
    </row>
    <row r="103" spans="2:14" s="2" customFormat="1" x14ac:dyDescent="0.25">
      <c r="B103" s="344"/>
      <c r="C103" s="344"/>
      <c r="H103" s="1"/>
      <c r="I103" s="1"/>
      <c r="J103" s="1"/>
      <c r="K103" s="1"/>
      <c r="L103" s="1"/>
      <c r="M103" s="1"/>
      <c r="N103" s="1"/>
    </row>
    <row r="104" spans="2:14" s="2" customFormat="1" x14ac:dyDescent="0.25">
      <c r="B104" s="344"/>
      <c r="C104" s="344"/>
      <c r="H104" s="1"/>
      <c r="I104" s="1"/>
      <c r="J104" s="1"/>
      <c r="K104" s="1"/>
      <c r="L104" s="1"/>
      <c r="M104" s="1"/>
      <c r="N104" s="1"/>
    </row>
    <row r="105" spans="2:14" s="2" customFormat="1" x14ac:dyDescent="0.25">
      <c r="B105" s="344"/>
      <c r="C105" s="344"/>
      <c r="H105" s="1"/>
      <c r="I105" s="1"/>
      <c r="J105" s="1"/>
      <c r="K105" s="1"/>
      <c r="L105" s="1"/>
      <c r="M105" s="1"/>
      <c r="N105" s="1"/>
    </row>
    <row r="106" spans="2:14" s="2" customFormat="1" x14ac:dyDescent="0.25">
      <c r="B106" s="344"/>
      <c r="C106" s="344"/>
      <c r="H106" s="1"/>
      <c r="I106" s="1"/>
      <c r="J106" s="1"/>
      <c r="K106" s="1"/>
      <c r="L106" s="1"/>
      <c r="M106" s="1"/>
      <c r="N106" s="1"/>
    </row>
    <row r="107" spans="2:14" s="2" customFormat="1" x14ac:dyDescent="0.25">
      <c r="B107" s="344"/>
      <c r="C107" s="344"/>
      <c r="H107" s="1"/>
      <c r="I107" s="1"/>
      <c r="J107" s="1"/>
      <c r="K107" s="1"/>
      <c r="L107" s="1"/>
      <c r="M107" s="1"/>
      <c r="N107" s="1"/>
    </row>
    <row r="108" spans="2:14" s="2" customFormat="1" x14ac:dyDescent="0.25">
      <c r="B108" s="344"/>
      <c r="C108" s="344"/>
      <c r="H108" s="1"/>
      <c r="I108" s="1"/>
      <c r="J108" s="1"/>
      <c r="K108" s="1"/>
      <c r="L108" s="1"/>
      <c r="M108" s="1"/>
      <c r="N108" s="1"/>
    </row>
    <row r="109" spans="2:14" s="2" customFormat="1" x14ac:dyDescent="0.25">
      <c r="B109" s="344"/>
      <c r="C109" s="344"/>
      <c r="H109" s="1"/>
      <c r="I109" s="1"/>
      <c r="J109" s="1"/>
      <c r="K109" s="1"/>
      <c r="L109" s="1"/>
      <c r="M109" s="1"/>
      <c r="N109" s="1"/>
    </row>
    <row r="110" spans="2:14" s="2" customFormat="1" x14ac:dyDescent="0.25">
      <c r="B110" s="344"/>
      <c r="C110" s="344"/>
      <c r="H110" s="1"/>
      <c r="I110" s="1"/>
      <c r="J110" s="1"/>
      <c r="K110" s="1"/>
      <c r="L110" s="1"/>
      <c r="M110" s="1"/>
      <c r="N110" s="1"/>
    </row>
    <row r="111" spans="2:14" s="2" customFormat="1" x14ac:dyDescent="0.25">
      <c r="B111" s="344"/>
      <c r="C111" s="344"/>
      <c r="H111" s="1"/>
      <c r="I111" s="1"/>
      <c r="J111" s="1"/>
      <c r="K111" s="1"/>
      <c r="L111" s="1"/>
      <c r="M111" s="1"/>
      <c r="N111" s="1"/>
    </row>
    <row r="112" spans="2:14" s="2" customFormat="1" x14ac:dyDescent="0.25">
      <c r="B112" s="344"/>
      <c r="C112" s="344"/>
      <c r="H112" s="1"/>
      <c r="I112" s="1"/>
      <c r="J112" s="1"/>
      <c r="K112" s="1"/>
      <c r="L112" s="1"/>
      <c r="M112" s="1"/>
      <c r="N112" s="1"/>
    </row>
    <row r="113" spans="2:14" s="2" customFormat="1" x14ac:dyDescent="0.25">
      <c r="B113" s="344"/>
      <c r="C113" s="344"/>
      <c r="H113" s="1"/>
      <c r="I113" s="1"/>
      <c r="J113" s="1"/>
      <c r="K113" s="1"/>
      <c r="L113" s="1"/>
      <c r="M113" s="1"/>
      <c r="N113" s="1"/>
    </row>
    <row r="114" spans="2:14" s="2" customFormat="1" x14ac:dyDescent="0.25">
      <c r="B114" s="344"/>
      <c r="C114" s="344"/>
      <c r="H114" s="1"/>
      <c r="I114" s="1"/>
      <c r="J114" s="1"/>
      <c r="K114" s="1"/>
      <c r="L114" s="1"/>
      <c r="M114" s="1"/>
      <c r="N114" s="1"/>
    </row>
    <row r="115" spans="2:14" s="2" customFormat="1" x14ac:dyDescent="0.25">
      <c r="B115" s="344"/>
      <c r="C115" s="344"/>
      <c r="H115" s="1"/>
      <c r="I115" s="1"/>
      <c r="J115" s="1"/>
      <c r="K115" s="1"/>
      <c r="L115" s="1"/>
      <c r="M115" s="1"/>
      <c r="N115" s="1"/>
    </row>
    <row r="116" spans="2:14" s="2" customFormat="1" x14ac:dyDescent="0.25">
      <c r="B116" s="344"/>
      <c r="C116" s="344"/>
      <c r="H116" s="1"/>
      <c r="I116" s="1"/>
      <c r="J116" s="1"/>
      <c r="K116" s="1"/>
      <c r="L116" s="1"/>
      <c r="M116" s="1"/>
      <c r="N116" s="1"/>
    </row>
    <row r="117" spans="2:14" s="2" customFormat="1" x14ac:dyDescent="0.25">
      <c r="B117" s="344"/>
      <c r="C117" s="344"/>
      <c r="H117" s="1"/>
      <c r="I117" s="1"/>
      <c r="J117" s="1"/>
      <c r="K117" s="1"/>
      <c r="L117" s="1"/>
      <c r="M117" s="1"/>
      <c r="N117" s="1"/>
    </row>
    <row r="118" spans="2:14" s="2" customFormat="1" x14ac:dyDescent="0.25">
      <c r="B118" s="344"/>
      <c r="C118" s="344"/>
      <c r="H118" s="1"/>
      <c r="I118" s="1"/>
      <c r="J118" s="1"/>
      <c r="K118" s="1"/>
      <c r="L118" s="1"/>
      <c r="M118" s="1"/>
      <c r="N118" s="1"/>
    </row>
    <row r="119" spans="2:14" s="2" customFormat="1" x14ac:dyDescent="0.25">
      <c r="B119" s="344"/>
      <c r="C119" s="344"/>
      <c r="H119" s="1"/>
      <c r="I119" s="1"/>
      <c r="J119" s="1"/>
      <c r="K119" s="1"/>
      <c r="L119" s="1"/>
      <c r="M119" s="1"/>
      <c r="N119" s="1"/>
    </row>
    <row r="120" spans="2:14" s="2" customFormat="1" x14ac:dyDescent="0.25">
      <c r="B120" s="344"/>
      <c r="C120" s="344"/>
      <c r="H120" s="1"/>
      <c r="I120" s="1"/>
      <c r="J120" s="1"/>
      <c r="K120" s="1"/>
      <c r="L120" s="1"/>
      <c r="M120" s="1"/>
      <c r="N120" s="1"/>
    </row>
    <row r="121" spans="2:14" s="2" customFormat="1" x14ac:dyDescent="0.25">
      <c r="B121" s="344"/>
      <c r="C121" s="344"/>
      <c r="H121" s="1"/>
      <c r="I121" s="1"/>
      <c r="J121" s="1"/>
      <c r="K121" s="1"/>
      <c r="L121" s="1"/>
      <c r="M121" s="1"/>
      <c r="N121" s="1"/>
    </row>
    <row r="122" spans="2:14" s="2" customFormat="1" x14ac:dyDescent="0.25">
      <c r="B122" s="344"/>
      <c r="C122" s="344"/>
      <c r="H122" s="1"/>
      <c r="I122" s="1"/>
      <c r="J122" s="1"/>
      <c r="K122" s="1"/>
      <c r="L122" s="1"/>
      <c r="M122" s="1"/>
      <c r="N122" s="1"/>
    </row>
    <row r="123" spans="2:14" s="2" customFormat="1" x14ac:dyDescent="0.25">
      <c r="B123" s="344"/>
      <c r="C123" s="344"/>
      <c r="H123" s="1"/>
      <c r="I123" s="1"/>
      <c r="J123" s="1"/>
      <c r="K123" s="1"/>
      <c r="L123" s="1"/>
      <c r="M123" s="1"/>
      <c r="N123" s="1"/>
    </row>
    <row r="124" spans="2:14" s="2" customFormat="1" x14ac:dyDescent="0.25">
      <c r="B124" s="344"/>
      <c r="C124" s="344"/>
      <c r="H124" s="1"/>
      <c r="I124" s="1"/>
      <c r="J124" s="1"/>
      <c r="K124" s="1"/>
      <c r="L124" s="1"/>
      <c r="M124" s="1"/>
      <c r="N124" s="1"/>
    </row>
    <row r="125" spans="2:14" s="2" customFormat="1" x14ac:dyDescent="0.25">
      <c r="B125" s="344"/>
      <c r="C125" s="344"/>
      <c r="H125" s="1"/>
      <c r="I125" s="1"/>
      <c r="J125" s="1"/>
      <c r="K125" s="1"/>
      <c r="L125" s="1"/>
      <c r="M125" s="1"/>
      <c r="N125" s="1"/>
    </row>
    <row r="126" spans="2:14" s="2" customFormat="1" x14ac:dyDescent="0.25">
      <c r="B126" s="344"/>
      <c r="C126" s="344"/>
      <c r="H126" s="1"/>
      <c r="I126" s="1"/>
      <c r="J126" s="1"/>
      <c r="K126" s="1"/>
      <c r="L126" s="1"/>
      <c r="M126" s="1"/>
      <c r="N126" s="1"/>
    </row>
    <row r="127" spans="2:14" s="2" customFormat="1" x14ac:dyDescent="0.25">
      <c r="B127" s="344"/>
      <c r="C127" s="344"/>
      <c r="H127" s="1"/>
      <c r="I127" s="1"/>
      <c r="J127" s="1"/>
      <c r="K127" s="1"/>
      <c r="L127" s="1"/>
      <c r="M127" s="1"/>
      <c r="N127" s="1"/>
    </row>
    <row r="128" spans="2:14" s="2" customFormat="1" x14ac:dyDescent="0.25">
      <c r="B128" s="344"/>
      <c r="C128" s="344"/>
      <c r="H128" s="1"/>
      <c r="I128" s="1"/>
      <c r="J128" s="1"/>
      <c r="K128" s="1"/>
      <c r="L128" s="1"/>
      <c r="M128" s="1"/>
      <c r="N128" s="1"/>
    </row>
    <row r="129" spans="2:14" s="2" customFormat="1" x14ac:dyDescent="0.25">
      <c r="B129" s="344"/>
      <c r="C129" s="344"/>
      <c r="H129" s="1"/>
      <c r="I129" s="1"/>
      <c r="J129" s="1"/>
      <c r="K129" s="1"/>
      <c r="L129" s="1"/>
      <c r="M129" s="1"/>
      <c r="N129" s="1"/>
    </row>
    <row r="130" spans="2:14" s="2" customFormat="1" x14ac:dyDescent="0.25">
      <c r="B130" s="344"/>
      <c r="C130" s="344"/>
      <c r="H130" s="1"/>
      <c r="I130" s="1"/>
      <c r="J130" s="1"/>
      <c r="K130" s="1"/>
      <c r="L130" s="1"/>
      <c r="M130" s="1"/>
      <c r="N130" s="1"/>
    </row>
    <row r="131" spans="2:14" s="2" customFormat="1" x14ac:dyDescent="0.25">
      <c r="B131" s="344"/>
      <c r="C131" s="344"/>
      <c r="H131" s="1"/>
      <c r="I131" s="1"/>
      <c r="J131" s="1"/>
      <c r="K131" s="1"/>
      <c r="L131" s="1"/>
      <c r="M131" s="1"/>
      <c r="N131" s="1"/>
    </row>
    <row r="132" spans="2:14" s="2" customFormat="1" x14ac:dyDescent="0.25">
      <c r="B132" s="344"/>
      <c r="C132" s="344"/>
      <c r="H132" s="1"/>
      <c r="I132" s="1"/>
      <c r="J132" s="1"/>
      <c r="K132" s="1"/>
      <c r="L132" s="1"/>
      <c r="M132" s="1"/>
      <c r="N132" s="1"/>
    </row>
    <row r="133" spans="2:14" s="2" customFormat="1" x14ac:dyDescent="0.25">
      <c r="B133" s="344"/>
      <c r="C133" s="344"/>
      <c r="H133" s="1"/>
      <c r="I133" s="1"/>
      <c r="J133" s="1"/>
      <c r="K133" s="1"/>
      <c r="L133" s="1"/>
      <c r="M133" s="1"/>
      <c r="N133" s="1"/>
    </row>
    <row r="134" spans="2:14" s="2" customFormat="1" x14ac:dyDescent="0.25">
      <c r="B134" s="344"/>
      <c r="C134" s="344"/>
      <c r="H134" s="1"/>
      <c r="I134" s="1"/>
      <c r="J134" s="1"/>
      <c r="K134" s="1"/>
      <c r="L134" s="1"/>
      <c r="M134" s="1"/>
      <c r="N134" s="1"/>
    </row>
    <row r="135" spans="2:14" s="2" customFormat="1" x14ac:dyDescent="0.25">
      <c r="B135" s="344"/>
      <c r="C135" s="344"/>
      <c r="H135" s="1"/>
      <c r="I135" s="1"/>
      <c r="J135" s="1"/>
      <c r="K135" s="1"/>
      <c r="L135" s="1"/>
      <c r="M135" s="1"/>
      <c r="N135" s="1"/>
    </row>
    <row r="136" spans="2:14" s="2" customFormat="1" x14ac:dyDescent="0.25">
      <c r="B136" s="344"/>
      <c r="C136" s="344"/>
      <c r="H136" s="1"/>
      <c r="I136" s="1"/>
      <c r="J136" s="1"/>
      <c r="K136" s="1"/>
      <c r="L136" s="1"/>
      <c r="M136" s="1"/>
      <c r="N136" s="1"/>
    </row>
    <row r="137" spans="2:14" s="2" customFormat="1" x14ac:dyDescent="0.25">
      <c r="B137" s="344"/>
      <c r="C137" s="344"/>
      <c r="H137" s="1"/>
      <c r="I137" s="1"/>
      <c r="J137" s="1"/>
      <c r="K137" s="1"/>
      <c r="L137" s="1"/>
      <c r="M137" s="1"/>
      <c r="N137" s="1"/>
    </row>
    <row r="138" spans="2:14" s="2" customFormat="1" x14ac:dyDescent="0.25">
      <c r="B138" s="344"/>
      <c r="C138" s="344"/>
      <c r="H138" s="1"/>
      <c r="I138" s="1"/>
      <c r="J138" s="1"/>
      <c r="K138" s="1"/>
      <c r="L138" s="1"/>
      <c r="M138" s="1"/>
      <c r="N138" s="1"/>
    </row>
    <row r="139" spans="2:14" s="2" customFormat="1" x14ac:dyDescent="0.25">
      <c r="B139" s="344"/>
      <c r="C139" s="344"/>
      <c r="H139" s="1"/>
      <c r="I139" s="1"/>
      <c r="J139" s="1"/>
      <c r="K139" s="1"/>
      <c r="L139" s="1"/>
      <c r="M139" s="1"/>
      <c r="N139" s="1"/>
    </row>
    <row r="140" spans="2:14" s="2" customFormat="1" x14ac:dyDescent="0.25">
      <c r="B140" s="344"/>
      <c r="C140" s="344"/>
      <c r="H140" s="1"/>
      <c r="I140" s="1"/>
      <c r="J140" s="1"/>
      <c r="K140" s="1"/>
      <c r="L140" s="1"/>
      <c r="M140" s="1"/>
      <c r="N140" s="1"/>
    </row>
    <row r="141" spans="2:14" s="2" customFormat="1" x14ac:dyDescent="0.25">
      <c r="B141" s="344"/>
      <c r="C141" s="344"/>
      <c r="H141" s="1"/>
      <c r="I141" s="1"/>
      <c r="J141" s="1"/>
      <c r="K141" s="1"/>
      <c r="L141" s="1"/>
      <c r="M141" s="1"/>
      <c r="N141" s="1"/>
    </row>
    <row r="142" spans="2:14" s="2" customFormat="1" x14ac:dyDescent="0.25">
      <c r="B142" s="344"/>
      <c r="C142" s="344"/>
      <c r="H142" s="1"/>
      <c r="I142" s="1"/>
      <c r="J142" s="1"/>
      <c r="K142" s="1"/>
      <c r="L142" s="1"/>
      <c r="M142" s="1"/>
      <c r="N142" s="1"/>
    </row>
    <row r="143" spans="2:14" s="2" customFormat="1" x14ac:dyDescent="0.25">
      <c r="B143" s="344"/>
      <c r="H143" s="1"/>
      <c r="I143" s="1"/>
      <c r="J143" s="1"/>
      <c r="K143" s="1"/>
      <c r="L143" s="1"/>
      <c r="M143" s="1"/>
      <c r="N143" s="1"/>
    </row>
    <row r="144" spans="2:14" s="2" customFormat="1" x14ac:dyDescent="0.25">
      <c r="B144" s="344"/>
      <c r="H144" s="1"/>
      <c r="I144" s="1"/>
      <c r="J144" s="1"/>
      <c r="K144" s="1"/>
      <c r="L144" s="1"/>
      <c r="M144" s="1"/>
      <c r="N144" s="1"/>
    </row>
    <row r="145" spans="2:14" s="2" customFormat="1" x14ac:dyDescent="0.25">
      <c r="B145" s="344"/>
      <c r="H145" s="1"/>
      <c r="I145" s="1"/>
      <c r="J145" s="1"/>
      <c r="K145" s="1"/>
      <c r="L145" s="1"/>
      <c r="M145" s="1"/>
      <c r="N145" s="1"/>
    </row>
    <row r="146" spans="2:14" s="2" customFormat="1" x14ac:dyDescent="0.25">
      <c r="B146" s="344"/>
      <c r="H146" s="1"/>
      <c r="I146" s="1"/>
      <c r="J146" s="1"/>
      <c r="K146" s="1"/>
      <c r="L146" s="1"/>
      <c r="M146" s="1"/>
      <c r="N146" s="1"/>
    </row>
    <row r="147" spans="2:14" s="2" customFormat="1" x14ac:dyDescent="0.25">
      <c r="B147" s="344"/>
      <c r="H147" s="1"/>
      <c r="I147" s="1"/>
      <c r="J147" s="1"/>
      <c r="K147" s="1"/>
      <c r="L147" s="1"/>
      <c r="M147" s="1"/>
      <c r="N147" s="1"/>
    </row>
    <row r="148" spans="2:14" s="2" customFormat="1" x14ac:dyDescent="0.25">
      <c r="B148" s="344"/>
      <c r="H148" s="1"/>
      <c r="I148" s="1"/>
      <c r="J148" s="1"/>
      <c r="K148" s="1"/>
      <c r="L148" s="1"/>
      <c r="M148" s="1"/>
      <c r="N148" s="1"/>
    </row>
    <row r="149" spans="2:14" s="2" customFormat="1" x14ac:dyDescent="0.25">
      <c r="B149" s="344"/>
      <c r="H149" s="1"/>
      <c r="I149" s="1"/>
      <c r="J149" s="1"/>
      <c r="K149" s="1"/>
      <c r="L149" s="1"/>
      <c r="M149" s="1"/>
      <c r="N149" s="1"/>
    </row>
    <row r="150" spans="2:14" s="2" customFormat="1" x14ac:dyDescent="0.25">
      <c r="B150" s="344"/>
      <c r="H150" s="1"/>
      <c r="I150" s="1"/>
      <c r="J150" s="1"/>
      <c r="K150" s="1"/>
      <c r="L150" s="1"/>
      <c r="M150" s="1"/>
      <c r="N150" s="1"/>
    </row>
    <row r="151" spans="2:14" s="2" customFormat="1" x14ac:dyDescent="0.25">
      <c r="B151" s="344"/>
      <c r="H151" s="1"/>
      <c r="I151" s="1"/>
      <c r="J151" s="1"/>
      <c r="K151" s="1"/>
      <c r="L151" s="1"/>
      <c r="M151" s="1"/>
      <c r="N151" s="1"/>
    </row>
    <row r="152" spans="2:14" s="2" customFormat="1" x14ac:dyDescent="0.25">
      <c r="B152" s="344"/>
      <c r="H152" s="1"/>
      <c r="I152" s="1"/>
      <c r="J152" s="1"/>
      <c r="K152" s="1"/>
      <c r="L152" s="1"/>
      <c r="M152" s="1"/>
      <c r="N152" s="1"/>
    </row>
    <row r="153" spans="2:14" s="2" customFormat="1" x14ac:dyDescent="0.25">
      <c r="B153" s="344"/>
      <c r="H153" s="1"/>
      <c r="I153" s="1"/>
      <c r="J153" s="1"/>
      <c r="K153" s="1"/>
      <c r="L153" s="1"/>
      <c r="M153" s="1"/>
      <c r="N153" s="1"/>
    </row>
    <row r="154" spans="2:14" s="2" customFormat="1" x14ac:dyDescent="0.25">
      <c r="B154" s="344"/>
      <c r="H154" s="1"/>
      <c r="I154" s="1"/>
      <c r="J154" s="1"/>
      <c r="K154" s="1"/>
      <c r="L154" s="1"/>
      <c r="M154" s="1"/>
      <c r="N154" s="1"/>
    </row>
    <row r="155" spans="2:14" s="2" customFormat="1" x14ac:dyDescent="0.25">
      <c r="B155" s="344"/>
      <c r="H155" s="1"/>
      <c r="I155" s="1"/>
      <c r="J155" s="1"/>
      <c r="K155" s="1"/>
      <c r="L155" s="1"/>
      <c r="M155" s="1"/>
      <c r="N155" s="1"/>
    </row>
    <row r="156" spans="2:14" s="2" customFormat="1" x14ac:dyDescent="0.25">
      <c r="B156" s="344"/>
      <c r="H156" s="1"/>
      <c r="I156" s="1"/>
      <c r="J156" s="1"/>
      <c r="K156" s="1"/>
      <c r="L156" s="1"/>
      <c r="M156" s="1"/>
      <c r="N156" s="1"/>
    </row>
    <row r="157" spans="2:14" s="2" customFormat="1" x14ac:dyDescent="0.25">
      <c r="B157" s="344"/>
      <c r="H157" s="1"/>
      <c r="I157" s="1"/>
      <c r="J157" s="1"/>
      <c r="K157" s="1"/>
      <c r="L157" s="1"/>
      <c r="M157" s="1"/>
      <c r="N157" s="1"/>
    </row>
    <row r="158" spans="2:14" s="2" customFormat="1" x14ac:dyDescent="0.25">
      <c r="B158" s="344"/>
      <c r="H158" s="1"/>
      <c r="I158" s="1"/>
      <c r="J158" s="1"/>
      <c r="K158" s="1"/>
      <c r="L158" s="1"/>
      <c r="M158" s="1"/>
      <c r="N158" s="1"/>
    </row>
    <row r="159" spans="2:14" s="2" customFormat="1" x14ac:dyDescent="0.25">
      <c r="B159" s="344"/>
      <c r="H159" s="1"/>
      <c r="I159" s="1"/>
      <c r="J159" s="1"/>
      <c r="K159" s="1"/>
      <c r="L159" s="1"/>
      <c r="M159" s="1"/>
      <c r="N159" s="1"/>
    </row>
    <row r="160" spans="2:14" s="2" customFormat="1" x14ac:dyDescent="0.25">
      <c r="B160" s="344"/>
      <c r="H160" s="1"/>
      <c r="I160" s="1"/>
      <c r="J160" s="1"/>
      <c r="K160" s="1"/>
      <c r="L160" s="1"/>
      <c r="M160" s="1"/>
      <c r="N160" s="1"/>
    </row>
    <row r="161" spans="2:14" s="2" customFormat="1" x14ac:dyDescent="0.25">
      <c r="B161" s="344"/>
      <c r="H161" s="1"/>
      <c r="I161" s="1"/>
      <c r="J161" s="1"/>
      <c r="K161" s="1"/>
      <c r="L161" s="1"/>
      <c r="M161" s="1"/>
      <c r="N161" s="1"/>
    </row>
    <row r="162" spans="2:14" s="2" customFormat="1" x14ac:dyDescent="0.25">
      <c r="B162" s="344"/>
      <c r="H162" s="1"/>
      <c r="I162" s="1"/>
      <c r="J162" s="1"/>
      <c r="K162" s="1"/>
      <c r="L162" s="1"/>
      <c r="M162" s="1"/>
      <c r="N162" s="1"/>
    </row>
    <row r="163" spans="2:14" s="2" customFormat="1" x14ac:dyDescent="0.25">
      <c r="B163" s="344"/>
      <c r="H163" s="1"/>
      <c r="I163" s="1"/>
      <c r="J163" s="1"/>
      <c r="K163" s="1"/>
      <c r="L163" s="1"/>
      <c r="M163" s="1"/>
      <c r="N163" s="1"/>
    </row>
    <row r="164" spans="2:14" s="2" customFormat="1" x14ac:dyDescent="0.25">
      <c r="B164" s="344"/>
      <c r="H164" s="1"/>
      <c r="I164" s="1"/>
      <c r="J164" s="1"/>
      <c r="K164" s="1"/>
      <c r="L164" s="1"/>
      <c r="M164" s="1"/>
      <c r="N164" s="1"/>
    </row>
    <row r="165" spans="2:14" s="2" customFormat="1" x14ac:dyDescent="0.25">
      <c r="B165" s="344"/>
      <c r="H165" s="1"/>
      <c r="I165" s="1"/>
      <c r="J165" s="1"/>
      <c r="K165" s="1"/>
      <c r="L165" s="1"/>
      <c r="M165" s="1"/>
      <c r="N165" s="1"/>
    </row>
    <row r="166" spans="2:14" s="2" customFormat="1" x14ac:dyDescent="0.25">
      <c r="B166" s="344"/>
      <c r="H166" s="1"/>
      <c r="I166" s="1"/>
      <c r="J166" s="1"/>
      <c r="K166" s="1"/>
      <c r="L166" s="1"/>
      <c r="M166" s="1"/>
      <c r="N166" s="1"/>
    </row>
    <row r="167" spans="2:14" s="2" customFormat="1" x14ac:dyDescent="0.25">
      <c r="B167" s="344"/>
      <c r="H167" s="1"/>
      <c r="I167" s="1"/>
      <c r="J167" s="1"/>
      <c r="K167" s="1"/>
      <c r="L167" s="1"/>
      <c r="M167" s="1"/>
      <c r="N167" s="1"/>
    </row>
    <row r="168" spans="2:14" s="2" customFormat="1" x14ac:dyDescent="0.25">
      <c r="B168" s="344"/>
      <c r="H168" s="1"/>
      <c r="I168" s="1"/>
      <c r="J168" s="1"/>
      <c r="K168" s="1"/>
      <c r="L168" s="1"/>
      <c r="M168" s="1"/>
      <c r="N168" s="1"/>
    </row>
    <row r="169" spans="2:14" s="2" customFormat="1" x14ac:dyDescent="0.25">
      <c r="B169" s="344"/>
      <c r="H169" s="1"/>
      <c r="I169" s="1"/>
      <c r="J169" s="1"/>
      <c r="K169" s="1"/>
      <c r="L169" s="1"/>
      <c r="M169" s="1"/>
      <c r="N169" s="1"/>
    </row>
    <row r="170" spans="2:14" s="2" customFormat="1" x14ac:dyDescent="0.25">
      <c r="B170" s="344"/>
      <c r="H170" s="1"/>
      <c r="I170" s="1"/>
      <c r="J170" s="1"/>
      <c r="K170" s="1"/>
      <c r="L170" s="1"/>
      <c r="M170" s="1"/>
      <c r="N170" s="1"/>
    </row>
    <row r="171" spans="2:14" s="2" customFormat="1" x14ac:dyDescent="0.25">
      <c r="B171" s="344"/>
      <c r="H171" s="1"/>
      <c r="I171" s="1"/>
      <c r="J171" s="1"/>
      <c r="K171" s="1"/>
      <c r="L171" s="1"/>
      <c r="M171" s="1"/>
      <c r="N171" s="1"/>
    </row>
    <row r="172" spans="2:14" s="2" customFormat="1" x14ac:dyDescent="0.25">
      <c r="B172" s="344"/>
      <c r="H172" s="1"/>
      <c r="I172" s="1"/>
      <c r="J172" s="1"/>
      <c r="K172" s="1"/>
      <c r="L172" s="1"/>
      <c r="M172" s="1"/>
      <c r="N172" s="1"/>
    </row>
    <row r="173" spans="2:14" s="2" customFormat="1" x14ac:dyDescent="0.25">
      <c r="B173" s="344"/>
      <c r="H173" s="1"/>
      <c r="I173" s="1"/>
      <c r="J173" s="1"/>
      <c r="K173" s="1"/>
      <c r="L173" s="1"/>
      <c r="M173" s="1"/>
      <c r="N173" s="1"/>
    </row>
    <row r="174" spans="2:14" s="2" customFormat="1" x14ac:dyDescent="0.25">
      <c r="B174" s="344"/>
      <c r="H174" s="1"/>
      <c r="I174" s="1"/>
      <c r="J174" s="1"/>
      <c r="K174" s="1"/>
      <c r="L174" s="1"/>
      <c r="M174" s="1"/>
      <c r="N174" s="1"/>
    </row>
    <row r="175" spans="2:14" s="2" customFormat="1" x14ac:dyDescent="0.25">
      <c r="B175" s="344"/>
      <c r="H175" s="1"/>
      <c r="I175" s="1"/>
      <c r="J175" s="1"/>
      <c r="K175" s="1"/>
      <c r="L175" s="1"/>
      <c r="M175" s="1"/>
      <c r="N175" s="1"/>
    </row>
    <row r="176" spans="2:14" s="2" customFormat="1" x14ac:dyDescent="0.25">
      <c r="B176" s="344"/>
      <c r="H176" s="1"/>
      <c r="I176" s="1"/>
      <c r="J176" s="1"/>
      <c r="K176" s="1"/>
      <c r="L176" s="1"/>
      <c r="M176" s="1"/>
      <c r="N176" s="1"/>
    </row>
    <row r="177" spans="2:14" s="2" customFormat="1" x14ac:dyDescent="0.25">
      <c r="B177" s="344"/>
      <c r="H177" s="1"/>
      <c r="I177" s="1"/>
      <c r="J177" s="1"/>
      <c r="K177" s="1"/>
      <c r="L177" s="1"/>
      <c r="M177" s="1"/>
      <c r="N177" s="1"/>
    </row>
    <row r="178" spans="2:14" s="2" customFormat="1" x14ac:dyDescent="0.25">
      <c r="B178" s="344"/>
      <c r="H178" s="1"/>
      <c r="I178" s="1"/>
      <c r="J178" s="1"/>
      <c r="K178" s="1"/>
      <c r="L178" s="1"/>
      <c r="M178" s="1"/>
      <c r="N178" s="1"/>
    </row>
    <row r="179" spans="2:14" s="2" customFormat="1" x14ac:dyDescent="0.25">
      <c r="B179" s="344"/>
      <c r="H179" s="1"/>
      <c r="I179" s="1"/>
      <c r="J179" s="1"/>
      <c r="K179" s="1"/>
      <c r="L179" s="1"/>
      <c r="M179" s="1"/>
      <c r="N179" s="1"/>
    </row>
    <row r="180" spans="2:14" s="2" customFormat="1" x14ac:dyDescent="0.25">
      <c r="B180" s="344"/>
      <c r="H180" s="1"/>
      <c r="I180" s="1"/>
      <c r="J180" s="1"/>
      <c r="K180" s="1"/>
      <c r="L180" s="1"/>
      <c r="M180" s="1"/>
      <c r="N180" s="1"/>
    </row>
    <row r="181" spans="2:14" s="2" customFormat="1" x14ac:dyDescent="0.25">
      <c r="B181" s="344"/>
      <c r="H181" s="1"/>
      <c r="I181" s="1"/>
      <c r="J181" s="1"/>
      <c r="K181" s="1"/>
      <c r="L181" s="1"/>
      <c r="M181" s="1"/>
      <c r="N181" s="1"/>
    </row>
    <row r="182" spans="2:14" s="2" customFormat="1" x14ac:dyDescent="0.25">
      <c r="B182" s="344"/>
      <c r="H182" s="1"/>
      <c r="I182" s="1"/>
      <c r="J182" s="1"/>
      <c r="K182" s="1"/>
      <c r="L182" s="1"/>
      <c r="M182" s="1"/>
      <c r="N182" s="1"/>
    </row>
    <row r="183" spans="2:14" s="2" customFormat="1" x14ac:dyDescent="0.25">
      <c r="B183" s="344"/>
      <c r="H183" s="1"/>
      <c r="I183" s="1"/>
      <c r="J183" s="1"/>
      <c r="K183" s="1"/>
      <c r="L183" s="1"/>
      <c r="M183" s="1"/>
      <c r="N183" s="1"/>
    </row>
    <row r="184" spans="2:14" s="2" customFormat="1" x14ac:dyDescent="0.25">
      <c r="B184" s="344"/>
      <c r="H184" s="1"/>
      <c r="I184" s="1"/>
      <c r="J184" s="1"/>
      <c r="K184" s="1"/>
      <c r="L184" s="1"/>
      <c r="M184" s="1"/>
      <c r="N184" s="1"/>
    </row>
    <row r="185" spans="2:14" s="2" customFormat="1" x14ac:dyDescent="0.25">
      <c r="B185" s="344"/>
      <c r="H185" s="1"/>
      <c r="I185" s="1"/>
      <c r="J185" s="1"/>
      <c r="K185" s="1"/>
      <c r="L185" s="1"/>
      <c r="M185" s="1"/>
      <c r="N185" s="1"/>
    </row>
    <row r="186" spans="2:14" s="2" customFormat="1" x14ac:dyDescent="0.25">
      <c r="B186" s="344"/>
      <c r="H186" s="1"/>
      <c r="I186" s="1"/>
      <c r="J186" s="1"/>
      <c r="K186" s="1"/>
      <c r="L186" s="1"/>
      <c r="M186" s="1"/>
      <c r="N186" s="1"/>
    </row>
    <row r="187" spans="2:14" s="2" customFormat="1" x14ac:dyDescent="0.25">
      <c r="B187" s="344"/>
      <c r="H187" s="1"/>
      <c r="I187" s="1"/>
      <c r="J187" s="1"/>
      <c r="K187" s="1"/>
      <c r="L187" s="1"/>
      <c r="M187" s="1"/>
      <c r="N187" s="1"/>
    </row>
    <row r="188" spans="2:14" s="2" customFormat="1" x14ac:dyDescent="0.25">
      <c r="B188" s="344"/>
      <c r="H188" s="1"/>
      <c r="I188" s="1"/>
      <c r="J188" s="1"/>
      <c r="K188" s="1"/>
      <c r="L188" s="1"/>
      <c r="M188" s="1"/>
      <c r="N188" s="1"/>
    </row>
    <row r="189" spans="2:14" s="2" customFormat="1" x14ac:dyDescent="0.25">
      <c r="B189" s="344"/>
      <c r="H189" s="1"/>
      <c r="I189" s="1"/>
      <c r="J189" s="1"/>
      <c r="K189" s="1"/>
      <c r="L189" s="1"/>
      <c r="M189" s="1"/>
      <c r="N189" s="1"/>
    </row>
    <row r="190" spans="2:14" s="2" customFormat="1" x14ac:dyDescent="0.25">
      <c r="B190" s="344"/>
      <c r="H190" s="1"/>
      <c r="I190" s="1"/>
      <c r="J190" s="1"/>
      <c r="K190" s="1"/>
      <c r="L190" s="1"/>
      <c r="M190" s="1"/>
      <c r="N190" s="1"/>
    </row>
    <row r="191" spans="2:14" s="2" customFormat="1" x14ac:dyDescent="0.25">
      <c r="B191" s="344"/>
      <c r="H191" s="1"/>
      <c r="I191" s="1"/>
      <c r="J191" s="1"/>
      <c r="K191" s="1"/>
      <c r="L191" s="1"/>
      <c r="M191" s="1"/>
      <c r="N191" s="1"/>
    </row>
    <row r="192" spans="2:14" s="2" customFormat="1" x14ac:dyDescent="0.25">
      <c r="B192" s="344"/>
      <c r="H192" s="1"/>
      <c r="I192" s="1"/>
      <c r="J192" s="1"/>
      <c r="K192" s="1"/>
      <c r="L192" s="1"/>
      <c r="M192" s="1"/>
      <c r="N192" s="1"/>
    </row>
    <row r="193" spans="2:14" s="2" customFormat="1" x14ac:dyDescent="0.25">
      <c r="B193" s="344"/>
      <c r="H193" s="1"/>
      <c r="I193" s="1"/>
      <c r="J193" s="1"/>
      <c r="K193" s="1"/>
      <c r="L193" s="1"/>
      <c r="M193" s="1"/>
      <c r="N193" s="1"/>
    </row>
    <row r="194" spans="2:14" s="2" customFormat="1" x14ac:dyDescent="0.25">
      <c r="B194" s="344"/>
      <c r="H194" s="1"/>
      <c r="I194" s="1"/>
      <c r="J194" s="1"/>
      <c r="K194" s="1"/>
      <c r="L194" s="1"/>
      <c r="M194" s="1"/>
      <c r="N194" s="1"/>
    </row>
    <row r="195" spans="2:14" s="2" customFormat="1" x14ac:dyDescent="0.25">
      <c r="B195" s="344"/>
      <c r="H195" s="1"/>
      <c r="I195" s="1"/>
      <c r="J195" s="1"/>
      <c r="K195" s="1"/>
      <c r="L195" s="1"/>
      <c r="M195" s="1"/>
      <c r="N195" s="1"/>
    </row>
    <row r="196" spans="2:14" s="2" customFormat="1" x14ac:dyDescent="0.25">
      <c r="B196" s="344"/>
      <c r="H196" s="1"/>
      <c r="I196" s="1"/>
      <c r="J196" s="1"/>
      <c r="K196" s="1"/>
      <c r="L196" s="1"/>
      <c r="M196" s="1"/>
      <c r="N196" s="1"/>
    </row>
    <row r="197" spans="2:14" s="2" customFormat="1" x14ac:dyDescent="0.25">
      <c r="B197" s="344"/>
      <c r="H197" s="1"/>
      <c r="I197" s="1"/>
      <c r="J197" s="1"/>
      <c r="K197" s="1"/>
      <c r="L197" s="1"/>
      <c r="M197" s="1"/>
      <c r="N197" s="1"/>
    </row>
    <row r="198" spans="2:14" s="2" customFormat="1" x14ac:dyDescent="0.25">
      <c r="B198" s="344"/>
      <c r="H198" s="1"/>
      <c r="I198" s="1"/>
      <c r="J198" s="1"/>
      <c r="K198" s="1"/>
      <c r="L198" s="1"/>
      <c r="M198" s="1"/>
      <c r="N198" s="1"/>
    </row>
    <row r="199" spans="2:14" s="2" customFormat="1" x14ac:dyDescent="0.25">
      <c r="B199" s="344"/>
      <c r="H199" s="1"/>
      <c r="I199" s="1"/>
      <c r="J199" s="1"/>
      <c r="K199" s="1"/>
      <c r="L199" s="1"/>
      <c r="M199" s="1"/>
      <c r="N199" s="1"/>
    </row>
    <row r="200" spans="2:14" s="2" customFormat="1" x14ac:dyDescent="0.25">
      <c r="B200" s="344"/>
      <c r="H200" s="1"/>
      <c r="I200" s="1"/>
      <c r="J200" s="1"/>
      <c r="K200" s="1"/>
      <c r="L200" s="1"/>
      <c r="M200" s="1"/>
      <c r="N200" s="1"/>
    </row>
    <row r="201" spans="2:14" s="2" customFormat="1" x14ac:dyDescent="0.25">
      <c r="B201" s="344"/>
      <c r="H201" s="1"/>
      <c r="I201" s="1"/>
      <c r="J201" s="1"/>
      <c r="K201" s="1"/>
      <c r="L201" s="1"/>
      <c r="M201" s="1"/>
      <c r="N201" s="1"/>
    </row>
    <row r="202" spans="2:14" s="2" customFormat="1" x14ac:dyDescent="0.25">
      <c r="B202" s="344"/>
      <c r="H202" s="1"/>
      <c r="I202" s="1"/>
      <c r="J202" s="1"/>
      <c r="K202" s="1"/>
      <c r="L202" s="1"/>
      <c r="M202" s="1"/>
      <c r="N202" s="1"/>
    </row>
    <row r="203" spans="2:14" s="2" customFormat="1" x14ac:dyDescent="0.25">
      <c r="B203" s="344"/>
      <c r="H203" s="1"/>
      <c r="I203" s="1"/>
      <c r="J203" s="1"/>
      <c r="K203" s="1"/>
      <c r="L203" s="1"/>
      <c r="M203" s="1"/>
      <c r="N203" s="1"/>
    </row>
    <row r="204" spans="2:14" s="2" customFormat="1" x14ac:dyDescent="0.25">
      <c r="B204" s="344"/>
      <c r="H204" s="1"/>
      <c r="I204" s="1"/>
      <c r="J204" s="1"/>
      <c r="K204" s="1"/>
      <c r="L204" s="1"/>
      <c r="M204" s="1"/>
      <c r="N204" s="1"/>
    </row>
    <row r="205" spans="2:14" s="2" customFormat="1" x14ac:dyDescent="0.25">
      <c r="B205" s="344"/>
      <c r="H205" s="1"/>
      <c r="I205" s="1"/>
      <c r="J205" s="1"/>
      <c r="K205" s="1"/>
      <c r="L205" s="1"/>
      <c r="M205" s="1"/>
      <c r="N205" s="1"/>
    </row>
    <row r="206" spans="2:14" s="2" customFormat="1" x14ac:dyDescent="0.25">
      <c r="B206" s="344"/>
      <c r="H206" s="1"/>
      <c r="I206" s="1"/>
      <c r="J206" s="1"/>
      <c r="K206" s="1"/>
      <c r="L206" s="1"/>
      <c r="M206" s="1"/>
      <c r="N206" s="1"/>
    </row>
    <row r="207" spans="2:14" s="2" customFormat="1" x14ac:dyDescent="0.25">
      <c r="B207" s="344"/>
      <c r="H207" s="1"/>
      <c r="I207" s="1"/>
      <c r="J207" s="1"/>
      <c r="K207" s="1"/>
      <c r="L207" s="1"/>
      <c r="M207" s="1"/>
      <c r="N207" s="1"/>
    </row>
    <row r="208" spans="2:14" s="2" customFormat="1" x14ac:dyDescent="0.25">
      <c r="B208" s="344"/>
      <c r="H208" s="1"/>
      <c r="I208" s="1"/>
      <c r="J208" s="1"/>
      <c r="K208" s="1"/>
      <c r="L208" s="1"/>
      <c r="M208" s="1"/>
      <c r="N208" s="1"/>
    </row>
    <row r="209" spans="2:14" s="2" customFormat="1" x14ac:dyDescent="0.25">
      <c r="B209" s="344"/>
      <c r="H209" s="1"/>
      <c r="I209" s="1"/>
      <c r="J209" s="1"/>
      <c r="K209" s="1"/>
      <c r="L209" s="1"/>
      <c r="M209" s="1"/>
      <c r="N209" s="1"/>
    </row>
    <row r="210" spans="2:14" s="2" customFormat="1" x14ac:dyDescent="0.25">
      <c r="B210" s="344"/>
      <c r="H210" s="1"/>
      <c r="I210" s="1"/>
      <c r="J210" s="1"/>
      <c r="K210" s="1"/>
      <c r="L210" s="1"/>
      <c r="M210" s="1"/>
      <c r="N210" s="1"/>
    </row>
    <row r="211" spans="2:14" s="2" customFormat="1" x14ac:dyDescent="0.25">
      <c r="B211" s="344"/>
      <c r="H211" s="1"/>
      <c r="I211" s="1"/>
      <c r="J211" s="1"/>
      <c r="K211" s="1"/>
      <c r="L211" s="1"/>
      <c r="M211" s="1"/>
      <c r="N211" s="1"/>
    </row>
    <row r="212" spans="2:14" s="2" customFormat="1" x14ac:dyDescent="0.25">
      <c r="B212" s="344"/>
      <c r="H212" s="1"/>
      <c r="I212" s="1"/>
      <c r="J212" s="1"/>
      <c r="K212" s="1"/>
      <c r="L212" s="1"/>
      <c r="M212" s="1"/>
      <c r="N212" s="1"/>
    </row>
    <row r="213" spans="2:14" s="2" customFormat="1" x14ac:dyDescent="0.25">
      <c r="B213" s="344"/>
      <c r="H213" s="1"/>
      <c r="I213" s="1"/>
      <c r="J213" s="1"/>
      <c r="K213" s="1"/>
      <c r="L213" s="1"/>
      <c r="M213" s="1"/>
      <c r="N213" s="1"/>
    </row>
    <row r="214" spans="2:14" s="2" customFormat="1" x14ac:dyDescent="0.25">
      <c r="B214" s="344"/>
      <c r="H214" s="1"/>
      <c r="I214" s="1"/>
      <c r="J214" s="1"/>
      <c r="K214" s="1"/>
      <c r="L214" s="1"/>
      <c r="M214" s="1"/>
      <c r="N214" s="1"/>
    </row>
    <row r="215" spans="2:14" s="2" customFormat="1" x14ac:dyDescent="0.25">
      <c r="B215" s="344"/>
      <c r="H215" s="1"/>
      <c r="I215" s="1"/>
      <c r="J215" s="1"/>
      <c r="K215" s="1"/>
      <c r="L215" s="1"/>
      <c r="M215" s="1"/>
      <c r="N215" s="1"/>
    </row>
    <row r="216" spans="2:14" s="2" customFormat="1" x14ac:dyDescent="0.25">
      <c r="B216" s="344"/>
      <c r="H216" s="1"/>
      <c r="I216" s="1"/>
      <c r="J216" s="1"/>
      <c r="K216" s="1"/>
      <c r="L216" s="1"/>
      <c r="M216" s="1"/>
      <c r="N216" s="1"/>
    </row>
    <row r="217" spans="2:14" s="2" customFormat="1" x14ac:dyDescent="0.25">
      <c r="B217" s="344"/>
      <c r="H217" s="1"/>
      <c r="I217" s="1"/>
      <c r="J217" s="1"/>
      <c r="K217" s="1"/>
      <c r="L217" s="1"/>
      <c r="M217" s="1"/>
      <c r="N217" s="1"/>
    </row>
    <row r="218" spans="2:14" s="2" customFormat="1" x14ac:dyDescent="0.25">
      <c r="B218" s="344"/>
      <c r="H218" s="1"/>
      <c r="I218" s="1"/>
      <c r="J218" s="1"/>
      <c r="K218" s="1"/>
      <c r="L218" s="1"/>
      <c r="M218" s="1"/>
      <c r="N218" s="1"/>
    </row>
    <row r="219" spans="2:14" s="2" customFormat="1" x14ac:dyDescent="0.25">
      <c r="B219" s="344"/>
      <c r="H219" s="1"/>
      <c r="I219" s="1"/>
      <c r="J219" s="1"/>
      <c r="K219" s="1"/>
      <c r="L219" s="1"/>
      <c r="M219" s="1"/>
      <c r="N219" s="1"/>
    </row>
    <row r="220" spans="2:14" s="2" customFormat="1" x14ac:dyDescent="0.25">
      <c r="B220" s="344"/>
      <c r="H220" s="1"/>
      <c r="I220" s="1"/>
      <c r="J220" s="1"/>
      <c r="K220" s="1"/>
      <c r="L220" s="1"/>
      <c r="M220" s="1"/>
      <c r="N220" s="1"/>
    </row>
    <row r="221" spans="2:14" s="2" customFormat="1" x14ac:dyDescent="0.25">
      <c r="B221" s="344"/>
      <c r="H221" s="1"/>
      <c r="I221" s="1"/>
      <c r="J221" s="1"/>
      <c r="K221" s="1"/>
      <c r="L221" s="1"/>
      <c r="M221" s="1"/>
      <c r="N221" s="1"/>
    </row>
    <row r="222" spans="2:14" s="2" customFormat="1" x14ac:dyDescent="0.25">
      <c r="B222" s="344"/>
      <c r="H222" s="1"/>
      <c r="I222" s="1"/>
      <c r="J222" s="1"/>
      <c r="K222" s="1"/>
      <c r="L222" s="1"/>
      <c r="M222" s="1"/>
      <c r="N222" s="1"/>
    </row>
    <row r="223" spans="2:14" s="2" customFormat="1" x14ac:dyDescent="0.25">
      <c r="B223" s="344"/>
      <c r="H223" s="1"/>
      <c r="I223" s="1"/>
      <c r="J223" s="1"/>
      <c r="K223" s="1"/>
      <c r="L223" s="1"/>
      <c r="M223" s="1"/>
      <c r="N223" s="1"/>
    </row>
    <row r="224" spans="2:14" s="2" customFormat="1" x14ac:dyDescent="0.25">
      <c r="B224" s="344"/>
      <c r="H224" s="1"/>
      <c r="I224" s="1"/>
      <c r="J224" s="1"/>
      <c r="K224" s="1"/>
      <c r="L224" s="1"/>
      <c r="M224" s="1"/>
      <c r="N224" s="1"/>
    </row>
    <row r="225" spans="2:14" s="2" customFormat="1" x14ac:dyDescent="0.25">
      <c r="B225" s="344"/>
      <c r="H225" s="1"/>
      <c r="I225" s="1"/>
      <c r="J225" s="1"/>
      <c r="K225" s="1"/>
      <c r="L225" s="1"/>
      <c r="M225" s="1"/>
      <c r="N225" s="1"/>
    </row>
    <row r="226" spans="2:14" s="2" customFormat="1" x14ac:dyDescent="0.25">
      <c r="B226" s="344"/>
      <c r="H226" s="1"/>
      <c r="I226" s="1"/>
      <c r="J226" s="1"/>
      <c r="K226" s="1"/>
      <c r="L226" s="1"/>
      <c r="M226" s="1"/>
      <c r="N226" s="1"/>
    </row>
    <row r="227" spans="2:14" s="2" customFormat="1" x14ac:dyDescent="0.25">
      <c r="B227" s="344"/>
      <c r="H227" s="1"/>
      <c r="I227" s="1"/>
      <c r="J227" s="1"/>
      <c r="K227" s="1"/>
      <c r="L227" s="1"/>
      <c r="M227" s="1"/>
      <c r="N227" s="1"/>
    </row>
    <row r="228" spans="2:14" s="2" customFormat="1" x14ac:dyDescent="0.25">
      <c r="B228" s="344"/>
      <c r="H228" s="1"/>
      <c r="I228" s="1"/>
      <c r="J228" s="1"/>
      <c r="K228" s="1"/>
      <c r="L228" s="1"/>
      <c r="M228" s="1"/>
      <c r="N228" s="1"/>
    </row>
    <row r="229" spans="2:14" s="2" customFormat="1" x14ac:dyDescent="0.25">
      <c r="B229" s="344"/>
      <c r="H229" s="1"/>
      <c r="I229" s="1"/>
      <c r="J229" s="1"/>
      <c r="K229" s="1"/>
      <c r="L229" s="1"/>
      <c r="M229" s="1"/>
      <c r="N229" s="1"/>
    </row>
    <row r="230" spans="2:14" s="2" customFormat="1" x14ac:dyDescent="0.25">
      <c r="B230" s="344"/>
      <c r="H230" s="1"/>
      <c r="I230" s="1"/>
      <c r="J230" s="1"/>
      <c r="K230" s="1"/>
      <c r="L230" s="1"/>
      <c r="M230" s="1"/>
      <c r="N230" s="1"/>
    </row>
    <row r="231" spans="2:14" s="2" customFormat="1" x14ac:dyDescent="0.25">
      <c r="B231" s="344"/>
      <c r="H231" s="1"/>
      <c r="I231" s="1"/>
      <c r="J231" s="1"/>
      <c r="K231" s="1"/>
      <c r="L231" s="1"/>
      <c r="M231" s="1"/>
      <c r="N231" s="1"/>
    </row>
    <row r="232" spans="2:14" s="2" customFormat="1" x14ac:dyDescent="0.25">
      <c r="B232" s="344"/>
      <c r="H232" s="1"/>
      <c r="I232" s="1"/>
      <c r="J232" s="1"/>
      <c r="K232" s="1"/>
      <c r="L232" s="1"/>
      <c r="M232" s="1"/>
      <c r="N232" s="1"/>
    </row>
    <row r="233" spans="2:14" s="2" customFormat="1" x14ac:dyDescent="0.25">
      <c r="B233" s="344"/>
      <c r="H233" s="1"/>
      <c r="I233" s="1"/>
      <c r="J233" s="1"/>
      <c r="K233" s="1"/>
      <c r="L233" s="1"/>
      <c r="M233" s="1"/>
      <c r="N233" s="1"/>
    </row>
    <row r="234" spans="2:14" s="2" customFormat="1" x14ac:dyDescent="0.25">
      <c r="B234" s="344"/>
      <c r="H234" s="1"/>
      <c r="I234" s="1"/>
      <c r="J234" s="1"/>
      <c r="K234" s="1"/>
      <c r="L234" s="1"/>
      <c r="M234" s="1"/>
      <c r="N234" s="1"/>
    </row>
    <row r="235" spans="2:14" s="2" customFormat="1" x14ac:dyDescent="0.25">
      <c r="B235" s="344"/>
      <c r="H235" s="1"/>
      <c r="I235" s="1"/>
      <c r="J235" s="1"/>
      <c r="K235" s="1"/>
      <c r="L235" s="1"/>
      <c r="M235" s="1"/>
      <c r="N235" s="1"/>
    </row>
  </sheetData>
  <mergeCells count="11">
    <mergeCell ref="M1:N2"/>
    <mergeCell ref="H2:L2"/>
    <mergeCell ref="B4:J5"/>
    <mergeCell ref="K4:K5"/>
    <mergeCell ref="L4:L5"/>
    <mergeCell ref="M4:N4"/>
    <mergeCell ref="C37:H37"/>
    <mergeCell ref="F45:H45"/>
    <mergeCell ref="F46:H46"/>
    <mergeCell ref="E50:H50"/>
    <mergeCell ref="H1:L1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3"/>
  <sheetViews>
    <sheetView showGridLines="0" topLeftCell="A153" zoomScale="70" zoomScaleNormal="70" workbookViewId="0">
      <selection activeCell="L33" sqref="L1:L1048576"/>
    </sheetView>
  </sheetViews>
  <sheetFormatPr defaultColWidth="10.42578125" defaultRowHeight="18.75" x14ac:dyDescent="0.3"/>
  <cols>
    <col min="1" max="1" width="10.42578125" style="224"/>
    <col min="2" max="2" width="4" style="225" customWidth="1"/>
    <col min="3" max="3" width="4.5703125" style="225" customWidth="1"/>
    <col min="4" max="4" width="2.5703125" style="225" customWidth="1"/>
    <col min="5" max="6" width="4" style="225" customWidth="1"/>
    <col min="7" max="7" width="93" style="224" customWidth="1"/>
    <col min="8" max="9" width="20.5703125" style="224" customWidth="1"/>
    <col min="10" max="10" width="18.140625" style="224" customWidth="1"/>
    <col min="11" max="11" width="13.140625" style="224" customWidth="1"/>
    <col min="12" max="12" width="15.5703125" style="224" customWidth="1"/>
    <col min="13" max="256" width="10.42578125" style="224"/>
    <col min="257" max="257" width="4" style="224" customWidth="1"/>
    <col min="258" max="258" width="4.5703125" style="224" customWidth="1"/>
    <col min="259" max="259" width="1.85546875" style="224" customWidth="1"/>
    <col min="260" max="260" width="4" style="224" customWidth="1"/>
    <col min="261" max="261" width="53" style="224" customWidth="1"/>
    <col min="262" max="262" width="0" style="224" hidden="1" customWidth="1"/>
    <col min="263" max="264" width="21.42578125" style="224" customWidth="1"/>
    <col min="265" max="265" width="18.5703125" style="224" customWidth="1"/>
    <col min="266" max="266" width="13.140625" style="224" customWidth="1"/>
    <col min="267" max="267" width="10.42578125" style="224" customWidth="1"/>
    <col min="268" max="268" width="15.5703125" style="224" customWidth="1"/>
    <col min="269" max="512" width="10.42578125" style="224"/>
    <col min="513" max="513" width="4" style="224" customWidth="1"/>
    <col min="514" max="514" width="4.5703125" style="224" customWidth="1"/>
    <col min="515" max="515" width="1.85546875" style="224" customWidth="1"/>
    <col min="516" max="516" width="4" style="224" customWidth="1"/>
    <col min="517" max="517" width="53" style="224" customWidth="1"/>
    <col min="518" max="518" width="0" style="224" hidden="1" customWidth="1"/>
    <col min="519" max="520" width="21.42578125" style="224" customWidth="1"/>
    <col min="521" max="521" width="18.5703125" style="224" customWidth="1"/>
    <col min="522" max="522" width="13.140625" style="224" customWidth="1"/>
    <col min="523" max="523" width="10.42578125" style="224" customWidth="1"/>
    <col min="524" max="524" width="15.5703125" style="224" customWidth="1"/>
    <col min="525" max="768" width="10.42578125" style="224"/>
    <col min="769" max="769" width="4" style="224" customWidth="1"/>
    <col min="770" max="770" width="4.5703125" style="224" customWidth="1"/>
    <col min="771" max="771" width="1.85546875" style="224" customWidth="1"/>
    <col min="772" max="772" width="4" style="224" customWidth="1"/>
    <col min="773" max="773" width="53" style="224" customWidth="1"/>
    <col min="774" max="774" width="0" style="224" hidden="1" customWidth="1"/>
    <col min="775" max="776" width="21.42578125" style="224" customWidth="1"/>
    <col min="777" max="777" width="18.5703125" style="224" customWidth="1"/>
    <col min="778" max="778" width="13.140625" style="224" customWidth="1"/>
    <col min="779" max="779" width="10.42578125" style="224" customWidth="1"/>
    <col min="780" max="780" width="15.5703125" style="224" customWidth="1"/>
    <col min="781" max="1024" width="10.42578125" style="224"/>
    <col min="1025" max="1025" width="4" style="224" customWidth="1"/>
    <col min="1026" max="1026" width="4.5703125" style="224" customWidth="1"/>
    <col min="1027" max="1027" width="1.85546875" style="224" customWidth="1"/>
    <col min="1028" max="1028" width="4" style="224" customWidth="1"/>
    <col min="1029" max="1029" width="53" style="224" customWidth="1"/>
    <col min="1030" max="1030" width="0" style="224" hidden="1" customWidth="1"/>
    <col min="1031" max="1032" width="21.42578125" style="224" customWidth="1"/>
    <col min="1033" max="1033" width="18.5703125" style="224" customWidth="1"/>
    <col min="1034" max="1034" width="13.140625" style="224" customWidth="1"/>
    <col min="1035" max="1035" width="10.42578125" style="224" customWidth="1"/>
    <col min="1036" max="1036" width="15.5703125" style="224" customWidth="1"/>
    <col min="1037" max="1280" width="10.42578125" style="224"/>
    <col min="1281" max="1281" width="4" style="224" customWidth="1"/>
    <col min="1282" max="1282" width="4.5703125" style="224" customWidth="1"/>
    <col min="1283" max="1283" width="1.85546875" style="224" customWidth="1"/>
    <col min="1284" max="1284" width="4" style="224" customWidth="1"/>
    <col min="1285" max="1285" width="53" style="224" customWidth="1"/>
    <col min="1286" max="1286" width="0" style="224" hidden="1" customWidth="1"/>
    <col min="1287" max="1288" width="21.42578125" style="224" customWidth="1"/>
    <col min="1289" max="1289" width="18.5703125" style="224" customWidth="1"/>
    <col min="1290" max="1290" width="13.140625" style="224" customWidth="1"/>
    <col min="1291" max="1291" width="10.42578125" style="224" customWidth="1"/>
    <col min="1292" max="1292" width="15.5703125" style="224" customWidth="1"/>
    <col min="1293" max="1536" width="10.42578125" style="224"/>
    <col min="1537" max="1537" width="4" style="224" customWidth="1"/>
    <col min="1538" max="1538" width="4.5703125" style="224" customWidth="1"/>
    <col min="1539" max="1539" width="1.85546875" style="224" customWidth="1"/>
    <col min="1540" max="1540" width="4" style="224" customWidth="1"/>
    <col min="1541" max="1541" width="53" style="224" customWidth="1"/>
    <col min="1542" max="1542" width="0" style="224" hidden="1" customWidth="1"/>
    <col min="1543" max="1544" width="21.42578125" style="224" customWidth="1"/>
    <col min="1545" max="1545" width="18.5703125" style="224" customWidth="1"/>
    <col min="1546" max="1546" width="13.140625" style="224" customWidth="1"/>
    <col min="1547" max="1547" width="10.42578125" style="224" customWidth="1"/>
    <col min="1548" max="1548" width="15.5703125" style="224" customWidth="1"/>
    <col min="1549" max="1792" width="10.42578125" style="224"/>
    <col min="1793" max="1793" width="4" style="224" customWidth="1"/>
    <col min="1794" max="1794" width="4.5703125" style="224" customWidth="1"/>
    <col min="1795" max="1795" width="1.85546875" style="224" customWidth="1"/>
    <col min="1796" max="1796" width="4" style="224" customWidth="1"/>
    <col min="1797" max="1797" width="53" style="224" customWidth="1"/>
    <col min="1798" max="1798" width="0" style="224" hidden="1" customWidth="1"/>
    <col min="1799" max="1800" width="21.42578125" style="224" customWidth="1"/>
    <col min="1801" max="1801" width="18.5703125" style="224" customWidth="1"/>
    <col min="1802" max="1802" width="13.140625" style="224" customWidth="1"/>
    <col min="1803" max="1803" width="10.42578125" style="224" customWidth="1"/>
    <col min="1804" max="1804" width="15.5703125" style="224" customWidth="1"/>
    <col min="1805" max="2048" width="10.42578125" style="224"/>
    <col min="2049" max="2049" width="4" style="224" customWidth="1"/>
    <col min="2050" max="2050" width="4.5703125" style="224" customWidth="1"/>
    <col min="2051" max="2051" width="1.85546875" style="224" customWidth="1"/>
    <col min="2052" max="2052" width="4" style="224" customWidth="1"/>
    <col min="2053" max="2053" width="53" style="224" customWidth="1"/>
    <col min="2054" max="2054" width="0" style="224" hidden="1" customWidth="1"/>
    <col min="2055" max="2056" width="21.42578125" style="224" customWidth="1"/>
    <col min="2057" max="2057" width="18.5703125" style="224" customWidth="1"/>
    <col min="2058" max="2058" width="13.140625" style="224" customWidth="1"/>
    <col min="2059" max="2059" width="10.42578125" style="224" customWidth="1"/>
    <col min="2060" max="2060" width="15.5703125" style="224" customWidth="1"/>
    <col min="2061" max="2304" width="10.42578125" style="224"/>
    <col min="2305" max="2305" width="4" style="224" customWidth="1"/>
    <col min="2306" max="2306" width="4.5703125" style="224" customWidth="1"/>
    <col min="2307" max="2307" width="1.85546875" style="224" customWidth="1"/>
    <col min="2308" max="2308" width="4" style="224" customWidth="1"/>
    <col min="2309" max="2309" width="53" style="224" customWidth="1"/>
    <col min="2310" max="2310" width="0" style="224" hidden="1" customWidth="1"/>
    <col min="2311" max="2312" width="21.42578125" style="224" customWidth="1"/>
    <col min="2313" max="2313" width="18.5703125" style="224" customWidth="1"/>
    <col min="2314" max="2314" width="13.140625" style="224" customWidth="1"/>
    <col min="2315" max="2315" width="10.42578125" style="224" customWidth="1"/>
    <col min="2316" max="2316" width="15.5703125" style="224" customWidth="1"/>
    <col min="2317" max="2560" width="10.42578125" style="224"/>
    <col min="2561" max="2561" width="4" style="224" customWidth="1"/>
    <col min="2562" max="2562" width="4.5703125" style="224" customWidth="1"/>
    <col min="2563" max="2563" width="1.85546875" style="224" customWidth="1"/>
    <col min="2564" max="2564" width="4" style="224" customWidth="1"/>
    <col min="2565" max="2565" width="53" style="224" customWidth="1"/>
    <col min="2566" max="2566" width="0" style="224" hidden="1" customWidth="1"/>
    <col min="2567" max="2568" width="21.42578125" style="224" customWidth="1"/>
    <col min="2569" max="2569" width="18.5703125" style="224" customWidth="1"/>
    <col min="2570" max="2570" width="13.140625" style="224" customWidth="1"/>
    <col min="2571" max="2571" width="10.42578125" style="224" customWidth="1"/>
    <col min="2572" max="2572" width="15.5703125" style="224" customWidth="1"/>
    <col min="2573" max="2816" width="10.42578125" style="224"/>
    <col min="2817" max="2817" width="4" style="224" customWidth="1"/>
    <col min="2818" max="2818" width="4.5703125" style="224" customWidth="1"/>
    <col min="2819" max="2819" width="1.85546875" style="224" customWidth="1"/>
    <col min="2820" max="2820" width="4" style="224" customWidth="1"/>
    <col min="2821" max="2821" width="53" style="224" customWidth="1"/>
    <col min="2822" max="2822" width="0" style="224" hidden="1" customWidth="1"/>
    <col min="2823" max="2824" width="21.42578125" style="224" customWidth="1"/>
    <col min="2825" max="2825" width="18.5703125" style="224" customWidth="1"/>
    <col min="2826" max="2826" width="13.140625" style="224" customWidth="1"/>
    <col min="2827" max="2827" width="10.42578125" style="224" customWidth="1"/>
    <col min="2828" max="2828" width="15.5703125" style="224" customWidth="1"/>
    <col min="2829" max="3072" width="10.42578125" style="224"/>
    <col min="3073" max="3073" width="4" style="224" customWidth="1"/>
    <col min="3074" max="3074" width="4.5703125" style="224" customWidth="1"/>
    <col min="3075" max="3075" width="1.85546875" style="224" customWidth="1"/>
    <col min="3076" max="3076" width="4" style="224" customWidth="1"/>
    <col min="3077" max="3077" width="53" style="224" customWidth="1"/>
    <col min="3078" max="3078" width="0" style="224" hidden="1" customWidth="1"/>
    <col min="3079" max="3080" width="21.42578125" style="224" customWidth="1"/>
    <col min="3081" max="3081" width="18.5703125" style="224" customWidth="1"/>
    <col min="3082" max="3082" width="13.140625" style="224" customWidth="1"/>
    <col min="3083" max="3083" width="10.42578125" style="224" customWidth="1"/>
    <col min="3084" max="3084" width="15.5703125" style="224" customWidth="1"/>
    <col min="3085" max="3328" width="10.42578125" style="224"/>
    <col min="3329" max="3329" width="4" style="224" customWidth="1"/>
    <col min="3330" max="3330" width="4.5703125" style="224" customWidth="1"/>
    <col min="3331" max="3331" width="1.85546875" style="224" customWidth="1"/>
    <col min="3332" max="3332" width="4" style="224" customWidth="1"/>
    <col min="3333" max="3333" width="53" style="224" customWidth="1"/>
    <col min="3334" max="3334" width="0" style="224" hidden="1" customWidth="1"/>
    <col min="3335" max="3336" width="21.42578125" style="224" customWidth="1"/>
    <col min="3337" max="3337" width="18.5703125" style="224" customWidth="1"/>
    <col min="3338" max="3338" width="13.140625" style="224" customWidth="1"/>
    <col min="3339" max="3339" width="10.42578125" style="224" customWidth="1"/>
    <col min="3340" max="3340" width="15.5703125" style="224" customWidth="1"/>
    <col min="3341" max="3584" width="10.42578125" style="224"/>
    <col min="3585" max="3585" width="4" style="224" customWidth="1"/>
    <col min="3586" max="3586" width="4.5703125" style="224" customWidth="1"/>
    <col min="3587" max="3587" width="1.85546875" style="224" customWidth="1"/>
    <col min="3588" max="3588" width="4" style="224" customWidth="1"/>
    <col min="3589" max="3589" width="53" style="224" customWidth="1"/>
    <col min="3590" max="3590" width="0" style="224" hidden="1" customWidth="1"/>
    <col min="3591" max="3592" width="21.42578125" style="224" customWidth="1"/>
    <col min="3593" max="3593" width="18.5703125" style="224" customWidth="1"/>
    <col min="3594" max="3594" width="13.140625" style="224" customWidth="1"/>
    <col min="3595" max="3595" width="10.42578125" style="224" customWidth="1"/>
    <col min="3596" max="3596" width="15.5703125" style="224" customWidth="1"/>
    <col min="3597" max="3840" width="10.42578125" style="224"/>
    <col min="3841" max="3841" width="4" style="224" customWidth="1"/>
    <col min="3842" max="3842" width="4.5703125" style="224" customWidth="1"/>
    <col min="3843" max="3843" width="1.85546875" style="224" customWidth="1"/>
    <col min="3844" max="3844" width="4" style="224" customWidth="1"/>
    <col min="3845" max="3845" width="53" style="224" customWidth="1"/>
    <col min="3846" max="3846" width="0" style="224" hidden="1" customWidth="1"/>
    <col min="3847" max="3848" width="21.42578125" style="224" customWidth="1"/>
    <col min="3849" max="3849" width="18.5703125" style="224" customWidth="1"/>
    <col min="3850" max="3850" width="13.140625" style="224" customWidth="1"/>
    <col min="3851" max="3851" width="10.42578125" style="224" customWidth="1"/>
    <col min="3852" max="3852" width="15.5703125" style="224" customWidth="1"/>
    <col min="3853" max="4096" width="10.42578125" style="224"/>
    <col min="4097" max="4097" width="4" style="224" customWidth="1"/>
    <col min="4098" max="4098" width="4.5703125" style="224" customWidth="1"/>
    <col min="4099" max="4099" width="1.85546875" style="224" customWidth="1"/>
    <col min="4100" max="4100" width="4" style="224" customWidth="1"/>
    <col min="4101" max="4101" width="53" style="224" customWidth="1"/>
    <col min="4102" max="4102" width="0" style="224" hidden="1" customWidth="1"/>
    <col min="4103" max="4104" width="21.42578125" style="224" customWidth="1"/>
    <col min="4105" max="4105" width="18.5703125" style="224" customWidth="1"/>
    <col min="4106" max="4106" width="13.140625" style="224" customWidth="1"/>
    <col min="4107" max="4107" width="10.42578125" style="224" customWidth="1"/>
    <col min="4108" max="4108" width="15.5703125" style="224" customWidth="1"/>
    <col min="4109" max="4352" width="10.42578125" style="224"/>
    <col min="4353" max="4353" width="4" style="224" customWidth="1"/>
    <col min="4354" max="4354" width="4.5703125" style="224" customWidth="1"/>
    <col min="4355" max="4355" width="1.85546875" style="224" customWidth="1"/>
    <col min="4356" max="4356" width="4" style="224" customWidth="1"/>
    <col min="4357" max="4357" width="53" style="224" customWidth="1"/>
    <col min="4358" max="4358" width="0" style="224" hidden="1" customWidth="1"/>
    <col min="4359" max="4360" width="21.42578125" style="224" customWidth="1"/>
    <col min="4361" max="4361" width="18.5703125" style="224" customWidth="1"/>
    <col min="4362" max="4362" width="13.140625" style="224" customWidth="1"/>
    <col min="4363" max="4363" width="10.42578125" style="224" customWidth="1"/>
    <col min="4364" max="4364" width="15.5703125" style="224" customWidth="1"/>
    <col min="4365" max="4608" width="10.42578125" style="224"/>
    <col min="4609" max="4609" width="4" style="224" customWidth="1"/>
    <col min="4610" max="4610" width="4.5703125" style="224" customWidth="1"/>
    <col min="4611" max="4611" width="1.85546875" style="224" customWidth="1"/>
    <col min="4612" max="4612" width="4" style="224" customWidth="1"/>
    <col min="4613" max="4613" width="53" style="224" customWidth="1"/>
    <col min="4614" max="4614" width="0" style="224" hidden="1" customWidth="1"/>
    <col min="4615" max="4616" width="21.42578125" style="224" customWidth="1"/>
    <col min="4617" max="4617" width="18.5703125" style="224" customWidth="1"/>
    <col min="4618" max="4618" width="13.140625" style="224" customWidth="1"/>
    <col min="4619" max="4619" width="10.42578125" style="224" customWidth="1"/>
    <col min="4620" max="4620" width="15.5703125" style="224" customWidth="1"/>
    <col min="4621" max="4864" width="10.42578125" style="224"/>
    <col min="4865" max="4865" width="4" style="224" customWidth="1"/>
    <col min="4866" max="4866" width="4.5703125" style="224" customWidth="1"/>
    <col min="4867" max="4867" width="1.85546875" style="224" customWidth="1"/>
    <col min="4868" max="4868" width="4" style="224" customWidth="1"/>
    <col min="4869" max="4869" width="53" style="224" customWidth="1"/>
    <col min="4870" max="4870" width="0" style="224" hidden="1" customWidth="1"/>
    <col min="4871" max="4872" width="21.42578125" style="224" customWidth="1"/>
    <col min="4873" max="4873" width="18.5703125" style="224" customWidth="1"/>
    <col min="4874" max="4874" width="13.140625" style="224" customWidth="1"/>
    <col min="4875" max="4875" width="10.42578125" style="224" customWidth="1"/>
    <col min="4876" max="4876" width="15.5703125" style="224" customWidth="1"/>
    <col min="4877" max="5120" width="10.42578125" style="224"/>
    <col min="5121" max="5121" width="4" style="224" customWidth="1"/>
    <col min="5122" max="5122" width="4.5703125" style="224" customWidth="1"/>
    <col min="5123" max="5123" width="1.85546875" style="224" customWidth="1"/>
    <col min="5124" max="5124" width="4" style="224" customWidth="1"/>
    <col min="5125" max="5125" width="53" style="224" customWidth="1"/>
    <col min="5126" max="5126" width="0" style="224" hidden="1" customWidth="1"/>
    <col min="5127" max="5128" width="21.42578125" style="224" customWidth="1"/>
    <col min="5129" max="5129" width="18.5703125" style="224" customWidth="1"/>
    <col min="5130" max="5130" width="13.140625" style="224" customWidth="1"/>
    <col min="5131" max="5131" width="10.42578125" style="224" customWidth="1"/>
    <col min="5132" max="5132" width="15.5703125" style="224" customWidth="1"/>
    <col min="5133" max="5376" width="10.42578125" style="224"/>
    <col min="5377" max="5377" width="4" style="224" customWidth="1"/>
    <col min="5378" max="5378" width="4.5703125" style="224" customWidth="1"/>
    <col min="5379" max="5379" width="1.85546875" style="224" customWidth="1"/>
    <col min="5380" max="5380" width="4" style="224" customWidth="1"/>
    <col min="5381" max="5381" width="53" style="224" customWidth="1"/>
    <col min="5382" max="5382" width="0" style="224" hidden="1" customWidth="1"/>
    <col min="5383" max="5384" width="21.42578125" style="224" customWidth="1"/>
    <col min="5385" max="5385" width="18.5703125" style="224" customWidth="1"/>
    <col min="5386" max="5386" width="13.140625" style="224" customWidth="1"/>
    <col min="5387" max="5387" width="10.42578125" style="224" customWidth="1"/>
    <col min="5388" max="5388" width="15.5703125" style="224" customWidth="1"/>
    <col min="5389" max="5632" width="10.42578125" style="224"/>
    <col min="5633" max="5633" width="4" style="224" customWidth="1"/>
    <col min="5634" max="5634" width="4.5703125" style="224" customWidth="1"/>
    <col min="5635" max="5635" width="1.85546875" style="224" customWidth="1"/>
    <col min="5636" max="5636" width="4" style="224" customWidth="1"/>
    <col min="5637" max="5637" width="53" style="224" customWidth="1"/>
    <col min="5638" max="5638" width="0" style="224" hidden="1" customWidth="1"/>
    <col min="5639" max="5640" width="21.42578125" style="224" customWidth="1"/>
    <col min="5641" max="5641" width="18.5703125" style="224" customWidth="1"/>
    <col min="5642" max="5642" width="13.140625" style="224" customWidth="1"/>
    <col min="5643" max="5643" width="10.42578125" style="224" customWidth="1"/>
    <col min="5644" max="5644" width="15.5703125" style="224" customWidth="1"/>
    <col min="5645" max="5888" width="10.42578125" style="224"/>
    <col min="5889" max="5889" width="4" style="224" customWidth="1"/>
    <col min="5890" max="5890" width="4.5703125" style="224" customWidth="1"/>
    <col min="5891" max="5891" width="1.85546875" style="224" customWidth="1"/>
    <col min="5892" max="5892" width="4" style="224" customWidth="1"/>
    <col min="5893" max="5893" width="53" style="224" customWidth="1"/>
    <col min="5894" max="5894" width="0" style="224" hidden="1" customWidth="1"/>
    <col min="5895" max="5896" width="21.42578125" style="224" customWidth="1"/>
    <col min="5897" max="5897" width="18.5703125" style="224" customWidth="1"/>
    <col min="5898" max="5898" width="13.140625" style="224" customWidth="1"/>
    <col min="5899" max="5899" width="10.42578125" style="224" customWidth="1"/>
    <col min="5900" max="5900" width="15.5703125" style="224" customWidth="1"/>
    <col min="5901" max="6144" width="10.42578125" style="224"/>
    <col min="6145" max="6145" width="4" style="224" customWidth="1"/>
    <col min="6146" max="6146" width="4.5703125" style="224" customWidth="1"/>
    <col min="6147" max="6147" width="1.85546875" style="224" customWidth="1"/>
    <col min="6148" max="6148" width="4" style="224" customWidth="1"/>
    <col min="6149" max="6149" width="53" style="224" customWidth="1"/>
    <col min="6150" max="6150" width="0" style="224" hidden="1" customWidth="1"/>
    <col min="6151" max="6152" width="21.42578125" style="224" customWidth="1"/>
    <col min="6153" max="6153" width="18.5703125" style="224" customWidth="1"/>
    <col min="6154" max="6154" width="13.140625" style="224" customWidth="1"/>
    <col min="6155" max="6155" width="10.42578125" style="224" customWidth="1"/>
    <col min="6156" max="6156" width="15.5703125" style="224" customWidth="1"/>
    <col min="6157" max="6400" width="10.42578125" style="224"/>
    <col min="6401" max="6401" width="4" style="224" customWidth="1"/>
    <col min="6402" max="6402" width="4.5703125" style="224" customWidth="1"/>
    <col min="6403" max="6403" width="1.85546875" style="224" customWidth="1"/>
    <col min="6404" max="6404" width="4" style="224" customWidth="1"/>
    <col min="6405" max="6405" width="53" style="224" customWidth="1"/>
    <col min="6406" max="6406" width="0" style="224" hidden="1" customWidth="1"/>
    <col min="6407" max="6408" width="21.42578125" style="224" customWidth="1"/>
    <col min="6409" max="6409" width="18.5703125" style="224" customWidth="1"/>
    <col min="6410" max="6410" width="13.140625" style="224" customWidth="1"/>
    <col min="6411" max="6411" width="10.42578125" style="224" customWidth="1"/>
    <col min="6412" max="6412" width="15.5703125" style="224" customWidth="1"/>
    <col min="6413" max="6656" width="10.42578125" style="224"/>
    <col min="6657" max="6657" width="4" style="224" customWidth="1"/>
    <col min="6658" max="6658" width="4.5703125" style="224" customWidth="1"/>
    <col min="6659" max="6659" width="1.85546875" style="224" customWidth="1"/>
    <col min="6660" max="6660" width="4" style="224" customWidth="1"/>
    <col min="6661" max="6661" width="53" style="224" customWidth="1"/>
    <col min="6662" max="6662" width="0" style="224" hidden="1" customWidth="1"/>
    <col min="6663" max="6664" width="21.42578125" style="224" customWidth="1"/>
    <col min="6665" max="6665" width="18.5703125" style="224" customWidth="1"/>
    <col min="6666" max="6666" width="13.140625" style="224" customWidth="1"/>
    <col min="6667" max="6667" width="10.42578125" style="224" customWidth="1"/>
    <col min="6668" max="6668" width="15.5703125" style="224" customWidth="1"/>
    <col min="6669" max="6912" width="10.42578125" style="224"/>
    <col min="6913" max="6913" width="4" style="224" customWidth="1"/>
    <col min="6914" max="6914" width="4.5703125" style="224" customWidth="1"/>
    <col min="6915" max="6915" width="1.85546875" style="224" customWidth="1"/>
    <col min="6916" max="6916" width="4" style="224" customWidth="1"/>
    <col min="6917" max="6917" width="53" style="224" customWidth="1"/>
    <col min="6918" max="6918" width="0" style="224" hidden="1" customWidth="1"/>
    <col min="6919" max="6920" width="21.42578125" style="224" customWidth="1"/>
    <col min="6921" max="6921" width="18.5703125" style="224" customWidth="1"/>
    <col min="6922" max="6922" width="13.140625" style="224" customWidth="1"/>
    <col min="6923" max="6923" width="10.42578125" style="224" customWidth="1"/>
    <col min="6924" max="6924" width="15.5703125" style="224" customWidth="1"/>
    <col min="6925" max="7168" width="10.42578125" style="224"/>
    <col min="7169" max="7169" width="4" style="224" customWidth="1"/>
    <col min="7170" max="7170" width="4.5703125" style="224" customWidth="1"/>
    <col min="7171" max="7171" width="1.85546875" style="224" customWidth="1"/>
    <col min="7172" max="7172" width="4" style="224" customWidth="1"/>
    <col min="7173" max="7173" width="53" style="224" customWidth="1"/>
    <col min="7174" max="7174" width="0" style="224" hidden="1" customWidth="1"/>
    <col min="7175" max="7176" width="21.42578125" style="224" customWidth="1"/>
    <col min="7177" max="7177" width="18.5703125" style="224" customWidth="1"/>
    <col min="7178" max="7178" width="13.140625" style="224" customWidth="1"/>
    <col min="7179" max="7179" width="10.42578125" style="224" customWidth="1"/>
    <col min="7180" max="7180" width="15.5703125" style="224" customWidth="1"/>
    <col min="7181" max="7424" width="10.42578125" style="224"/>
    <col min="7425" max="7425" width="4" style="224" customWidth="1"/>
    <col min="7426" max="7426" width="4.5703125" style="224" customWidth="1"/>
    <col min="7427" max="7427" width="1.85546875" style="224" customWidth="1"/>
    <col min="7428" max="7428" width="4" style="224" customWidth="1"/>
    <col min="7429" max="7429" width="53" style="224" customWidth="1"/>
    <col min="7430" max="7430" width="0" style="224" hidden="1" customWidth="1"/>
    <col min="7431" max="7432" width="21.42578125" style="224" customWidth="1"/>
    <col min="7433" max="7433" width="18.5703125" style="224" customWidth="1"/>
    <col min="7434" max="7434" width="13.140625" style="224" customWidth="1"/>
    <col min="7435" max="7435" width="10.42578125" style="224" customWidth="1"/>
    <col min="7436" max="7436" width="15.5703125" style="224" customWidth="1"/>
    <col min="7437" max="7680" width="10.42578125" style="224"/>
    <col min="7681" max="7681" width="4" style="224" customWidth="1"/>
    <col min="7682" max="7682" width="4.5703125" style="224" customWidth="1"/>
    <col min="7683" max="7683" width="1.85546875" style="224" customWidth="1"/>
    <col min="7684" max="7684" width="4" style="224" customWidth="1"/>
    <col min="7685" max="7685" width="53" style="224" customWidth="1"/>
    <col min="7686" max="7686" width="0" style="224" hidden="1" customWidth="1"/>
    <col min="7687" max="7688" width="21.42578125" style="224" customWidth="1"/>
    <col min="7689" max="7689" width="18.5703125" style="224" customWidth="1"/>
    <col min="7690" max="7690" width="13.140625" style="224" customWidth="1"/>
    <col min="7691" max="7691" width="10.42578125" style="224" customWidth="1"/>
    <col min="7692" max="7692" width="15.5703125" style="224" customWidth="1"/>
    <col min="7693" max="7936" width="10.42578125" style="224"/>
    <col min="7937" max="7937" width="4" style="224" customWidth="1"/>
    <col min="7938" max="7938" width="4.5703125" style="224" customWidth="1"/>
    <col min="7939" max="7939" width="1.85546875" style="224" customWidth="1"/>
    <col min="7940" max="7940" width="4" style="224" customWidth="1"/>
    <col min="7941" max="7941" width="53" style="224" customWidth="1"/>
    <col min="7942" max="7942" width="0" style="224" hidden="1" customWidth="1"/>
    <col min="7943" max="7944" width="21.42578125" style="224" customWidth="1"/>
    <col min="7945" max="7945" width="18.5703125" style="224" customWidth="1"/>
    <col min="7946" max="7946" width="13.140625" style="224" customWidth="1"/>
    <col min="7947" max="7947" width="10.42578125" style="224" customWidth="1"/>
    <col min="7948" max="7948" width="15.5703125" style="224" customWidth="1"/>
    <col min="7949" max="8192" width="10.42578125" style="224"/>
    <col min="8193" max="8193" width="4" style="224" customWidth="1"/>
    <col min="8194" max="8194" width="4.5703125" style="224" customWidth="1"/>
    <col min="8195" max="8195" width="1.85546875" style="224" customWidth="1"/>
    <col min="8196" max="8196" width="4" style="224" customWidth="1"/>
    <col min="8197" max="8197" width="53" style="224" customWidth="1"/>
    <col min="8198" max="8198" width="0" style="224" hidden="1" customWidth="1"/>
    <col min="8199" max="8200" width="21.42578125" style="224" customWidth="1"/>
    <col min="8201" max="8201" width="18.5703125" style="224" customWidth="1"/>
    <col min="8202" max="8202" width="13.140625" style="224" customWidth="1"/>
    <col min="8203" max="8203" width="10.42578125" style="224" customWidth="1"/>
    <col min="8204" max="8204" width="15.5703125" style="224" customWidth="1"/>
    <col min="8205" max="8448" width="10.42578125" style="224"/>
    <col min="8449" max="8449" width="4" style="224" customWidth="1"/>
    <col min="8450" max="8450" width="4.5703125" style="224" customWidth="1"/>
    <col min="8451" max="8451" width="1.85546875" style="224" customWidth="1"/>
    <col min="8452" max="8452" width="4" style="224" customWidth="1"/>
    <col min="8453" max="8453" width="53" style="224" customWidth="1"/>
    <col min="8454" max="8454" width="0" style="224" hidden="1" customWidth="1"/>
    <col min="8455" max="8456" width="21.42578125" style="224" customWidth="1"/>
    <col min="8457" max="8457" width="18.5703125" style="224" customWidth="1"/>
    <col min="8458" max="8458" width="13.140625" style="224" customWidth="1"/>
    <col min="8459" max="8459" width="10.42578125" style="224" customWidth="1"/>
    <col min="8460" max="8460" width="15.5703125" style="224" customWidth="1"/>
    <col min="8461" max="8704" width="10.42578125" style="224"/>
    <col min="8705" max="8705" width="4" style="224" customWidth="1"/>
    <col min="8706" max="8706" width="4.5703125" style="224" customWidth="1"/>
    <col min="8707" max="8707" width="1.85546875" style="224" customWidth="1"/>
    <col min="8708" max="8708" width="4" style="224" customWidth="1"/>
    <col min="8709" max="8709" width="53" style="224" customWidth="1"/>
    <col min="8710" max="8710" width="0" style="224" hidden="1" customWidth="1"/>
    <col min="8711" max="8712" width="21.42578125" style="224" customWidth="1"/>
    <col min="8713" max="8713" width="18.5703125" style="224" customWidth="1"/>
    <col min="8714" max="8714" width="13.140625" style="224" customWidth="1"/>
    <col min="8715" max="8715" width="10.42578125" style="224" customWidth="1"/>
    <col min="8716" max="8716" width="15.5703125" style="224" customWidth="1"/>
    <col min="8717" max="8960" width="10.42578125" style="224"/>
    <col min="8961" max="8961" width="4" style="224" customWidth="1"/>
    <col min="8962" max="8962" width="4.5703125" style="224" customWidth="1"/>
    <col min="8963" max="8963" width="1.85546875" style="224" customWidth="1"/>
    <col min="8964" max="8964" width="4" style="224" customWidth="1"/>
    <col min="8965" max="8965" width="53" style="224" customWidth="1"/>
    <col min="8966" max="8966" width="0" style="224" hidden="1" customWidth="1"/>
    <col min="8967" max="8968" width="21.42578125" style="224" customWidth="1"/>
    <col min="8969" max="8969" width="18.5703125" style="224" customWidth="1"/>
    <col min="8970" max="8970" width="13.140625" style="224" customWidth="1"/>
    <col min="8971" max="8971" width="10.42578125" style="224" customWidth="1"/>
    <col min="8972" max="8972" width="15.5703125" style="224" customWidth="1"/>
    <col min="8973" max="9216" width="10.42578125" style="224"/>
    <col min="9217" max="9217" width="4" style="224" customWidth="1"/>
    <col min="9218" max="9218" width="4.5703125" style="224" customWidth="1"/>
    <col min="9219" max="9219" width="1.85546875" style="224" customWidth="1"/>
    <col min="9220" max="9220" width="4" style="224" customWidth="1"/>
    <col min="9221" max="9221" width="53" style="224" customWidth="1"/>
    <col min="9222" max="9222" width="0" style="224" hidden="1" customWidth="1"/>
    <col min="9223" max="9224" width="21.42578125" style="224" customWidth="1"/>
    <col min="9225" max="9225" width="18.5703125" style="224" customWidth="1"/>
    <col min="9226" max="9226" width="13.140625" style="224" customWidth="1"/>
    <col min="9227" max="9227" width="10.42578125" style="224" customWidth="1"/>
    <col min="9228" max="9228" width="15.5703125" style="224" customWidth="1"/>
    <col min="9229" max="9472" width="10.42578125" style="224"/>
    <col min="9473" max="9473" width="4" style="224" customWidth="1"/>
    <col min="9474" max="9474" width="4.5703125" style="224" customWidth="1"/>
    <col min="9475" max="9475" width="1.85546875" style="224" customWidth="1"/>
    <col min="9476" max="9476" width="4" style="224" customWidth="1"/>
    <col min="9477" max="9477" width="53" style="224" customWidth="1"/>
    <col min="9478" max="9478" width="0" style="224" hidden="1" customWidth="1"/>
    <col min="9479" max="9480" width="21.42578125" style="224" customWidth="1"/>
    <col min="9481" max="9481" width="18.5703125" style="224" customWidth="1"/>
    <col min="9482" max="9482" width="13.140625" style="224" customWidth="1"/>
    <col min="9483" max="9483" width="10.42578125" style="224" customWidth="1"/>
    <col min="9484" max="9484" width="15.5703125" style="224" customWidth="1"/>
    <col min="9485" max="9728" width="10.42578125" style="224"/>
    <col min="9729" max="9729" width="4" style="224" customWidth="1"/>
    <col min="9730" max="9730" width="4.5703125" style="224" customWidth="1"/>
    <col min="9731" max="9731" width="1.85546875" style="224" customWidth="1"/>
    <col min="9732" max="9732" width="4" style="224" customWidth="1"/>
    <col min="9733" max="9733" width="53" style="224" customWidth="1"/>
    <col min="9734" max="9734" width="0" style="224" hidden="1" customWidth="1"/>
    <col min="9735" max="9736" width="21.42578125" style="224" customWidth="1"/>
    <col min="9737" max="9737" width="18.5703125" style="224" customWidth="1"/>
    <col min="9738" max="9738" width="13.140625" style="224" customWidth="1"/>
    <col min="9739" max="9739" width="10.42578125" style="224" customWidth="1"/>
    <col min="9740" max="9740" width="15.5703125" style="224" customWidth="1"/>
    <col min="9741" max="9984" width="10.42578125" style="224"/>
    <col min="9985" max="9985" width="4" style="224" customWidth="1"/>
    <col min="9986" max="9986" width="4.5703125" style="224" customWidth="1"/>
    <col min="9987" max="9987" width="1.85546875" style="224" customWidth="1"/>
    <col min="9988" max="9988" width="4" style="224" customWidth="1"/>
    <col min="9989" max="9989" width="53" style="224" customWidth="1"/>
    <col min="9990" max="9990" width="0" style="224" hidden="1" customWidth="1"/>
    <col min="9991" max="9992" width="21.42578125" style="224" customWidth="1"/>
    <col min="9993" max="9993" width="18.5703125" style="224" customWidth="1"/>
    <col min="9994" max="9994" width="13.140625" style="224" customWidth="1"/>
    <col min="9995" max="9995" width="10.42578125" style="224" customWidth="1"/>
    <col min="9996" max="9996" width="15.5703125" style="224" customWidth="1"/>
    <col min="9997" max="10240" width="10.42578125" style="224"/>
    <col min="10241" max="10241" width="4" style="224" customWidth="1"/>
    <col min="10242" max="10242" width="4.5703125" style="224" customWidth="1"/>
    <col min="10243" max="10243" width="1.85546875" style="224" customWidth="1"/>
    <col min="10244" max="10244" width="4" style="224" customWidth="1"/>
    <col min="10245" max="10245" width="53" style="224" customWidth="1"/>
    <col min="10246" max="10246" width="0" style="224" hidden="1" customWidth="1"/>
    <col min="10247" max="10248" width="21.42578125" style="224" customWidth="1"/>
    <col min="10249" max="10249" width="18.5703125" style="224" customWidth="1"/>
    <col min="10250" max="10250" width="13.140625" style="224" customWidth="1"/>
    <col min="10251" max="10251" width="10.42578125" style="224" customWidth="1"/>
    <col min="10252" max="10252" width="15.5703125" style="224" customWidth="1"/>
    <col min="10253" max="10496" width="10.42578125" style="224"/>
    <col min="10497" max="10497" width="4" style="224" customWidth="1"/>
    <col min="10498" max="10498" width="4.5703125" style="224" customWidth="1"/>
    <col min="10499" max="10499" width="1.85546875" style="224" customWidth="1"/>
    <col min="10500" max="10500" width="4" style="224" customWidth="1"/>
    <col min="10501" max="10501" width="53" style="224" customWidth="1"/>
    <col min="10502" max="10502" width="0" style="224" hidden="1" customWidth="1"/>
    <col min="10503" max="10504" width="21.42578125" style="224" customWidth="1"/>
    <col min="10505" max="10505" width="18.5703125" style="224" customWidth="1"/>
    <col min="10506" max="10506" width="13.140625" style="224" customWidth="1"/>
    <col min="10507" max="10507" width="10.42578125" style="224" customWidth="1"/>
    <col min="10508" max="10508" width="15.5703125" style="224" customWidth="1"/>
    <col min="10509" max="10752" width="10.42578125" style="224"/>
    <col min="10753" max="10753" width="4" style="224" customWidth="1"/>
    <col min="10754" max="10754" width="4.5703125" style="224" customWidth="1"/>
    <col min="10755" max="10755" width="1.85546875" style="224" customWidth="1"/>
    <col min="10756" max="10756" width="4" style="224" customWidth="1"/>
    <col min="10757" max="10757" width="53" style="224" customWidth="1"/>
    <col min="10758" max="10758" width="0" style="224" hidden="1" customWidth="1"/>
    <col min="10759" max="10760" width="21.42578125" style="224" customWidth="1"/>
    <col min="10761" max="10761" width="18.5703125" style="224" customWidth="1"/>
    <col min="10762" max="10762" width="13.140625" style="224" customWidth="1"/>
    <col min="10763" max="10763" width="10.42578125" style="224" customWidth="1"/>
    <col min="10764" max="10764" width="15.5703125" style="224" customWidth="1"/>
    <col min="10765" max="11008" width="10.42578125" style="224"/>
    <col min="11009" max="11009" width="4" style="224" customWidth="1"/>
    <col min="11010" max="11010" width="4.5703125" style="224" customWidth="1"/>
    <col min="11011" max="11011" width="1.85546875" style="224" customWidth="1"/>
    <col min="11012" max="11012" width="4" style="224" customWidth="1"/>
    <col min="11013" max="11013" width="53" style="224" customWidth="1"/>
    <col min="11014" max="11014" width="0" style="224" hidden="1" customWidth="1"/>
    <col min="11015" max="11016" width="21.42578125" style="224" customWidth="1"/>
    <col min="11017" max="11017" width="18.5703125" style="224" customWidth="1"/>
    <col min="11018" max="11018" width="13.140625" style="224" customWidth="1"/>
    <col min="11019" max="11019" width="10.42578125" style="224" customWidth="1"/>
    <col min="11020" max="11020" width="15.5703125" style="224" customWidth="1"/>
    <col min="11021" max="11264" width="10.42578125" style="224"/>
    <col min="11265" max="11265" width="4" style="224" customWidth="1"/>
    <col min="11266" max="11266" width="4.5703125" style="224" customWidth="1"/>
    <col min="11267" max="11267" width="1.85546875" style="224" customWidth="1"/>
    <col min="11268" max="11268" width="4" style="224" customWidth="1"/>
    <col min="11269" max="11269" width="53" style="224" customWidth="1"/>
    <col min="11270" max="11270" width="0" style="224" hidden="1" customWidth="1"/>
    <col min="11271" max="11272" width="21.42578125" style="224" customWidth="1"/>
    <col min="11273" max="11273" width="18.5703125" style="224" customWidth="1"/>
    <col min="11274" max="11274" width="13.140625" style="224" customWidth="1"/>
    <col min="11275" max="11275" width="10.42578125" style="224" customWidth="1"/>
    <col min="11276" max="11276" width="15.5703125" style="224" customWidth="1"/>
    <col min="11277" max="11520" width="10.42578125" style="224"/>
    <col min="11521" max="11521" width="4" style="224" customWidth="1"/>
    <col min="11522" max="11522" width="4.5703125" style="224" customWidth="1"/>
    <col min="11523" max="11523" width="1.85546875" style="224" customWidth="1"/>
    <col min="11524" max="11524" width="4" style="224" customWidth="1"/>
    <col min="11525" max="11525" width="53" style="224" customWidth="1"/>
    <col min="11526" max="11526" width="0" style="224" hidden="1" customWidth="1"/>
    <col min="11527" max="11528" width="21.42578125" style="224" customWidth="1"/>
    <col min="11529" max="11529" width="18.5703125" style="224" customWidth="1"/>
    <col min="11530" max="11530" width="13.140625" style="224" customWidth="1"/>
    <col min="11531" max="11531" width="10.42578125" style="224" customWidth="1"/>
    <col min="11532" max="11532" width="15.5703125" style="224" customWidth="1"/>
    <col min="11533" max="11776" width="10.42578125" style="224"/>
    <col min="11777" max="11777" width="4" style="224" customWidth="1"/>
    <col min="11778" max="11778" width="4.5703125" style="224" customWidth="1"/>
    <col min="11779" max="11779" width="1.85546875" style="224" customWidth="1"/>
    <col min="11780" max="11780" width="4" style="224" customWidth="1"/>
    <col min="11781" max="11781" width="53" style="224" customWidth="1"/>
    <col min="11782" max="11782" width="0" style="224" hidden="1" customWidth="1"/>
    <col min="11783" max="11784" width="21.42578125" style="224" customWidth="1"/>
    <col min="11785" max="11785" width="18.5703125" style="224" customWidth="1"/>
    <col min="11786" max="11786" width="13.140625" style="224" customWidth="1"/>
    <col min="11787" max="11787" width="10.42578125" style="224" customWidth="1"/>
    <col min="11788" max="11788" width="15.5703125" style="224" customWidth="1"/>
    <col min="11789" max="12032" width="10.42578125" style="224"/>
    <col min="12033" max="12033" width="4" style="224" customWidth="1"/>
    <col min="12034" max="12034" width="4.5703125" style="224" customWidth="1"/>
    <col min="12035" max="12035" width="1.85546875" style="224" customWidth="1"/>
    <col min="12036" max="12036" width="4" style="224" customWidth="1"/>
    <col min="12037" max="12037" width="53" style="224" customWidth="1"/>
    <col min="12038" max="12038" width="0" style="224" hidden="1" customWidth="1"/>
    <col min="12039" max="12040" width="21.42578125" style="224" customWidth="1"/>
    <col min="12041" max="12041" width="18.5703125" style="224" customWidth="1"/>
    <col min="12042" max="12042" width="13.140625" style="224" customWidth="1"/>
    <col min="12043" max="12043" width="10.42578125" style="224" customWidth="1"/>
    <col min="12044" max="12044" width="15.5703125" style="224" customWidth="1"/>
    <col min="12045" max="12288" width="10.42578125" style="224"/>
    <col min="12289" max="12289" width="4" style="224" customWidth="1"/>
    <col min="12290" max="12290" width="4.5703125" style="224" customWidth="1"/>
    <col min="12291" max="12291" width="1.85546875" style="224" customWidth="1"/>
    <col min="12292" max="12292" width="4" style="224" customWidth="1"/>
    <col min="12293" max="12293" width="53" style="224" customWidth="1"/>
    <col min="12294" max="12294" width="0" style="224" hidden="1" customWidth="1"/>
    <col min="12295" max="12296" width="21.42578125" style="224" customWidth="1"/>
    <col min="12297" max="12297" width="18.5703125" style="224" customWidth="1"/>
    <col min="12298" max="12298" width="13.140625" style="224" customWidth="1"/>
    <col min="12299" max="12299" width="10.42578125" style="224" customWidth="1"/>
    <col min="12300" max="12300" width="15.5703125" style="224" customWidth="1"/>
    <col min="12301" max="12544" width="10.42578125" style="224"/>
    <col min="12545" max="12545" width="4" style="224" customWidth="1"/>
    <col min="12546" max="12546" width="4.5703125" style="224" customWidth="1"/>
    <col min="12547" max="12547" width="1.85546875" style="224" customWidth="1"/>
    <col min="12548" max="12548" width="4" style="224" customWidth="1"/>
    <col min="12549" max="12549" width="53" style="224" customWidth="1"/>
    <col min="12550" max="12550" width="0" style="224" hidden="1" customWidth="1"/>
    <col min="12551" max="12552" width="21.42578125" style="224" customWidth="1"/>
    <col min="12553" max="12553" width="18.5703125" style="224" customWidth="1"/>
    <col min="12554" max="12554" width="13.140625" style="224" customWidth="1"/>
    <col min="12555" max="12555" width="10.42578125" style="224" customWidth="1"/>
    <col min="12556" max="12556" width="15.5703125" style="224" customWidth="1"/>
    <col min="12557" max="12800" width="10.42578125" style="224"/>
    <col min="12801" max="12801" width="4" style="224" customWidth="1"/>
    <col min="12802" max="12802" width="4.5703125" style="224" customWidth="1"/>
    <col min="12803" max="12803" width="1.85546875" style="224" customWidth="1"/>
    <col min="12804" max="12804" width="4" style="224" customWidth="1"/>
    <col min="12805" max="12805" width="53" style="224" customWidth="1"/>
    <col min="12806" max="12806" width="0" style="224" hidden="1" customWidth="1"/>
    <col min="12807" max="12808" width="21.42578125" style="224" customWidth="1"/>
    <col min="12809" max="12809" width="18.5703125" style="224" customWidth="1"/>
    <col min="12810" max="12810" width="13.140625" style="224" customWidth="1"/>
    <col min="12811" max="12811" width="10.42578125" style="224" customWidth="1"/>
    <col min="12812" max="12812" width="15.5703125" style="224" customWidth="1"/>
    <col min="12813" max="13056" width="10.42578125" style="224"/>
    <col min="13057" max="13057" width="4" style="224" customWidth="1"/>
    <col min="13058" max="13058" width="4.5703125" style="224" customWidth="1"/>
    <col min="13059" max="13059" width="1.85546875" style="224" customWidth="1"/>
    <col min="13060" max="13060" width="4" style="224" customWidth="1"/>
    <col min="13061" max="13061" width="53" style="224" customWidth="1"/>
    <col min="13062" max="13062" width="0" style="224" hidden="1" customWidth="1"/>
    <col min="13063" max="13064" width="21.42578125" style="224" customWidth="1"/>
    <col min="13065" max="13065" width="18.5703125" style="224" customWidth="1"/>
    <col min="13066" max="13066" width="13.140625" style="224" customWidth="1"/>
    <col min="13067" max="13067" width="10.42578125" style="224" customWidth="1"/>
    <col min="13068" max="13068" width="15.5703125" style="224" customWidth="1"/>
    <col min="13069" max="13312" width="10.42578125" style="224"/>
    <col min="13313" max="13313" width="4" style="224" customWidth="1"/>
    <col min="13314" max="13314" width="4.5703125" style="224" customWidth="1"/>
    <col min="13315" max="13315" width="1.85546875" style="224" customWidth="1"/>
    <col min="13316" max="13316" width="4" style="224" customWidth="1"/>
    <col min="13317" max="13317" width="53" style="224" customWidth="1"/>
    <col min="13318" max="13318" width="0" style="224" hidden="1" customWidth="1"/>
    <col min="13319" max="13320" width="21.42578125" style="224" customWidth="1"/>
    <col min="13321" max="13321" width="18.5703125" style="224" customWidth="1"/>
    <col min="13322" max="13322" width="13.140625" style="224" customWidth="1"/>
    <col min="13323" max="13323" width="10.42578125" style="224" customWidth="1"/>
    <col min="13324" max="13324" width="15.5703125" style="224" customWidth="1"/>
    <col min="13325" max="13568" width="10.42578125" style="224"/>
    <col min="13569" max="13569" width="4" style="224" customWidth="1"/>
    <col min="13570" max="13570" width="4.5703125" style="224" customWidth="1"/>
    <col min="13571" max="13571" width="1.85546875" style="224" customWidth="1"/>
    <col min="13572" max="13572" width="4" style="224" customWidth="1"/>
    <col min="13573" max="13573" width="53" style="224" customWidth="1"/>
    <col min="13574" max="13574" width="0" style="224" hidden="1" customWidth="1"/>
    <col min="13575" max="13576" width="21.42578125" style="224" customWidth="1"/>
    <col min="13577" max="13577" width="18.5703125" style="224" customWidth="1"/>
    <col min="13578" max="13578" width="13.140625" style="224" customWidth="1"/>
    <col min="13579" max="13579" width="10.42578125" style="224" customWidth="1"/>
    <col min="13580" max="13580" width="15.5703125" style="224" customWidth="1"/>
    <col min="13581" max="13824" width="10.42578125" style="224"/>
    <col min="13825" max="13825" width="4" style="224" customWidth="1"/>
    <col min="13826" max="13826" width="4.5703125" style="224" customWidth="1"/>
    <col min="13827" max="13827" width="1.85546875" style="224" customWidth="1"/>
    <col min="13828" max="13828" width="4" style="224" customWidth="1"/>
    <col min="13829" max="13829" width="53" style="224" customWidth="1"/>
    <col min="13830" max="13830" width="0" style="224" hidden="1" customWidth="1"/>
    <col min="13831" max="13832" width="21.42578125" style="224" customWidth="1"/>
    <col min="13833" max="13833" width="18.5703125" style="224" customWidth="1"/>
    <col min="13834" max="13834" width="13.140625" style="224" customWidth="1"/>
    <col min="13835" max="13835" width="10.42578125" style="224" customWidth="1"/>
    <col min="13836" max="13836" width="15.5703125" style="224" customWidth="1"/>
    <col min="13837" max="14080" width="10.42578125" style="224"/>
    <col min="14081" max="14081" width="4" style="224" customWidth="1"/>
    <col min="14082" max="14082" width="4.5703125" style="224" customWidth="1"/>
    <col min="14083" max="14083" width="1.85546875" style="224" customWidth="1"/>
    <col min="14084" max="14084" width="4" style="224" customWidth="1"/>
    <col min="14085" max="14085" width="53" style="224" customWidth="1"/>
    <col min="14086" max="14086" width="0" style="224" hidden="1" customWidth="1"/>
    <col min="14087" max="14088" width="21.42578125" style="224" customWidth="1"/>
    <col min="14089" max="14089" width="18.5703125" style="224" customWidth="1"/>
    <col min="14090" max="14090" width="13.140625" style="224" customWidth="1"/>
    <col min="14091" max="14091" width="10.42578125" style="224" customWidth="1"/>
    <col min="14092" max="14092" width="15.5703125" style="224" customWidth="1"/>
    <col min="14093" max="14336" width="10.42578125" style="224"/>
    <col min="14337" max="14337" width="4" style="224" customWidth="1"/>
    <col min="14338" max="14338" width="4.5703125" style="224" customWidth="1"/>
    <col min="14339" max="14339" width="1.85546875" style="224" customWidth="1"/>
    <col min="14340" max="14340" width="4" style="224" customWidth="1"/>
    <col min="14341" max="14341" width="53" style="224" customWidth="1"/>
    <col min="14342" max="14342" width="0" style="224" hidden="1" customWidth="1"/>
    <col min="14343" max="14344" width="21.42578125" style="224" customWidth="1"/>
    <col min="14345" max="14345" width="18.5703125" style="224" customWidth="1"/>
    <col min="14346" max="14346" width="13.140625" style="224" customWidth="1"/>
    <col min="14347" max="14347" width="10.42578125" style="224" customWidth="1"/>
    <col min="14348" max="14348" width="15.5703125" style="224" customWidth="1"/>
    <col min="14349" max="14592" width="10.42578125" style="224"/>
    <col min="14593" max="14593" width="4" style="224" customWidth="1"/>
    <col min="14594" max="14594" width="4.5703125" style="224" customWidth="1"/>
    <col min="14595" max="14595" width="1.85546875" style="224" customWidth="1"/>
    <col min="14596" max="14596" width="4" style="224" customWidth="1"/>
    <col min="14597" max="14597" width="53" style="224" customWidth="1"/>
    <col min="14598" max="14598" width="0" style="224" hidden="1" customWidth="1"/>
    <col min="14599" max="14600" width="21.42578125" style="224" customWidth="1"/>
    <col min="14601" max="14601" width="18.5703125" style="224" customWidth="1"/>
    <col min="14602" max="14602" width="13.140625" style="224" customWidth="1"/>
    <col min="14603" max="14603" width="10.42578125" style="224" customWidth="1"/>
    <col min="14604" max="14604" width="15.5703125" style="224" customWidth="1"/>
    <col min="14605" max="14848" width="10.42578125" style="224"/>
    <col min="14849" max="14849" width="4" style="224" customWidth="1"/>
    <col min="14850" max="14850" width="4.5703125" style="224" customWidth="1"/>
    <col min="14851" max="14851" width="1.85546875" style="224" customWidth="1"/>
    <col min="14852" max="14852" width="4" style="224" customWidth="1"/>
    <col min="14853" max="14853" width="53" style="224" customWidth="1"/>
    <col min="14854" max="14854" width="0" style="224" hidden="1" customWidth="1"/>
    <col min="14855" max="14856" width="21.42578125" style="224" customWidth="1"/>
    <col min="14857" max="14857" width="18.5703125" style="224" customWidth="1"/>
    <col min="14858" max="14858" width="13.140625" style="224" customWidth="1"/>
    <col min="14859" max="14859" width="10.42578125" style="224" customWidth="1"/>
    <col min="14860" max="14860" width="15.5703125" style="224" customWidth="1"/>
    <col min="14861" max="15104" width="10.42578125" style="224"/>
    <col min="15105" max="15105" width="4" style="224" customWidth="1"/>
    <col min="15106" max="15106" width="4.5703125" style="224" customWidth="1"/>
    <col min="15107" max="15107" width="1.85546875" style="224" customWidth="1"/>
    <col min="15108" max="15108" width="4" style="224" customWidth="1"/>
    <col min="15109" max="15109" width="53" style="224" customWidth="1"/>
    <col min="15110" max="15110" width="0" style="224" hidden="1" customWidth="1"/>
    <col min="15111" max="15112" width="21.42578125" style="224" customWidth="1"/>
    <col min="15113" max="15113" width="18.5703125" style="224" customWidth="1"/>
    <col min="15114" max="15114" width="13.140625" style="224" customWidth="1"/>
    <col min="15115" max="15115" width="10.42578125" style="224" customWidth="1"/>
    <col min="15116" max="15116" width="15.5703125" style="224" customWidth="1"/>
    <col min="15117" max="15360" width="10.42578125" style="224"/>
    <col min="15361" max="15361" width="4" style="224" customWidth="1"/>
    <col min="15362" max="15362" width="4.5703125" style="224" customWidth="1"/>
    <col min="15363" max="15363" width="1.85546875" style="224" customWidth="1"/>
    <col min="15364" max="15364" width="4" style="224" customWidth="1"/>
    <col min="15365" max="15365" width="53" style="224" customWidth="1"/>
    <col min="15366" max="15366" width="0" style="224" hidden="1" customWidth="1"/>
    <col min="15367" max="15368" width="21.42578125" style="224" customWidth="1"/>
    <col min="15369" max="15369" width="18.5703125" style="224" customWidth="1"/>
    <col min="15370" max="15370" width="13.140625" style="224" customWidth="1"/>
    <col min="15371" max="15371" width="10.42578125" style="224" customWidth="1"/>
    <col min="15372" max="15372" width="15.5703125" style="224" customWidth="1"/>
    <col min="15373" max="15616" width="10.42578125" style="224"/>
    <col min="15617" max="15617" width="4" style="224" customWidth="1"/>
    <col min="15618" max="15618" width="4.5703125" style="224" customWidth="1"/>
    <col min="15619" max="15619" width="1.85546875" style="224" customWidth="1"/>
    <col min="15620" max="15620" width="4" style="224" customWidth="1"/>
    <col min="15621" max="15621" width="53" style="224" customWidth="1"/>
    <col min="15622" max="15622" width="0" style="224" hidden="1" customWidth="1"/>
    <col min="15623" max="15624" width="21.42578125" style="224" customWidth="1"/>
    <col min="15625" max="15625" width="18.5703125" style="224" customWidth="1"/>
    <col min="15626" max="15626" width="13.140625" style="224" customWidth="1"/>
    <col min="15627" max="15627" width="10.42578125" style="224" customWidth="1"/>
    <col min="15628" max="15628" width="15.5703125" style="224" customWidth="1"/>
    <col min="15629" max="15872" width="10.42578125" style="224"/>
    <col min="15873" max="15873" width="4" style="224" customWidth="1"/>
    <col min="15874" max="15874" width="4.5703125" style="224" customWidth="1"/>
    <col min="15875" max="15875" width="1.85546875" style="224" customWidth="1"/>
    <col min="15876" max="15876" width="4" style="224" customWidth="1"/>
    <col min="15877" max="15877" width="53" style="224" customWidth="1"/>
    <col min="15878" max="15878" width="0" style="224" hidden="1" customWidth="1"/>
    <col min="15879" max="15880" width="21.42578125" style="224" customWidth="1"/>
    <col min="15881" max="15881" width="18.5703125" style="224" customWidth="1"/>
    <col min="15882" max="15882" width="13.140625" style="224" customWidth="1"/>
    <col min="15883" max="15883" width="10.42578125" style="224" customWidth="1"/>
    <col min="15884" max="15884" width="15.5703125" style="224" customWidth="1"/>
    <col min="15885" max="16128" width="10.42578125" style="224"/>
    <col min="16129" max="16129" width="4" style="224" customWidth="1"/>
    <col min="16130" max="16130" width="4.5703125" style="224" customWidth="1"/>
    <col min="16131" max="16131" width="1.85546875" style="224" customWidth="1"/>
    <col min="16132" max="16132" width="4" style="224" customWidth="1"/>
    <col min="16133" max="16133" width="53" style="224" customWidth="1"/>
    <col min="16134" max="16134" width="0" style="224" hidden="1" customWidth="1"/>
    <col min="16135" max="16136" width="21.42578125" style="224" customWidth="1"/>
    <col min="16137" max="16137" width="18.5703125" style="224" customWidth="1"/>
    <col min="16138" max="16138" width="13.140625" style="224" customWidth="1"/>
    <col min="16139" max="16139" width="10.42578125" style="224" customWidth="1"/>
    <col min="16140" max="16140" width="15.5703125" style="224" customWidth="1"/>
    <col min="16141" max="16384" width="10.42578125" style="224"/>
  </cols>
  <sheetData>
    <row r="1" spans="1:11" ht="19.5" thickBot="1" x14ac:dyDescent="0.35"/>
    <row r="2" spans="1:11" s="226" customFormat="1" x14ac:dyDescent="0.2">
      <c r="B2" s="924" t="s">
        <v>618</v>
      </c>
      <c r="C2" s="925"/>
      <c r="D2" s="925"/>
      <c r="E2" s="925"/>
      <c r="F2" s="925"/>
      <c r="G2" s="925"/>
      <c r="H2" s="925"/>
      <c r="I2" s="925"/>
      <c r="J2" s="928" t="s">
        <v>2261</v>
      </c>
      <c r="K2" s="929"/>
    </row>
    <row r="3" spans="1:11" s="226" customFormat="1" ht="19.5" thickBot="1" x14ac:dyDescent="0.25">
      <c r="B3" s="926"/>
      <c r="C3" s="927"/>
      <c r="D3" s="927"/>
      <c r="E3" s="927"/>
      <c r="F3" s="927"/>
      <c r="G3" s="927"/>
      <c r="H3" s="927"/>
      <c r="I3" s="927"/>
      <c r="J3" s="930"/>
      <c r="K3" s="931"/>
    </row>
    <row r="4" spans="1:11" ht="19.5" thickBot="1" x14ac:dyDescent="0.35">
      <c r="B4" s="222"/>
      <c r="C4" s="222"/>
      <c r="D4" s="222"/>
      <c r="E4" s="222"/>
      <c r="F4" s="222"/>
      <c r="G4" s="222"/>
      <c r="H4" s="222"/>
    </row>
    <row r="5" spans="1:11" x14ac:dyDescent="0.3">
      <c r="B5" s="932" t="s">
        <v>2262</v>
      </c>
      <c r="C5" s="933"/>
      <c r="D5" s="933"/>
      <c r="E5" s="933"/>
      <c r="F5" s="933"/>
      <c r="G5" s="934"/>
      <c r="H5" s="938" t="s">
        <v>2275</v>
      </c>
      <c r="I5" s="938" t="s">
        <v>2254</v>
      </c>
      <c r="J5" s="940" t="s">
        <v>619</v>
      </c>
      <c r="K5" s="941"/>
    </row>
    <row r="6" spans="1:11" ht="28.5" customHeight="1" x14ac:dyDescent="0.3">
      <c r="B6" s="935"/>
      <c r="C6" s="936"/>
      <c r="D6" s="936"/>
      <c r="E6" s="936"/>
      <c r="F6" s="936"/>
      <c r="G6" s="937"/>
      <c r="H6" s="939"/>
      <c r="I6" s="939"/>
      <c r="J6" s="227" t="s">
        <v>620</v>
      </c>
      <c r="K6" s="228" t="s">
        <v>621</v>
      </c>
    </row>
    <row r="7" spans="1:11" s="229" customFormat="1" x14ac:dyDescent="0.2">
      <c r="B7" s="230" t="s">
        <v>622</v>
      </c>
      <c r="C7" s="231" t="s">
        <v>623</v>
      </c>
      <c r="D7" s="231"/>
      <c r="E7" s="231"/>
      <c r="F7" s="231"/>
      <c r="G7" s="231"/>
      <c r="H7" s="232"/>
      <c r="I7" s="233"/>
      <c r="J7" s="234"/>
      <c r="K7" s="235"/>
    </row>
    <row r="8" spans="1:11" s="229" customFormat="1" x14ac:dyDescent="0.2">
      <c r="B8" s="236"/>
      <c r="C8" s="237" t="s">
        <v>624</v>
      </c>
      <c r="D8" s="238" t="s">
        <v>625</v>
      </c>
      <c r="E8" s="238"/>
      <c r="F8" s="238"/>
      <c r="G8" s="239"/>
      <c r="H8" s="232">
        <v>174059435.22</v>
      </c>
      <c r="I8" s="232">
        <v>173392848.47</v>
      </c>
      <c r="J8" s="240">
        <v>666586.75</v>
      </c>
      <c r="K8" s="241">
        <v>3.8443727978511822E-3</v>
      </c>
    </row>
    <row r="9" spans="1:11" s="226" customFormat="1" x14ac:dyDescent="0.2">
      <c r="A9" s="226" t="s">
        <v>626</v>
      </c>
      <c r="B9" s="242"/>
      <c r="C9" s="243"/>
      <c r="D9" s="244"/>
      <c r="E9" s="283" t="s">
        <v>627</v>
      </c>
      <c r="F9" s="244" t="s">
        <v>628</v>
      </c>
      <c r="G9" s="244"/>
      <c r="H9" s="250">
        <v>151237418</v>
      </c>
      <c r="I9" s="245">
        <v>173001710</v>
      </c>
      <c r="J9" s="246">
        <v>-21764292</v>
      </c>
      <c r="K9" s="247">
        <v>-0.12580391257404333</v>
      </c>
    </row>
    <row r="10" spans="1:11" s="226" customFormat="1" x14ac:dyDescent="0.2">
      <c r="B10" s="242"/>
      <c r="C10" s="243"/>
      <c r="D10" s="244"/>
      <c r="E10" s="237" t="s">
        <v>629</v>
      </c>
      <c r="F10" s="244" t="s">
        <v>630</v>
      </c>
      <c r="G10" s="249"/>
      <c r="H10" s="250">
        <v>22700642.140000001</v>
      </c>
      <c r="I10" s="251">
        <v>182669.4</v>
      </c>
      <c r="J10" s="246">
        <v>22517972.740000002</v>
      </c>
      <c r="K10" s="247">
        <v>123.27172881719655</v>
      </c>
    </row>
    <row r="11" spans="1:11" s="252" customFormat="1" x14ac:dyDescent="0.2">
      <c r="A11" s="252" t="s">
        <v>631</v>
      </c>
      <c r="B11" s="253"/>
      <c r="C11" s="248"/>
      <c r="D11" s="254"/>
      <c r="E11" s="248"/>
      <c r="F11" s="255" t="s">
        <v>624</v>
      </c>
      <c r="G11" s="255" t="s">
        <v>632</v>
      </c>
      <c r="H11" s="250">
        <v>22373527.859999999</v>
      </c>
      <c r="I11" s="245">
        <v>108299.61</v>
      </c>
      <c r="J11" s="256">
        <v>22265228.25</v>
      </c>
      <c r="K11" s="257">
        <v>205.58918217711033</v>
      </c>
    </row>
    <row r="12" spans="1:11" s="252" customFormat="1" x14ac:dyDescent="0.2">
      <c r="A12" s="252" t="s">
        <v>633</v>
      </c>
      <c r="B12" s="253"/>
      <c r="C12" s="248"/>
      <c r="D12" s="254"/>
      <c r="E12" s="248"/>
      <c r="F12" s="255" t="s">
        <v>634</v>
      </c>
      <c r="G12" s="255" t="s">
        <v>635</v>
      </c>
      <c r="H12" s="232">
        <v>0</v>
      </c>
      <c r="I12" s="245">
        <v>0</v>
      </c>
      <c r="J12" s="256">
        <v>0</v>
      </c>
      <c r="K12" s="257" t="s">
        <v>2278</v>
      </c>
    </row>
    <row r="13" spans="1:11" s="252" customFormat="1" x14ac:dyDescent="0.2">
      <c r="A13" s="252" t="s">
        <v>636</v>
      </c>
      <c r="B13" s="253"/>
      <c r="C13" s="248"/>
      <c r="D13" s="254"/>
      <c r="E13" s="248"/>
      <c r="F13" s="255" t="s">
        <v>637</v>
      </c>
      <c r="G13" s="255" t="s">
        <v>638</v>
      </c>
      <c r="H13" s="232">
        <v>0</v>
      </c>
      <c r="I13" s="245">
        <v>0</v>
      </c>
      <c r="J13" s="256">
        <v>0</v>
      </c>
      <c r="K13" s="257" t="s">
        <v>2278</v>
      </c>
    </row>
    <row r="14" spans="1:11" s="252" customFormat="1" x14ac:dyDescent="0.2">
      <c r="A14" s="252" t="s">
        <v>639</v>
      </c>
      <c r="B14" s="253"/>
      <c r="C14" s="248"/>
      <c r="D14" s="254"/>
      <c r="E14" s="248"/>
      <c r="F14" s="255" t="s">
        <v>640</v>
      </c>
      <c r="G14" s="255" t="s">
        <v>641</v>
      </c>
      <c r="H14" s="232">
        <v>0</v>
      </c>
      <c r="I14" s="245">
        <v>0</v>
      </c>
      <c r="J14" s="256">
        <v>0</v>
      </c>
      <c r="K14" s="257" t="s">
        <v>2278</v>
      </c>
    </row>
    <row r="15" spans="1:11" s="252" customFormat="1" x14ac:dyDescent="0.2">
      <c r="A15" s="252" t="s">
        <v>642</v>
      </c>
      <c r="B15" s="253"/>
      <c r="C15" s="248"/>
      <c r="D15" s="254"/>
      <c r="E15" s="248"/>
      <c r="F15" s="255" t="s">
        <v>643</v>
      </c>
      <c r="G15" s="255" t="s">
        <v>644</v>
      </c>
      <c r="H15" s="232">
        <v>0</v>
      </c>
      <c r="I15" s="245">
        <v>0</v>
      </c>
      <c r="J15" s="258">
        <v>0</v>
      </c>
      <c r="K15" s="259" t="s">
        <v>2278</v>
      </c>
    </row>
    <row r="16" spans="1:11" s="252" customFormat="1" x14ac:dyDescent="0.2">
      <c r="A16" s="252" t="s">
        <v>645</v>
      </c>
      <c r="B16" s="253"/>
      <c r="C16" s="248"/>
      <c r="D16" s="254"/>
      <c r="E16" s="248"/>
      <c r="F16" s="255" t="s">
        <v>646</v>
      </c>
      <c r="G16" s="255" t="s">
        <v>647</v>
      </c>
      <c r="H16" s="250">
        <v>327114.28000000003</v>
      </c>
      <c r="I16" s="245">
        <v>74369.789999999994</v>
      </c>
      <c r="J16" s="256">
        <v>252744.49000000005</v>
      </c>
      <c r="K16" s="257">
        <v>3.3984833088812012</v>
      </c>
    </row>
    <row r="17" spans="1:11" s="260" customFormat="1" x14ac:dyDescent="0.2">
      <c r="B17" s="261"/>
      <c r="C17" s="262"/>
      <c r="D17" s="263"/>
      <c r="E17" s="262" t="s">
        <v>648</v>
      </c>
      <c r="F17" s="263" t="s">
        <v>649</v>
      </c>
      <c r="G17" s="264"/>
      <c r="H17" s="265">
        <v>121375.08</v>
      </c>
      <c r="I17" s="251">
        <v>208469.07</v>
      </c>
      <c r="J17" s="256">
        <v>-87093.99</v>
      </c>
      <c r="K17" s="257">
        <v>-0.41777895397144527</v>
      </c>
    </row>
    <row r="18" spans="1:11" s="260" customFormat="1" x14ac:dyDescent="0.2">
      <c r="A18" s="260" t="s">
        <v>650</v>
      </c>
      <c r="B18" s="261"/>
      <c r="C18" s="262"/>
      <c r="D18" s="263"/>
      <c r="E18" s="263"/>
      <c r="F18" s="266" t="s">
        <v>624</v>
      </c>
      <c r="G18" s="266" t="s">
        <v>651</v>
      </c>
      <c r="H18" s="232">
        <v>0</v>
      </c>
      <c r="I18" s="245">
        <v>0</v>
      </c>
      <c r="J18" s="267">
        <v>0</v>
      </c>
      <c r="K18" s="268" t="s">
        <v>2278</v>
      </c>
    </row>
    <row r="19" spans="1:11" s="260" customFormat="1" x14ac:dyDescent="0.2">
      <c r="A19" s="260" t="s">
        <v>652</v>
      </c>
      <c r="B19" s="261"/>
      <c r="C19" s="262"/>
      <c r="D19" s="263"/>
      <c r="E19" s="263"/>
      <c r="F19" s="266" t="s">
        <v>634</v>
      </c>
      <c r="G19" s="266" t="s">
        <v>653</v>
      </c>
      <c r="H19" s="232">
        <v>0</v>
      </c>
      <c r="I19" s="245">
        <v>168469.07</v>
      </c>
      <c r="J19" s="267">
        <v>-168469.07</v>
      </c>
      <c r="K19" s="268">
        <v>-1</v>
      </c>
    </row>
    <row r="20" spans="1:11" s="260" customFormat="1" x14ac:dyDescent="0.2">
      <c r="A20" s="260" t="s">
        <v>654</v>
      </c>
      <c r="B20" s="261"/>
      <c r="C20" s="262"/>
      <c r="D20" s="263"/>
      <c r="E20" s="263"/>
      <c r="F20" s="266" t="s">
        <v>637</v>
      </c>
      <c r="G20" s="266" t="s">
        <v>655</v>
      </c>
      <c r="H20" s="250">
        <v>121375.08</v>
      </c>
      <c r="I20" s="245">
        <v>40000</v>
      </c>
      <c r="J20" s="267">
        <v>81375.08</v>
      </c>
      <c r="K20" s="268">
        <v>2.0343770000000001</v>
      </c>
    </row>
    <row r="21" spans="1:11" s="260" customFormat="1" x14ac:dyDescent="0.2">
      <c r="A21" s="260" t="s">
        <v>656</v>
      </c>
      <c r="B21" s="261"/>
      <c r="C21" s="262"/>
      <c r="D21" s="263"/>
      <c r="E21" s="263"/>
      <c r="F21" s="266" t="s">
        <v>640</v>
      </c>
      <c r="G21" s="266" t="s">
        <v>657</v>
      </c>
      <c r="H21" s="232">
        <v>0</v>
      </c>
      <c r="I21" s="245">
        <v>0</v>
      </c>
      <c r="J21" s="267">
        <v>0</v>
      </c>
      <c r="K21" s="268" t="s">
        <v>2278</v>
      </c>
    </row>
    <row r="22" spans="1:11" s="260" customFormat="1" x14ac:dyDescent="0.2">
      <c r="A22" s="260" t="s">
        <v>658</v>
      </c>
      <c r="B22" s="261"/>
      <c r="C22" s="262"/>
      <c r="D22" s="263"/>
      <c r="E22" s="262" t="s">
        <v>659</v>
      </c>
      <c r="F22" s="263" t="s">
        <v>660</v>
      </c>
      <c r="G22" s="263"/>
      <c r="H22" s="232">
        <v>0</v>
      </c>
      <c r="I22" s="245">
        <v>0</v>
      </c>
      <c r="J22" s="256">
        <v>0</v>
      </c>
      <c r="K22" s="257" t="s">
        <v>2278</v>
      </c>
    </row>
    <row r="23" spans="1:11" s="275" customFormat="1" x14ac:dyDescent="0.2">
      <c r="A23" s="269" t="s">
        <v>661</v>
      </c>
      <c r="B23" s="270"/>
      <c r="C23" s="271" t="s">
        <v>634</v>
      </c>
      <c r="D23" s="272" t="s">
        <v>662</v>
      </c>
      <c r="E23" s="272"/>
      <c r="F23" s="272"/>
      <c r="G23" s="272"/>
      <c r="H23" s="232">
        <v>-8448313.6400000006</v>
      </c>
      <c r="I23" s="245">
        <v>-5237814</v>
      </c>
      <c r="J23" s="273">
        <v>-3210499.6400000006</v>
      </c>
      <c r="K23" s="274">
        <v>0.61294647728995355</v>
      </c>
    </row>
    <row r="24" spans="1:11" s="275" customFormat="1" x14ac:dyDescent="0.2">
      <c r="A24" s="269" t="s">
        <v>663</v>
      </c>
      <c r="B24" s="270"/>
      <c r="C24" s="271" t="s">
        <v>637</v>
      </c>
      <c r="D24" s="272" t="s">
        <v>664</v>
      </c>
      <c r="E24" s="272"/>
      <c r="F24" s="272"/>
      <c r="G24" s="272"/>
      <c r="H24" s="232">
        <v>7548641.1299999999</v>
      </c>
      <c r="I24" s="245">
        <v>8620401.7599999998</v>
      </c>
      <c r="J24" s="273">
        <v>-1071760.6299999999</v>
      </c>
      <c r="K24" s="274">
        <v>-0.12432838513085728</v>
      </c>
    </row>
    <row r="25" spans="1:11" s="275" customFormat="1" x14ac:dyDescent="0.2">
      <c r="A25" s="269" t="s">
        <v>665</v>
      </c>
      <c r="B25" s="276"/>
      <c r="C25" s="271" t="s">
        <v>640</v>
      </c>
      <c r="D25" s="272" t="s">
        <v>666</v>
      </c>
      <c r="E25" s="272"/>
      <c r="F25" s="272"/>
      <c r="G25" s="277"/>
      <c r="H25" s="278">
        <v>161036011.95000002</v>
      </c>
      <c r="I25" s="279">
        <v>160624187.84999999</v>
      </c>
      <c r="J25" s="273">
        <v>411824.10000002384</v>
      </c>
      <c r="K25" s="274">
        <v>2.5638984110201921E-3</v>
      </c>
    </row>
    <row r="26" spans="1:11" s="260" customFormat="1" x14ac:dyDescent="0.2">
      <c r="A26" s="260" t="s">
        <v>667</v>
      </c>
      <c r="B26" s="261"/>
      <c r="C26" s="262"/>
      <c r="D26" s="263"/>
      <c r="E26" s="262" t="s">
        <v>627</v>
      </c>
      <c r="F26" s="263" t="s">
        <v>668</v>
      </c>
      <c r="G26" s="263"/>
      <c r="H26" s="250">
        <v>156297883.83000001</v>
      </c>
      <c r="I26" s="245">
        <v>155528498.44</v>
      </c>
      <c r="J26" s="256">
        <v>769385.3900000155</v>
      </c>
      <c r="K26" s="257">
        <v>4.9469093942087405E-3</v>
      </c>
    </row>
    <row r="27" spans="1:11" s="260" customFormat="1" x14ac:dyDescent="0.2">
      <c r="A27" s="260" t="s">
        <v>669</v>
      </c>
      <c r="B27" s="261"/>
      <c r="C27" s="262"/>
      <c r="D27" s="263"/>
      <c r="E27" s="262" t="s">
        <v>629</v>
      </c>
      <c r="F27" s="263" t="s">
        <v>670</v>
      </c>
      <c r="G27" s="263"/>
      <c r="H27" s="250">
        <v>2442028.2400000002</v>
      </c>
      <c r="I27" s="245">
        <v>3082470.1399999997</v>
      </c>
      <c r="J27" s="256">
        <v>-640441.89999999944</v>
      </c>
      <c r="K27" s="257">
        <v>-0.20776905238731672</v>
      </c>
    </row>
    <row r="28" spans="1:11" s="226" customFormat="1" x14ac:dyDescent="0.2">
      <c r="A28" s="260" t="s">
        <v>671</v>
      </c>
      <c r="B28" s="242"/>
      <c r="C28" s="243"/>
      <c r="D28" s="244"/>
      <c r="E28" s="243" t="s">
        <v>648</v>
      </c>
      <c r="F28" s="244" t="s">
        <v>672</v>
      </c>
      <c r="G28" s="280"/>
      <c r="H28" s="250">
        <v>2296099.88</v>
      </c>
      <c r="I28" s="245">
        <v>2013219.2700000003</v>
      </c>
      <c r="J28" s="246">
        <v>282880.60999999964</v>
      </c>
      <c r="K28" s="247">
        <v>0.14051157477744569</v>
      </c>
    </row>
    <row r="29" spans="1:11" s="229" customFormat="1" x14ac:dyDescent="0.2">
      <c r="A29" s="281" t="s">
        <v>673</v>
      </c>
      <c r="B29" s="282"/>
      <c r="C29" s="283" t="s">
        <v>643</v>
      </c>
      <c r="D29" s="238" t="s">
        <v>674</v>
      </c>
      <c r="E29" s="238"/>
      <c r="F29" s="238"/>
      <c r="G29" s="238"/>
      <c r="H29" s="232">
        <v>2654670.0699999998</v>
      </c>
      <c r="I29" s="245">
        <v>1452924.05</v>
      </c>
      <c r="J29" s="240">
        <v>1201746.0199999998</v>
      </c>
      <c r="K29" s="241">
        <v>0.82712239500750206</v>
      </c>
    </row>
    <row r="30" spans="1:11" s="229" customFormat="1" x14ac:dyDescent="0.2">
      <c r="A30" s="281" t="s">
        <v>675</v>
      </c>
      <c r="B30" s="282"/>
      <c r="C30" s="283" t="s">
        <v>646</v>
      </c>
      <c r="D30" s="238" t="s">
        <v>676</v>
      </c>
      <c r="E30" s="238"/>
      <c r="F30" s="238"/>
      <c r="G30" s="238"/>
      <c r="H30" s="232">
        <v>1748734.8299999998</v>
      </c>
      <c r="I30" s="245">
        <v>1889924.33</v>
      </c>
      <c r="J30" s="240">
        <v>-141189.50000000023</v>
      </c>
      <c r="K30" s="241">
        <v>-7.47064301775512E-2</v>
      </c>
    </row>
    <row r="31" spans="1:11" s="229" customFormat="1" x14ac:dyDescent="0.2">
      <c r="A31" s="281" t="s">
        <v>677</v>
      </c>
      <c r="B31" s="282"/>
      <c r="C31" s="283" t="s">
        <v>678</v>
      </c>
      <c r="D31" s="238" t="s">
        <v>679</v>
      </c>
      <c r="E31" s="238"/>
      <c r="F31" s="238"/>
      <c r="G31" s="238"/>
      <c r="H31" s="232">
        <v>10151698.359999999</v>
      </c>
      <c r="I31" s="245">
        <v>8291104.9300000006</v>
      </c>
      <c r="J31" s="240">
        <v>1860593.4299999988</v>
      </c>
      <c r="K31" s="241">
        <v>0.22440838051243897</v>
      </c>
    </row>
    <row r="32" spans="1:11" s="229" customFormat="1" x14ac:dyDescent="0.2">
      <c r="A32" s="281" t="s">
        <v>680</v>
      </c>
      <c r="B32" s="270"/>
      <c r="C32" s="271" t="s">
        <v>681</v>
      </c>
      <c r="D32" s="284" t="s">
        <v>682</v>
      </c>
      <c r="E32" s="285"/>
      <c r="F32" s="285"/>
      <c r="G32" s="285"/>
      <c r="H32" s="232">
        <v>0</v>
      </c>
      <c r="I32" s="245">
        <v>0</v>
      </c>
      <c r="J32" s="273">
        <v>0</v>
      </c>
      <c r="K32" s="274" t="s">
        <v>2278</v>
      </c>
    </row>
    <row r="33" spans="1:11" s="229" customFormat="1" x14ac:dyDescent="0.2">
      <c r="A33" s="281" t="s">
        <v>683</v>
      </c>
      <c r="B33" s="282"/>
      <c r="C33" s="283" t="s">
        <v>684</v>
      </c>
      <c r="D33" s="238" t="s">
        <v>685</v>
      </c>
      <c r="E33" s="238"/>
      <c r="F33" s="238"/>
      <c r="G33" s="238"/>
      <c r="H33" s="232">
        <v>455761.08</v>
      </c>
      <c r="I33" s="245">
        <v>717554.00999999989</v>
      </c>
      <c r="J33" s="240">
        <v>-261792.92999999988</v>
      </c>
      <c r="K33" s="241">
        <v>-0.36484073164053521</v>
      </c>
    </row>
    <row r="34" spans="1:11" s="229" customFormat="1" x14ac:dyDescent="0.2">
      <c r="B34" s="286"/>
      <c r="C34" s="922" t="s">
        <v>686</v>
      </c>
      <c r="D34" s="922"/>
      <c r="E34" s="922"/>
      <c r="F34" s="922"/>
      <c r="G34" s="923"/>
      <c r="H34" s="287">
        <v>349206638.99999994</v>
      </c>
      <c r="I34" s="287">
        <v>349751131.39999998</v>
      </c>
      <c r="J34" s="288">
        <v>-544492.40000003576</v>
      </c>
      <c r="K34" s="289">
        <v>-1.5567995386334176E-3</v>
      </c>
    </row>
    <row r="35" spans="1:11" s="226" customFormat="1" x14ac:dyDescent="0.2">
      <c r="B35" s="290"/>
      <c r="C35" s="243"/>
      <c r="D35" s="244"/>
      <c r="E35" s="244"/>
      <c r="F35" s="244"/>
      <c r="G35" s="244"/>
      <c r="H35" s="250"/>
      <c r="I35" s="245"/>
      <c r="J35" s="246"/>
      <c r="K35" s="247"/>
    </row>
    <row r="36" spans="1:11" s="229" customFormat="1" x14ac:dyDescent="0.2">
      <c r="B36" s="291" t="s">
        <v>687</v>
      </c>
      <c r="C36" s="292" t="s">
        <v>688</v>
      </c>
      <c r="D36" s="293"/>
      <c r="E36" s="293"/>
      <c r="F36" s="293"/>
      <c r="G36" s="293"/>
      <c r="H36" s="250"/>
      <c r="I36" s="245"/>
      <c r="J36" s="240"/>
      <c r="K36" s="241"/>
    </row>
    <row r="37" spans="1:11" s="229" customFormat="1" x14ac:dyDescent="0.2">
      <c r="B37" s="282"/>
      <c r="C37" s="237" t="s">
        <v>624</v>
      </c>
      <c r="D37" s="238" t="s">
        <v>689</v>
      </c>
      <c r="E37" s="294"/>
      <c r="F37" s="238"/>
      <c r="G37" s="239"/>
      <c r="H37" s="232">
        <v>75214901.850000009</v>
      </c>
      <c r="I37" s="279">
        <v>76282589.099999994</v>
      </c>
      <c r="J37" s="240">
        <v>-1067687.2499999851</v>
      </c>
      <c r="K37" s="241">
        <v>-1.399647367239119E-2</v>
      </c>
    </row>
    <row r="38" spans="1:11" s="226" customFormat="1" x14ac:dyDescent="0.2">
      <c r="A38" s="226" t="s">
        <v>690</v>
      </c>
      <c r="B38" s="242"/>
      <c r="C38" s="243"/>
      <c r="D38" s="244"/>
      <c r="E38" s="248" t="s">
        <v>627</v>
      </c>
      <c r="F38" s="244" t="s">
        <v>691</v>
      </c>
      <c r="G38" s="244"/>
      <c r="H38" s="250">
        <v>74853272.460000008</v>
      </c>
      <c r="I38" s="245">
        <v>75833620.589999989</v>
      </c>
      <c r="J38" s="246">
        <v>-980348.12999998033</v>
      </c>
      <c r="K38" s="247">
        <v>-1.2927618678531837E-2</v>
      </c>
    </row>
    <row r="39" spans="1:11" s="226" customFormat="1" x14ac:dyDescent="0.2">
      <c r="A39" s="226" t="s">
        <v>692</v>
      </c>
      <c r="B39" s="242"/>
      <c r="C39" s="243"/>
      <c r="D39" s="244"/>
      <c r="E39" s="243" t="s">
        <v>629</v>
      </c>
      <c r="F39" s="244" t="s">
        <v>693</v>
      </c>
      <c r="G39" s="244"/>
      <c r="H39" s="250">
        <v>361629.39</v>
      </c>
      <c r="I39" s="245">
        <v>448968.51000000007</v>
      </c>
      <c r="J39" s="246">
        <v>-87339.120000000054</v>
      </c>
      <c r="K39" s="247">
        <v>-0.19453284151264871</v>
      </c>
    </row>
    <row r="40" spans="1:11" s="229" customFormat="1" x14ac:dyDescent="0.2">
      <c r="B40" s="282"/>
      <c r="C40" s="283" t="s">
        <v>634</v>
      </c>
      <c r="D40" s="238" t="s">
        <v>694</v>
      </c>
      <c r="E40" s="294"/>
      <c r="F40" s="238"/>
      <c r="G40" s="239"/>
      <c r="H40" s="232">
        <v>25487724.850000001</v>
      </c>
      <c r="I40" s="279">
        <v>23259159.420000002</v>
      </c>
      <c r="J40" s="240">
        <v>2228565.4299999997</v>
      </c>
      <c r="K40" s="241">
        <v>9.5814530085025731E-2</v>
      </c>
    </row>
    <row r="41" spans="1:11" s="226" customFormat="1" x14ac:dyDescent="0.2">
      <c r="A41" s="226" t="s">
        <v>695</v>
      </c>
      <c r="B41" s="290"/>
      <c r="C41" s="243"/>
      <c r="D41" s="244"/>
      <c r="E41" s="243" t="s">
        <v>627</v>
      </c>
      <c r="F41" s="244" t="s">
        <v>696</v>
      </c>
      <c r="G41" s="244"/>
      <c r="H41" s="232">
        <v>0</v>
      </c>
      <c r="I41" s="245">
        <v>0</v>
      </c>
      <c r="J41" s="246">
        <v>0</v>
      </c>
      <c r="K41" s="247" t="s">
        <v>2278</v>
      </c>
    </row>
    <row r="42" spans="1:11" s="226" customFormat="1" x14ac:dyDescent="0.2">
      <c r="A42" s="226" t="s">
        <v>697</v>
      </c>
      <c r="B42" s="290"/>
      <c r="C42" s="243"/>
      <c r="D42" s="244"/>
      <c r="E42" s="243" t="s">
        <v>629</v>
      </c>
      <c r="F42" s="244" t="s">
        <v>698</v>
      </c>
      <c r="G42" s="244"/>
      <c r="H42" s="232">
        <v>0</v>
      </c>
      <c r="I42" s="245">
        <v>0</v>
      </c>
      <c r="J42" s="246">
        <v>0</v>
      </c>
      <c r="K42" s="247" t="s">
        <v>2278</v>
      </c>
    </row>
    <row r="43" spans="1:11" s="226" customFormat="1" x14ac:dyDescent="0.2">
      <c r="A43" s="226" t="s">
        <v>699</v>
      </c>
      <c r="B43" s="290"/>
      <c r="C43" s="243"/>
      <c r="D43" s="295"/>
      <c r="E43" s="262" t="s">
        <v>648</v>
      </c>
      <c r="F43" s="263" t="s">
        <v>700</v>
      </c>
      <c r="G43" s="263"/>
      <c r="H43" s="232">
        <v>0</v>
      </c>
      <c r="I43" s="245">
        <v>0</v>
      </c>
      <c r="J43" s="246">
        <v>0</v>
      </c>
      <c r="K43" s="247" t="s">
        <v>2278</v>
      </c>
    </row>
    <row r="44" spans="1:11" s="226" customFormat="1" x14ac:dyDescent="0.2">
      <c r="A44" s="226" t="s">
        <v>701</v>
      </c>
      <c r="B44" s="290"/>
      <c r="C44" s="243"/>
      <c r="D44" s="295"/>
      <c r="E44" s="262" t="s">
        <v>659</v>
      </c>
      <c r="F44" s="263" t="s">
        <v>702</v>
      </c>
      <c r="G44" s="263"/>
      <c r="H44" s="232">
        <v>0</v>
      </c>
      <c r="I44" s="245">
        <v>0</v>
      </c>
      <c r="J44" s="246">
        <v>0</v>
      </c>
      <c r="K44" s="247" t="s">
        <v>2278</v>
      </c>
    </row>
    <row r="45" spans="1:11" s="226" customFormat="1" x14ac:dyDescent="0.2">
      <c r="A45" s="226" t="s">
        <v>703</v>
      </c>
      <c r="B45" s="290"/>
      <c r="C45" s="243"/>
      <c r="D45" s="295"/>
      <c r="E45" s="262" t="s">
        <v>704</v>
      </c>
      <c r="F45" s="263" t="s">
        <v>705</v>
      </c>
      <c r="G45" s="263"/>
      <c r="H45" s="232">
        <v>0</v>
      </c>
      <c r="I45" s="245">
        <v>0</v>
      </c>
      <c r="J45" s="246">
        <v>0</v>
      </c>
      <c r="K45" s="247" t="s">
        <v>2278</v>
      </c>
    </row>
    <row r="46" spans="1:11" s="226" customFormat="1" x14ac:dyDescent="0.2">
      <c r="A46" s="226" t="s">
        <v>706</v>
      </c>
      <c r="B46" s="296"/>
      <c r="C46" s="262"/>
      <c r="D46" s="297"/>
      <c r="E46" s="262" t="s">
        <v>707</v>
      </c>
      <c r="F46" s="263" t="s">
        <v>708</v>
      </c>
      <c r="G46" s="263"/>
      <c r="H46" s="232">
        <v>0</v>
      </c>
      <c r="I46" s="245">
        <v>0</v>
      </c>
      <c r="J46" s="256">
        <v>0</v>
      </c>
      <c r="K46" s="257" t="s">
        <v>2278</v>
      </c>
    </row>
    <row r="47" spans="1:11" s="226" customFormat="1" x14ac:dyDescent="0.2">
      <c r="A47" s="226" t="s">
        <v>709</v>
      </c>
      <c r="B47" s="290"/>
      <c r="C47" s="243"/>
      <c r="D47" s="295"/>
      <c r="E47" s="262" t="s">
        <v>710</v>
      </c>
      <c r="F47" s="263" t="s">
        <v>2260</v>
      </c>
      <c r="G47" s="263"/>
      <c r="H47" s="232">
        <v>0</v>
      </c>
      <c r="I47" s="245">
        <v>0</v>
      </c>
      <c r="J47" s="246">
        <v>0</v>
      </c>
      <c r="K47" s="247" t="s">
        <v>2278</v>
      </c>
    </row>
    <row r="48" spans="1:11" s="226" customFormat="1" x14ac:dyDescent="0.2">
      <c r="A48" s="226" t="s">
        <v>711</v>
      </c>
      <c r="B48" s="290"/>
      <c r="C48" s="243"/>
      <c r="D48" s="295"/>
      <c r="E48" s="262" t="s">
        <v>712</v>
      </c>
      <c r="F48" s="263" t="s">
        <v>713</v>
      </c>
      <c r="G48" s="263"/>
      <c r="H48" s="232">
        <v>0</v>
      </c>
      <c r="I48" s="245">
        <v>0</v>
      </c>
      <c r="J48" s="273">
        <v>0</v>
      </c>
      <c r="K48" s="274" t="s">
        <v>2278</v>
      </c>
    </row>
    <row r="49" spans="1:12" s="226" customFormat="1" x14ac:dyDescent="0.2">
      <c r="A49" s="226" t="s">
        <v>714</v>
      </c>
      <c r="B49" s="290"/>
      <c r="C49" s="243"/>
      <c r="D49" s="295"/>
      <c r="E49" s="262" t="s">
        <v>715</v>
      </c>
      <c r="F49" s="263" t="s">
        <v>716</v>
      </c>
      <c r="G49" s="263"/>
      <c r="H49" s="232">
        <v>0</v>
      </c>
      <c r="I49" s="245">
        <v>0</v>
      </c>
      <c r="J49" s="273">
        <v>0</v>
      </c>
      <c r="K49" s="274" t="s">
        <v>2278</v>
      </c>
    </row>
    <row r="50" spans="1:12" s="226" customFormat="1" x14ac:dyDescent="0.2">
      <c r="A50" s="226" t="s">
        <v>717</v>
      </c>
      <c r="B50" s="290"/>
      <c r="C50" s="243"/>
      <c r="D50" s="295"/>
      <c r="E50" s="262" t="s">
        <v>718</v>
      </c>
      <c r="F50" s="263" t="s">
        <v>719</v>
      </c>
      <c r="G50" s="263"/>
      <c r="H50" s="232">
        <v>0</v>
      </c>
      <c r="I50" s="245">
        <v>0</v>
      </c>
      <c r="J50" s="273">
        <v>0</v>
      </c>
      <c r="K50" s="274" t="s">
        <v>2278</v>
      </c>
    </row>
    <row r="51" spans="1:12" s="226" customFormat="1" x14ac:dyDescent="0.2">
      <c r="A51" s="226" t="s">
        <v>720</v>
      </c>
      <c r="B51" s="290"/>
      <c r="C51" s="243"/>
      <c r="D51" s="295"/>
      <c r="E51" s="262" t="s">
        <v>721</v>
      </c>
      <c r="F51" s="263" t="s">
        <v>722</v>
      </c>
      <c r="G51" s="263"/>
      <c r="H51" s="250">
        <v>241798.29</v>
      </c>
      <c r="I51" s="245">
        <v>9760</v>
      </c>
      <c r="J51" s="246">
        <v>232038.29</v>
      </c>
      <c r="K51" s="247">
        <v>23.774414959016394</v>
      </c>
    </row>
    <row r="52" spans="1:12" s="226" customFormat="1" x14ac:dyDescent="0.2">
      <c r="A52" s="226" t="s">
        <v>723</v>
      </c>
      <c r="B52" s="290"/>
      <c r="C52" s="243"/>
      <c r="D52" s="295"/>
      <c r="E52" s="262" t="s">
        <v>724</v>
      </c>
      <c r="F52" s="263" t="s">
        <v>725</v>
      </c>
      <c r="G52" s="263"/>
      <c r="H52" s="250">
        <v>0</v>
      </c>
      <c r="I52" s="245">
        <v>0</v>
      </c>
      <c r="J52" s="246">
        <v>0</v>
      </c>
      <c r="K52" s="247" t="s">
        <v>2278</v>
      </c>
    </row>
    <row r="53" spans="1:12" s="226" customFormat="1" x14ac:dyDescent="0.2">
      <c r="A53" s="226" t="s">
        <v>726</v>
      </c>
      <c r="B53" s="290"/>
      <c r="C53" s="243"/>
      <c r="D53" s="295"/>
      <c r="E53" s="262" t="s">
        <v>727</v>
      </c>
      <c r="F53" s="263" t="s">
        <v>728</v>
      </c>
      <c r="G53" s="263"/>
      <c r="H53" s="250">
        <v>1593128.4999999998</v>
      </c>
      <c r="I53" s="245">
        <v>2317476.2600000002</v>
      </c>
      <c r="J53" s="273">
        <v>-724347.76000000047</v>
      </c>
      <c r="K53" s="274">
        <v>-0.3125588695350866</v>
      </c>
    </row>
    <row r="54" spans="1:12" s="226" customFormat="1" x14ac:dyDescent="0.2">
      <c r="A54" s="226" t="s">
        <v>729</v>
      </c>
      <c r="B54" s="290"/>
      <c r="C54" s="243"/>
      <c r="D54" s="295"/>
      <c r="E54" s="262" t="s">
        <v>730</v>
      </c>
      <c r="F54" s="263" t="s">
        <v>731</v>
      </c>
      <c r="G54" s="263"/>
      <c r="H54" s="250">
        <v>4040403.4699999997</v>
      </c>
      <c r="I54" s="245">
        <v>1961335.21</v>
      </c>
      <c r="J54" s="273">
        <v>2079068.2599999998</v>
      </c>
      <c r="K54" s="274">
        <v>1.0600269904908299</v>
      </c>
    </row>
    <row r="55" spans="1:12" s="226" customFormat="1" x14ac:dyDescent="0.2">
      <c r="A55" s="226" t="s">
        <v>732</v>
      </c>
      <c r="B55" s="290"/>
      <c r="C55" s="298"/>
      <c r="D55" s="280"/>
      <c r="E55" s="262" t="s">
        <v>733</v>
      </c>
      <c r="F55" s="299" t="s">
        <v>734</v>
      </c>
      <c r="G55" s="299"/>
      <c r="H55" s="251">
        <v>3761061.1600000006</v>
      </c>
      <c r="I55" s="245">
        <v>2708896.8600000003</v>
      </c>
      <c r="J55" s="246">
        <v>1052164.3000000003</v>
      </c>
      <c r="K55" s="247">
        <v>0.38841061671133548</v>
      </c>
      <c r="L55" s="300"/>
    </row>
    <row r="56" spans="1:12" s="226" customFormat="1" x14ac:dyDescent="0.2">
      <c r="A56" s="226" t="s">
        <v>735</v>
      </c>
      <c r="B56" s="290"/>
      <c r="C56" s="298"/>
      <c r="D56" s="280"/>
      <c r="E56" s="262" t="s">
        <v>736</v>
      </c>
      <c r="F56" s="299" t="s">
        <v>737</v>
      </c>
      <c r="G56" s="299"/>
      <c r="H56" s="250">
        <v>15851333.430000002</v>
      </c>
      <c r="I56" s="245">
        <v>16261691.09</v>
      </c>
      <c r="J56" s="273">
        <v>-410357.65999999829</v>
      </c>
      <c r="K56" s="274">
        <v>-2.523462398399294E-2</v>
      </c>
      <c r="L56" s="300"/>
    </row>
    <row r="57" spans="1:12" s="226" customFormat="1" x14ac:dyDescent="0.2">
      <c r="A57" s="226" t="s">
        <v>738</v>
      </c>
      <c r="B57" s="290"/>
      <c r="C57" s="298"/>
      <c r="D57" s="280"/>
      <c r="E57" s="262" t="s">
        <v>739</v>
      </c>
      <c r="F57" s="299" t="s">
        <v>740</v>
      </c>
      <c r="G57" s="299"/>
      <c r="H57" s="250">
        <v>0</v>
      </c>
      <c r="I57" s="245">
        <v>0</v>
      </c>
      <c r="J57" s="273">
        <v>0</v>
      </c>
      <c r="K57" s="274" t="s">
        <v>2278</v>
      </c>
      <c r="L57" s="300"/>
    </row>
    <row r="58" spans="1:12" s="226" customFormat="1" x14ac:dyDescent="0.2">
      <c r="B58" s="290"/>
      <c r="C58" s="283" t="s">
        <v>637</v>
      </c>
      <c r="D58" s="238" t="s">
        <v>741</v>
      </c>
      <c r="E58" s="301"/>
      <c r="F58" s="302"/>
      <c r="G58" s="303"/>
      <c r="H58" s="232">
        <v>23826561.700000003</v>
      </c>
      <c r="I58" s="279">
        <v>25206751.210000005</v>
      </c>
      <c r="J58" s="273">
        <v>-1380189.5100000016</v>
      </c>
      <c r="K58" s="274">
        <v>-5.4754755918424498E-2</v>
      </c>
      <c r="L58" s="300"/>
    </row>
    <row r="59" spans="1:12" s="260" customFormat="1" x14ac:dyDescent="0.2">
      <c r="A59" s="260" t="s">
        <v>742</v>
      </c>
      <c r="B59" s="296"/>
      <c r="C59" s="271"/>
      <c r="D59" s="272"/>
      <c r="E59" s="262" t="s">
        <v>627</v>
      </c>
      <c r="F59" s="299" t="s">
        <v>743</v>
      </c>
      <c r="G59" s="304"/>
      <c r="H59" s="250">
        <v>23617088.180000003</v>
      </c>
      <c r="I59" s="245">
        <v>24949829.610000003</v>
      </c>
      <c r="J59" s="273">
        <v>-1332741.4299999997</v>
      </c>
      <c r="K59" s="274">
        <v>-5.3416854977872512E-2</v>
      </c>
      <c r="L59" s="305"/>
    </row>
    <row r="60" spans="1:12" s="260" customFormat="1" x14ac:dyDescent="0.2">
      <c r="A60" s="260" t="s">
        <v>744</v>
      </c>
      <c r="B60" s="296"/>
      <c r="C60" s="306"/>
      <c r="D60" s="262"/>
      <c r="E60" s="262" t="s">
        <v>629</v>
      </c>
      <c r="F60" s="299" t="s">
        <v>2263</v>
      </c>
      <c r="G60" s="304"/>
      <c r="H60" s="250">
        <v>51345.369999999995</v>
      </c>
      <c r="I60" s="245">
        <v>169572.03</v>
      </c>
      <c r="J60" s="273">
        <v>-118226.66</v>
      </c>
      <c r="K60" s="274">
        <v>-0.69720613712060886</v>
      </c>
      <c r="L60" s="305"/>
    </row>
    <row r="61" spans="1:12" s="260" customFormat="1" x14ac:dyDescent="0.2">
      <c r="A61" s="260" t="s">
        <v>745</v>
      </c>
      <c r="B61" s="296"/>
      <c r="C61" s="306"/>
      <c r="D61" s="262"/>
      <c r="E61" s="262" t="s">
        <v>648</v>
      </c>
      <c r="F61" s="299" t="s">
        <v>746</v>
      </c>
      <c r="G61" s="304"/>
      <c r="H61" s="250">
        <v>158128.15</v>
      </c>
      <c r="I61" s="245">
        <v>87349.57</v>
      </c>
      <c r="J61" s="273">
        <v>70778.579999999987</v>
      </c>
      <c r="K61" s="274">
        <v>0.81029110961851303</v>
      </c>
      <c r="L61" s="305"/>
    </row>
    <row r="62" spans="1:12" s="260" customFormat="1" x14ac:dyDescent="0.2">
      <c r="A62" s="260" t="s">
        <v>747</v>
      </c>
      <c r="B62" s="296"/>
      <c r="C62" s="271" t="s">
        <v>640</v>
      </c>
      <c r="D62" s="307" t="s">
        <v>748</v>
      </c>
      <c r="E62" s="262"/>
      <c r="F62" s="308"/>
      <c r="G62" s="307"/>
      <c r="H62" s="250">
        <v>9425642.4600000009</v>
      </c>
      <c r="I62" s="245">
        <v>8488580.1500000004</v>
      </c>
      <c r="J62" s="273">
        <v>937062.31000000052</v>
      </c>
      <c r="K62" s="274">
        <v>0.11039093622742084</v>
      </c>
      <c r="L62" s="305"/>
    </row>
    <row r="63" spans="1:12" s="229" customFormat="1" x14ac:dyDescent="0.2">
      <c r="A63" s="229" t="s">
        <v>749</v>
      </c>
      <c r="B63" s="296"/>
      <c r="C63" s="283" t="s">
        <v>643</v>
      </c>
      <c r="D63" s="309" t="s">
        <v>750</v>
      </c>
      <c r="E63" s="283"/>
      <c r="F63" s="302"/>
      <c r="G63" s="302"/>
      <c r="H63" s="250">
        <v>1774779.6900000002</v>
      </c>
      <c r="I63" s="245">
        <v>1537678.5599999998</v>
      </c>
      <c r="J63" s="240">
        <v>237101.13000000035</v>
      </c>
      <c r="K63" s="241">
        <v>0.15419420948419829</v>
      </c>
    </row>
    <row r="64" spans="1:12" s="229" customFormat="1" x14ac:dyDescent="0.2">
      <c r="B64" s="296"/>
      <c r="C64" s="283" t="s">
        <v>646</v>
      </c>
      <c r="D64" s="309" t="s">
        <v>751</v>
      </c>
      <c r="E64" s="293"/>
      <c r="F64" s="309"/>
      <c r="G64" s="310"/>
      <c r="H64" s="232">
        <v>158093871.98000002</v>
      </c>
      <c r="I64" s="279">
        <v>161479926.18000001</v>
      </c>
      <c r="J64" s="240">
        <v>-3386054.1999999881</v>
      </c>
      <c r="K64" s="241">
        <v>-2.096888622692079E-2</v>
      </c>
    </row>
    <row r="65" spans="1:11" s="226" customFormat="1" x14ac:dyDescent="0.2">
      <c r="A65" s="226" t="s">
        <v>752</v>
      </c>
      <c r="B65" s="290"/>
      <c r="C65" s="243"/>
      <c r="D65" s="311"/>
      <c r="E65" s="243" t="s">
        <v>627</v>
      </c>
      <c r="F65" s="244" t="s">
        <v>753</v>
      </c>
      <c r="G65" s="311"/>
      <c r="H65" s="250">
        <v>67911968.480000004</v>
      </c>
      <c r="I65" s="245">
        <v>68672215.099999994</v>
      </c>
      <c r="J65" s="246">
        <v>-760246.61999998987</v>
      </c>
      <c r="K65" s="247">
        <v>-1.1070658182394789E-2</v>
      </c>
    </row>
    <row r="66" spans="1:11" s="226" customFormat="1" x14ac:dyDescent="0.2">
      <c r="A66" s="226" t="s">
        <v>754</v>
      </c>
      <c r="B66" s="290"/>
      <c r="C66" s="243"/>
      <c r="D66" s="311"/>
      <c r="E66" s="243" t="s">
        <v>629</v>
      </c>
      <c r="F66" s="244" t="s">
        <v>755</v>
      </c>
      <c r="G66" s="311"/>
      <c r="H66" s="250">
        <v>3609047.5999999996</v>
      </c>
      <c r="I66" s="245">
        <v>3857647.0100000002</v>
      </c>
      <c r="J66" s="246">
        <v>-248599.41000000061</v>
      </c>
      <c r="K66" s="247">
        <v>-6.444327574699496E-2</v>
      </c>
    </row>
    <row r="67" spans="1:11" s="226" customFormat="1" x14ac:dyDescent="0.2">
      <c r="A67" s="226" t="s">
        <v>756</v>
      </c>
      <c r="B67" s="290"/>
      <c r="C67" s="243"/>
      <c r="D67" s="311"/>
      <c r="E67" s="243" t="s">
        <v>648</v>
      </c>
      <c r="F67" s="244" t="s">
        <v>757</v>
      </c>
      <c r="G67" s="311"/>
      <c r="H67" s="250">
        <v>67031136.389999993</v>
      </c>
      <c r="I67" s="245">
        <v>68258235.829999998</v>
      </c>
      <c r="J67" s="246">
        <v>-1227099.4400000051</v>
      </c>
      <c r="K67" s="247">
        <v>-1.797730962540766E-2</v>
      </c>
    </row>
    <row r="68" spans="1:11" s="226" customFormat="1" x14ac:dyDescent="0.2">
      <c r="A68" s="226" t="s">
        <v>758</v>
      </c>
      <c r="B68" s="290"/>
      <c r="C68" s="243"/>
      <c r="D68" s="311"/>
      <c r="E68" s="243" t="s">
        <v>659</v>
      </c>
      <c r="F68" s="244" t="s">
        <v>759</v>
      </c>
      <c r="G68" s="311"/>
      <c r="H68" s="250">
        <v>2062261.0199999996</v>
      </c>
      <c r="I68" s="245">
        <v>2542283.9000000008</v>
      </c>
      <c r="J68" s="246">
        <v>-480022.88000000129</v>
      </c>
      <c r="K68" s="247">
        <v>-0.18881560788706608</v>
      </c>
    </row>
    <row r="69" spans="1:11" s="226" customFormat="1" x14ac:dyDescent="0.2">
      <c r="A69" s="226" t="s">
        <v>760</v>
      </c>
      <c r="B69" s="290"/>
      <c r="C69" s="243"/>
      <c r="D69" s="311"/>
      <c r="E69" s="243" t="s">
        <v>704</v>
      </c>
      <c r="F69" s="244" t="s">
        <v>761</v>
      </c>
      <c r="G69" s="311"/>
      <c r="H69" s="250">
        <v>17479458.489999995</v>
      </c>
      <c r="I69" s="245">
        <v>18149544.339999992</v>
      </c>
      <c r="J69" s="246">
        <v>-670085.84999999776</v>
      </c>
      <c r="K69" s="247">
        <v>-3.6920257470221318E-2</v>
      </c>
    </row>
    <row r="70" spans="1:11" s="226" customFormat="1" x14ac:dyDescent="0.2">
      <c r="A70" s="226" t="s">
        <v>762</v>
      </c>
      <c r="B70" s="290"/>
      <c r="C70" s="283" t="s">
        <v>678</v>
      </c>
      <c r="D70" s="309" t="s">
        <v>763</v>
      </c>
      <c r="E70" s="312"/>
      <c r="F70" s="302"/>
      <c r="G70" s="302"/>
      <c r="H70" s="232">
        <v>3491031.8799999994</v>
      </c>
      <c r="I70" s="763">
        <v>3246995.76</v>
      </c>
      <c r="J70" s="273">
        <v>244036.11999999965</v>
      </c>
      <c r="K70" s="274">
        <v>7.5157511138850289E-2</v>
      </c>
    </row>
    <row r="71" spans="1:11" s="229" customFormat="1" x14ac:dyDescent="0.2">
      <c r="B71" s="290"/>
      <c r="C71" s="283" t="s">
        <v>681</v>
      </c>
      <c r="D71" s="309" t="s">
        <v>764</v>
      </c>
      <c r="E71" s="293"/>
      <c r="F71" s="309"/>
      <c r="G71" s="310"/>
      <c r="H71" s="232">
        <v>13436431.59</v>
      </c>
      <c r="I71" s="279">
        <v>10852287.82</v>
      </c>
      <c r="J71" s="240">
        <v>2584143.7699999996</v>
      </c>
      <c r="K71" s="241">
        <v>0.23811972303550641</v>
      </c>
    </row>
    <row r="72" spans="1:11" s="260" customFormat="1" x14ac:dyDescent="0.2">
      <c r="A72" s="260" t="s">
        <v>765</v>
      </c>
      <c r="B72" s="296"/>
      <c r="C72" s="262"/>
      <c r="D72" s="308"/>
      <c r="E72" s="262" t="s">
        <v>627</v>
      </c>
      <c r="F72" s="263" t="s">
        <v>766</v>
      </c>
      <c r="G72" s="308"/>
      <c r="H72" s="250">
        <v>35779.019999999997</v>
      </c>
      <c r="I72" s="245">
        <v>35779.020000000004</v>
      </c>
      <c r="J72" s="256">
        <v>0</v>
      </c>
      <c r="K72" s="257">
        <v>0</v>
      </c>
    </row>
    <row r="73" spans="1:11" s="275" customFormat="1" x14ac:dyDescent="0.2">
      <c r="A73" s="275" t="s">
        <v>767</v>
      </c>
      <c r="B73" s="270"/>
      <c r="C73" s="271"/>
      <c r="D73" s="307"/>
      <c r="E73" s="262" t="s">
        <v>629</v>
      </c>
      <c r="F73" s="263" t="s">
        <v>768</v>
      </c>
      <c r="G73" s="307"/>
      <c r="H73" s="250">
        <v>5316294.4400000004</v>
      </c>
      <c r="I73" s="245">
        <v>4644553.21</v>
      </c>
      <c r="J73" s="273">
        <v>671741.23000000045</v>
      </c>
      <c r="K73" s="274">
        <v>0.14462989218289105</v>
      </c>
    </row>
    <row r="74" spans="1:11" s="275" customFormat="1" x14ac:dyDescent="0.2">
      <c r="A74" s="275" t="s">
        <v>769</v>
      </c>
      <c r="B74" s="270"/>
      <c r="C74" s="271"/>
      <c r="D74" s="307"/>
      <c r="E74" s="262" t="s">
        <v>648</v>
      </c>
      <c r="F74" s="263" t="s">
        <v>19</v>
      </c>
      <c r="G74" s="307"/>
      <c r="H74" s="250">
        <v>8084358.1300000008</v>
      </c>
      <c r="I74" s="245">
        <v>6171955.5899999999</v>
      </c>
      <c r="J74" s="273">
        <v>1912402.540000001</v>
      </c>
      <c r="K74" s="274">
        <v>0.30985358078378544</v>
      </c>
    </row>
    <row r="75" spans="1:11" s="275" customFormat="1" x14ac:dyDescent="0.2">
      <c r="A75" s="275" t="s">
        <v>770</v>
      </c>
      <c r="B75" s="270"/>
      <c r="C75" s="271" t="s">
        <v>684</v>
      </c>
      <c r="D75" s="307" t="s">
        <v>771</v>
      </c>
      <c r="E75" s="313"/>
      <c r="F75" s="307"/>
      <c r="G75" s="307"/>
      <c r="H75" s="232">
        <v>1815865.77</v>
      </c>
      <c r="I75" s="245">
        <v>0</v>
      </c>
      <c r="J75" s="273">
        <v>1815865.77</v>
      </c>
      <c r="K75" s="274" t="s">
        <v>2278</v>
      </c>
    </row>
    <row r="76" spans="1:11" s="229" customFormat="1" x14ac:dyDescent="0.2">
      <c r="B76" s="270"/>
      <c r="C76" s="283" t="s">
        <v>772</v>
      </c>
      <c r="D76" s="309" t="s">
        <v>773</v>
      </c>
      <c r="E76" s="293"/>
      <c r="F76" s="309"/>
      <c r="G76" s="310"/>
      <c r="H76" s="232">
        <v>894373.62000000244</v>
      </c>
      <c r="I76" s="279">
        <v>5204066.9099999974</v>
      </c>
      <c r="J76" s="240">
        <v>-4309693.2899999954</v>
      </c>
      <c r="K76" s="241">
        <v>-0.8281394848553163</v>
      </c>
    </row>
    <row r="77" spans="1:11" s="226" customFormat="1" x14ac:dyDescent="0.2">
      <c r="A77" s="226" t="s">
        <v>774</v>
      </c>
      <c r="B77" s="314"/>
      <c r="C77" s="298"/>
      <c r="D77" s="311"/>
      <c r="E77" s="243" t="s">
        <v>627</v>
      </c>
      <c r="F77" s="311" t="s">
        <v>775</v>
      </c>
      <c r="G77" s="311"/>
      <c r="H77" s="250">
        <v>864446.21000000241</v>
      </c>
      <c r="I77" s="245">
        <v>5100707.7399999974</v>
      </c>
      <c r="J77" s="246">
        <v>-4236261.5299999947</v>
      </c>
      <c r="K77" s="247">
        <v>-0.83052426171745275</v>
      </c>
    </row>
    <row r="78" spans="1:11" s="226" customFormat="1" x14ac:dyDescent="0.2">
      <c r="A78" s="226" t="s">
        <v>776</v>
      </c>
      <c r="B78" s="314"/>
      <c r="C78" s="298"/>
      <c r="D78" s="311"/>
      <c r="E78" s="243" t="s">
        <v>629</v>
      </c>
      <c r="F78" s="311" t="s">
        <v>777</v>
      </c>
      <c r="G78" s="315"/>
      <c r="H78" s="250">
        <v>29927.409999999996</v>
      </c>
      <c r="I78" s="245">
        <v>103359.17</v>
      </c>
      <c r="J78" s="246">
        <v>-73431.760000000009</v>
      </c>
      <c r="K78" s="247">
        <v>-0.71045229949118216</v>
      </c>
    </row>
    <row r="79" spans="1:11" s="229" customFormat="1" x14ac:dyDescent="0.2">
      <c r="B79" s="314"/>
      <c r="C79" s="283" t="s">
        <v>778</v>
      </c>
      <c r="D79" s="309" t="s">
        <v>779</v>
      </c>
      <c r="E79" s="293"/>
      <c r="F79" s="309"/>
      <c r="G79" s="310"/>
      <c r="H79" s="232">
        <v>23435927.060000002</v>
      </c>
      <c r="I79" s="279">
        <v>18688758.009999998</v>
      </c>
      <c r="J79" s="240">
        <v>4747169.0500000045</v>
      </c>
      <c r="K79" s="241">
        <v>0.25401201339649671</v>
      </c>
    </row>
    <row r="80" spans="1:11" s="226" customFormat="1" x14ac:dyDescent="0.2">
      <c r="A80" s="226" t="s">
        <v>780</v>
      </c>
      <c r="B80" s="316"/>
      <c r="C80" s="298"/>
      <c r="D80" s="311"/>
      <c r="E80" s="243" t="s">
        <v>627</v>
      </c>
      <c r="F80" s="311" t="s">
        <v>781</v>
      </c>
      <c r="G80" s="315"/>
      <c r="H80" s="250">
        <v>11952931.59</v>
      </c>
      <c r="I80" s="245">
        <v>7752827.3200000003</v>
      </c>
      <c r="J80" s="246">
        <v>4200104.2699999996</v>
      </c>
      <c r="K80" s="247">
        <v>0.54175129880230577</v>
      </c>
    </row>
    <row r="81" spans="1:11" s="226" customFormat="1" x14ac:dyDescent="0.2">
      <c r="A81" s="226" t="s">
        <v>782</v>
      </c>
      <c r="B81" s="316"/>
      <c r="C81" s="298"/>
      <c r="D81" s="311"/>
      <c r="E81" s="243" t="s">
        <v>629</v>
      </c>
      <c r="F81" s="311" t="s">
        <v>783</v>
      </c>
      <c r="G81" s="315"/>
      <c r="H81" s="232">
        <v>0</v>
      </c>
      <c r="I81" s="245">
        <v>0</v>
      </c>
      <c r="J81" s="246">
        <v>0</v>
      </c>
      <c r="K81" s="247" t="s">
        <v>2278</v>
      </c>
    </row>
    <row r="82" spans="1:11" s="226" customFormat="1" x14ac:dyDescent="0.2">
      <c r="A82" s="226" t="s">
        <v>784</v>
      </c>
      <c r="B82" s="316"/>
      <c r="C82" s="298"/>
      <c r="D82" s="311"/>
      <c r="E82" s="243" t="s">
        <v>648</v>
      </c>
      <c r="F82" s="311" t="s">
        <v>785</v>
      </c>
      <c r="G82" s="315"/>
      <c r="H82" s="250">
        <v>9950297.9399999995</v>
      </c>
      <c r="I82" s="245">
        <v>10180381.699999999</v>
      </c>
      <c r="J82" s="246">
        <v>-230083.75999999978</v>
      </c>
      <c r="K82" s="247">
        <v>-2.2600700718323735E-2</v>
      </c>
    </row>
    <row r="83" spans="1:11" s="226" customFormat="1" x14ac:dyDescent="0.2">
      <c r="A83" s="226" t="s">
        <v>786</v>
      </c>
      <c r="B83" s="316"/>
      <c r="C83" s="298"/>
      <c r="D83" s="311"/>
      <c r="E83" s="243" t="s">
        <v>659</v>
      </c>
      <c r="F83" s="311" t="s">
        <v>20</v>
      </c>
      <c r="G83" s="315"/>
      <c r="H83" s="250">
        <v>1532697.53</v>
      </c>
      <c r="I83" s="245">
        <v>755548.98999999987</v>
      </c>
      <c r="J83" s="246">
        <v>777148.54000000015</v>
      </c>
      <c r="K83" s="247">
        <v>1.0285878881262223</v>
      </c>
    </row>
    <row r="84" spans="1:11" s="229" customFormat="1" x14ac:dyDescent="0.2">
      <c r="B84" s="286"/>
      <c r="C84" s="922" t="s">
        <v>787</v>
      </c>
      <c r="D84" s="922"/>
      <c r="E84" s="922"/>
      <c r="F84" s="922"/>
      <c r="G84" s="923"/>
      <c r="H84" s="287">
        <v>336897112.45000005</v>
      </c>
      <c r="I84" s="287">
        <v>334246793.12</v>
      </c>
      <c r="J84" s="288">
        <v>2650319.3300000429</v>
      </c>
      <c r="K84" s="289">
        <v>7.9292288947961139E-3</v>
      </c>
    </row>
    <row r="85" spans="1:11" s="226" customFormat="1" ht="19.5" thickBot="1" x14ac:dyDescent="0.25">
      <c r="B85" s="316"/>
      <c r="C85" s="243"/>
      <c r="D85" s="311"/>
      <c r="E85" s="280"/>
      <c r="F85" s="311"/>
      <c r="G85" s="315"/>
      <c r="H85" s="250"/>
      <c r="I85" s="250"/>
      <c r="J85" s="246"/>
      <c r="K85" s="247"/>
    </row>
    <row r="86" spans="1:11" s="317" customFormat="1" ht="20.25" thickTop="1" thickBot="1" x14ac:dyDescent="0.25">
      <c r="B86" s="919" t="s">
        <v>788</v>
      </c>
      <c r="C86" s="920"/>
      <c r="D86" s="920"/>
      <c r="E86" s="920"/>
      <c r="F86" s="920"/>
      <c r="G86" s="921"/>
      <c r="H86" s="318">
        <v>12309526.549999893</v>
      </c>
      <c r="I86" s="318">
        <v>15504338.279999971</v>
      </c>
      <c r="J86" s="319">
        <v>-3194811.7300000787</v>
      </c>
      <c r="K86" s="320">
        <v>-0.20605921209299649</v>
      </c>
    </row>
    <row r="87" spans="1:11" s="317" customFormat="1" ht="19.5" thickTop="1" x14ac:dyDescent="0.2">
      <c r="B87" s="321"/>
      <c r="C87" s="322"/>
      <c r="D87" s="322"/>
      <c r="E87" s="323"/>
      <c r="F87" s="324"/>
      <c r="G87" s="325"/>
      <c r="H87" s="326"/>
      <c r="I87" s="326"/>
      <c r="J87" s="327"/>
      <c r="K87" s="328"/>
    </row>
    <row r="88" spans="1:11" s="229" customFormat="1" x14ac:dyDescent="0.2">
      <c r="B88" s="236" t="s">
        <v>789</v>
      </c>
      <c r="C88" s="292" t="s">
        <v>790</v>
      </c>
      <c r="D88" s="293"/>
      <c r="E88" s="292"/>
      <c r="F88" s="309"/>
      <c r="G88" s="310"/>
      <c r="H88" s="232"/>
      <c r="I88" s="232"/>
      <c r="J88" s="240"/>
      <c r="K88" s="241"/>
    </row>
    <row r="89" spans="1:11" s="229" customFormat="1" x14ac:dyDescent="0.2">
      <c r="A89" s="229" t="s">
        <v>791</v>
      </c>
      <c r="B89" s="282"/>
      <c r="C89" s="283" t="s">
        <v>624</v>
      </c>
      <c r="D89" s="309" t="s">
        <v>792</v>
      </c>
      <c r="E89" s="293"/>
      <c r="F89" s="309"/>
      <c r="G89" s="310"/>
      <c r="H89" s="232">
        <v>205.88</v>
      </c>
      <c r="I89" s="763">
        <v>386.83000000000004</v>
      </c>
      <c r="J89" s="240">
        <v>-180.95000000000005</v>
      </c>
      <c r="K89" s="241">
        <v>-0.4677765426673216</v>
      </c>
    </row>
    <row r="90" spans="1:11" s="229" customFormat="1" x14ac:dyDescent="0.2">
      <c r="A90" s="229" t="s">
        <v>793</v>
      </c>
      <c r="B90" s="282"/>
      <c r="C90" s="283" t="s">
        <v>634</v>
      </c>
      <c r="D90" s="309" t="s">
        <v>794</v>
      </c>
      <c r="E90" s="293"/>
      <c r="F90" s="309"/>
      <c r="G90" s="310"/>
      <c r="H90" s="232">
        <v>1755764.1</v>
      </c>
      <c r="I90" s="763">
        <v>5305111.45</v>
      </c>
      <c r="J90" s="240">
        <v>-3549347.35</v>
      </c>
      <c r="K90" s="241">
        <v>-0.6690429378255569</v>
      </c>
    </row>
    <row r="91" spans="1:11" s="229" customFormat="1" x14ac:dyDescent="0.2">
      <c r="B91" s="286"/>
      <c r="C91" s="922" t="s">
        <v>795</v>
      </c>
      <c r="D91" s="922"/>
      <c r="E91" s="922"/>
      <c r="F91" s="922"/>
      <c r="G91" s="923"/>
      <c r="H91" s="287">
        <v>-1755558.2200000002</v>
      </c>
      <c r="I91" s="287">
        <v>-5304724.62</v>
      </c>
      <c r="J91" s="288">
        <v>3549166.4</v>
      </c>
      <c r="K91" s="289">
        <v>-0.66905761453079915</v>
      </c>
    </row>
    <row r="92" spans="1:11" s="226" customFormat="1" x14ac:dyDescent="0.2">
      <c r="B92" s="290"/>
      <c r="C92" s="243"/>
      <c r="D92" s="311"/>
      <c r="E92" s="295"/>
      <c r="F92" s="311"/>
      <c r="G92" s="315"/>
      <c r="H92" s="250"/>
      <c r="I92" s="250"/>
      <c r="J92" s="246"/>
      <c r="K92" s="247"/>
    </row>
    <row r="93" spans="1:11" s="229" customFormat="1" x14ac:dyDescent="0.2">
      <c r="B93" s="236" t="s">
        <v>796</v>
      </c>
      <c r="C93" s="292" t="s">
        <v>797</v>
      </c>
      <c r="D93" s="293"/>
      <c r="E93" s="238"/>
      <c r="F93" s="309"/>
      <c r="G93" s="310"/>
      <c r="H93" s="232"/>
      <c r="I93" s="250"/>
      <c r="J93" s="240"/>
      <c r="K93" s="241"/>
    </row>
    <row r="94" spans="1:11" s="229" customFormat="1" x14ac:dyDescent="0.2">
      <c r="A94" s="229" t="s">
        <v>798</v>
      </c>
      <c r="B94" s="282"/>
      <c r="C94" s="283" t="s">
        <v>624</v>
      </c>
      <c r="D94" s="292" t="s">
        <v>799</v>
      </c>
      <c r="E94" s="293"/>
      <c r="F94" s="238"/>
      <c r="G94" s="239"/>
      <c r="H94" s="232">
        <v>0</v>
      </c>
      <c r="I94" s="245">
        <v>0</v>
      </c>
      <c r="J94" s="240">
        <v>0</v>
      </c>
      <c r="K94" s="241" t="s">
        <v>2278</v>
      </c>
    </row>
    <row r="95" spans="1:11" s="229" customFormat="1" x14ac:dyDescent="0.2">
      <c r="A95" s="229" t="s">
        <v>800</v>
      </c>
      <c r="B95" s="282"/>
      <c r="C95" s="283" t="s">
        <v>634</v>
      </c>
      <c r="D95" s="292" t="s">
        <v>801</v>
      </c>
      <c r="E95" s="293"/>
      <c r="F95" s="238"/>
      <c r="G95" s="239"/>
      <c r="H95" s="232">
        <v>0</v>
      </c>
      <c r="I95" s="245">
        <v>0</v>
      </c>
      <c r="J95" s="240">
        <v>0</v>
      </c>
      <c r="K95" s="241" t="s">
        <v>2278</v>
      </c>
    </row>
    <row r="96" spans="1:11" s="229" customFormat="1" x14ac:dyDescent="0.2">
      <c r="B96" s="286"/>
      <c r="C96" s="922" t="s">
        <v>802</v>
      </c>
      <c r="D96" s="922"/>
      <c r="E96" s="922"/>
      <c r="F96" s="922"/>
      <c r="G96" s="923"/>
      <c r="H96" s="287">
        <v>0</v>
      </c>
      <c r="I96" s="287">
        <v>0</v>
      </c>
      <c r="J96" s="288">
        <v>0</v>
      </c>
      <c r="K96" s="289" t="s">
        <v>2278</v>
      </c>
    </row>
    <row r="97" spans="1:11" s="226" customFormat="1" x14ac:dyDescent="0.2">
      <c r="B97" s="290"/>
      <c r="C97" s="243"/>
      <c r="D97" s="280"/>
      <c r="E97" s="295"/>
      <c r="F97" s="244"/>
      <c r="G97" s="249"/>
      <c r="H97" s="250"/>
      <c r="I97" s="250"/>
      <c r="J97" s="246"/>
      <c r="K97" s="247"/>
    </row>
    <row r="98" spans="1:11" s="229" customFormat="1" x14ac:dyDescent="0.2">
      <c r="B98" s="236" t="s">
        <v>803</v>
      </c>
      <c r="C98" s="292" t="s">
        <v>804</v>
      </c>
      <c r="D98" s="293"/>
      <c r="E98" s="238"/>
      <c r="F98" s="309"/>
      <c r="G98" s="310"/>
      <c r="H98" s="232"/>
      <c r="I98" s="250"/>
      <c r="J98" s="240"/>
      <c r="K98" s="241"/>
    </row>
    <row r="99" spans="1:11" s="229" customFormat="1" x14ac:dyDescent="0.2">
      <c r="B99" s="282"/>
      <c r="C99" s="283" t="s">
        <v>624</v>
      </c>
      <c r="D99" s="292" t="s">
        <v>805</v>
      </c>
      <c r="E99" s="293"/>
      <c r="F99" s="238"/>
      <c r="G99" s="239"/>
      <c r="H99" s="232">
        <v>3747782.08</v>
      </c>
      <c r="I99" s="232">
        <v>4265194.1399999997</v>
      </c>
      <c r="J99" s="240">
        <v>-517412.05999999959</v>
      </c>
      <c r="K99" s="241">
        <v>-0.12131031859665821</v>
      </c>
    </row>
    <row r="100" spans="1:11" s="226" customFormat="1" x14ac:dyDescent="0.2">
      <c r="A100" s="226" t="s">
        <v>806</v>
      </c>
      <c r="B100" s="290"/>
      <c r="C100" s="298"/>
      <c r="D100" s="311"/>
      <c r="E100" s="243" t="s">
        <v>627</v>
      </c>
      <c r="F100" s="280" t="s">
        <v>807</v>
      </c>
      <c r="G100" s="315"/>
      <c r="H100" s="250">
        <v>0</v>
      </c>
      <c r="I100" s="245">
        <v>0</v>
      </c>
      <c r="J100" s="246">
        <v>0</v>
      </c>
      <c r="K100" s="247" t="s">
        <v>2278</v>
      </c>
    </row>
    <row r="101" spans="1:11" s="226" customFormat="1" x14ac:dyDescent="0.2">
      <c r="A101" s="226" t="s">
        <v>808</v>
      </c>
      <c r="B101" s="290"/>
      <c r="C101" s="298"/>
      <c r="D101" s="311"/>
      <c r="E101" s="243" t="s">
        <v>629</v>
      </c>
      <c r="F101" s="311" t="s">
        <v>21</v>
      </c>
      <c r="G101" s="315"/>
      <c r="H101" s="250">
        <v>3747782.08</v>
      </c>
      <c r="I101" s="245">
        <v>4265194.1399999997</v>
      </c>
      <c r="J101" s="246">
        <v>-517412.05999999959</v>
      </c>
      <c r="K101" s="247">
        <v>-0.12131031859665821</v>
      </c>
    </row>
    <row r="102" spans="1:11" s="229" customFormat="1" x14ac:dyDescent="0.2">
      <c r="B102" s="282"/>
      <c r="C102" s="283" t="s">
        <v>634</v>
      </c>
      <c r="D102" s="292" t="s">
        <v>809</v>
      </c>
      <c r="E102" s="293"/>
      <c r="F102" s="238"/>
      <c r="G102" s="239"/>
      <c r="H102" s="232">
        <v>3727130.9100000006</v>
      </c>
      <c r="I102" s="232">
        <v>3568654.82</v>
      </c>
      <c r="J102" s="240">
        <v>158476.09000000078</v>
      </c>
      <c r="K102" s="241">
        <v>4.4407794531386137E-2</v>
      </c>
    </row>
    <row r="103" spans="1:11" s="226" customFormat="1" x14ac:dyDescent="0.2">
      <c r="A103" s="226" t="s">
        <v>810</v>
      </c>
      <c r="B103" s="290"/>
      <c r="C103" s="298"/>
      <c r="D103" s="311"/>
      <c r="E103" s="243" t="s">
        <v>627</v>
      </c>
      <c r="F103" s="280" t="s">
        <v>811</v>
      </c>
      <c r="G103" s="315"/>
      <c r="H103" s="232">
        <v>0</v>
      </c>
      <c r="I103" s="245">
        <v>0</v>
      </c>
      <c r="J103" s="246">
        <v>0</v>
      </c>
      <c r="K103" s="247" t="s">
        <v>2278</v>
      </c>
    </row>
    <row r="104" spans="1:11" s="226" customFormat="1" x14ac:dyDescent="0.2">
      <c r="A104" s="226" t="s">
        <v>812</v>
      </c>
      <c r="B104" s="290"/>
      <c r="C104" s="298"/>
      <c r="D104" s="311"/>
      <c r="E104" s="243" t="s">
        <v>629</v>
      </c>
      <c r="F104" s="311" t="s">
        <v>376</v>
      </c>
      <c r="G104" s="315"/>
      <c r="H104" s="250">
        <v>3727130.9100000006</v>
      </c>
      <c r="I104" s="245">
        <v>3568654.82</v>
      </c>
      <c r="J104" s="246">
        <v>158476.09000000078</v>
      </c>
      <c r="K104" s="247">
        <v>4.4407794531386137E-2</v>
      </c>
    </row>
    <row r="105" spans="1:11" s="229" customFormat="1" x14ac:dyDescent="0.2">
      <c r="B105" s="286"/>
      <c r="C105" s="922" t="s">
        <v>813</v>
      </c>
      <c r="D105" s="922"/>
      <c r="E105" s="922"/>
      <c r="F105" s="922"/>
      <c r="G105" s="923"/>
      <c r="H105" s="287">
        <v>20651.16999999946</v>
      </c>
      <c r="I105" s="287">
        <v>696539.31999999983</v>
      </c>
      <c r="J105" s="288">
        <v>-675888.15000000037</v>
      </c>
      <c r="K105" s="289">
        <v>-0.97035175271943086</v>
      </c>
    </row>
    <row r="106" spans="1:11" s="226" customFormat="1" ht="19.5" thickBot="1" x14ac:dyDescent="0.25">
      <c r="B106" s="316"/>
      <c r="C106" s="243"/>
      <c r="D106" s="311"/>
      <c r="E106" s="280"/>
      <c r="F106" s="311"/>
      <c r="G106" s="315"/>
      <c r="H106" s="250"/>
      <c r="I106" s="250"/>
      <c r="J106" s="246"/>
      <c r="K106" s="247"/>
    </row>
    <row r="107" spans="1:11" s="317" customFormat="1" ht="20.25" thickTop="1" thickBot="1" x14ac:dyDescent="0.25">
      <c r="B107" s="919" t="s">
        <v>814</v>
      </c>
      <c r="C107" s="920"/>
      <c r="D107" s="920"/>
      <c r="E107" s="920"/>
      <c r="F107" s="920"/>
      <c r="G107" s="921"/>
      <c r="H107" s="318">
        <v>10574619.499999892</v>
      </c>
      <c r="I107" s="318">
        <v>10896152.979999971</v>
      </c>
      <c r="J107" s="319">
        <v>-321533.48000007868</v>
      </c>
      <c r="K107" s="320">
        <v>-2.9508899204173943E-2</v>
      </c>
    </row>
    <row r="108" spans="1:11" s="317" customFormat="1" ht="19.5" thickTop="1" x14ac:dyDescent="0.2">
      <c r="B108" s="321"/>
      <c r="C108" s="322"/>
      <c r="D108" s="322"/>
      <c r="E108" s="323"/>
      <c r="F108" s="324"/>
      <c r="G108" s="325"/>
      <c r="H108" s="326"/>
      <c r="I108" s="326"/>
      <c r="J108" s="327"/>
      <c r="K108" s="328"/>
    </row>
    <row r="109" spans="1:11" s="229" customFormat="1" ht="18" customHeight="1" x14ac:dyDescent="0.2">
      <c r="B109" s="236" t="s">
        <v>815</v>
      </c>
      <c r="C109" s="292" t="s">
        <v>816</v>
      </c>
      <c r="D109" s="293"/>
      <c r="E109" s="292"/>
      <c r="F109" s="309"/>
      <c r="G109" s="310"/>
      <c r="H109" s="232"/>
      <c r="I109" s="232"/>
      <c r="J109" s="240"/>
      <c r="K109" s="241"/>
    </row>
    <row r="110" spans="1:11" s="229" customFormat="1" x14ac:dyDescent="0.2">
      <c r="B110" s="282"/>
      <c r="C110" s="283" t="s">
        <v>624</v>
      </c>
      <c r="D110" s="309" t="s">
        <v>817</v>
      </c>
      <c r="E110" s="293"/>
      <c r="F110" s="309"/>
      <c r="G110" s="310"/>
      <c r="H110" s="232">
        <v>10293741.890000001</v>
      </c>
      <c r="I110" s="232">
        <v>10664584.98</v>
      </c>
      <c r="J110" s="240">
        <v>-370843.08999999985</v>
      </c>
      <c r="K110" s="241">
        <v>-3.4773325984599153E-2</v>
      </c>
    </row>
    <row r="111" spans="1:11" s="226" customFormat="1" ht="20.25" customHeight="1" x14ac:dyDescent="0.2">
      <c r="A111" s="226" t="s">
        <v>818</v>
      </c>
      <c r="B111" s="316"/>
      <c r="C111" s="298"/>
      <c r="D111" s="311"/>
      <c r="E111" s="243" t="s">
        <v>627</v>
      </c>
      <c r="F111" s="311" t="s">
        <v>22</v>
      </c>
      <c r="G111" s="315"/>
      <c r="H111" s="250">
        <v>10025160.99</v>
      </c>
      <c r="I111" s="245">
        <v>10374102.290000001</v>
      </c>
      <c r="J111" s="246">
        <v>-348941.30000000075</v>
      </c>
      <c r="K111" s="247">
        <v>-3.3635806766274014E-2</v>
      </c>
    </row>
    <row r="112" spans="1:11" s="226" customFormat="1" ht="13.5" customHeight="1" x14ac:dyDescent="0.2">
      <c r="A112" s="226" t="s">
        <v>819</v>
      </c>
      <c r="B112" s="316"/>
      <c r="C112" s="298"/>
      <c r="D112" s="311"/>
      <c r="E112" s="243" t="s">
        <v>629</v>
      </c>
      <c r="F112" s="311" t="s">
        <v>820</v>
      </c>
      <c r="G112" s="315"/>
      <c r="H112" s="250">
        <v>184710.09</v>
      </c>
      <c r="I112" s="245">
        <v>171078.28999999998</v>
      </c>
      <c r="J112" s="246">
        <v>13631.800000000017</v>
      </c>
      <c r="K112" s="247">
        <v>7.9681647507699654E-2</v>
      </c>
    </row>
    <row r="113" spans="1:25" s="226" customFormat="1" ht="13.5" customHeight="1" x14ac:dyDescent="0.2">
      <c r="A113" s="226" t="s">
        <v>821</v>
      </c>
      <c r="B113" s="316"/>
      <c r="C113" s="298"/>
      <c r="D113" s="311"/>
      <c r="E113" s="243" t="s">
        <v>648</v>
      </c>
      <c r="F113" s="311" t="s">
        <v>23</v>
      </c>
      <c r="G113" s="315"/>
      <c r="H113" s="250">
        <v>83870.81</v>
      </c>
      <c r="I113" s="245">
        <v>119404.4</v>
      </c>
      <c r="J113" s="246">
        <v>-35533.589999999997</v>
      </c>
      <c r="K113" s="247">
        <v>-0.2975902898050658</v>
      </c>
    </row>
    <row r="114" spans="1:25" s="226" customFormat="1" x14ac:dyDescent="0.2">
      <c r="A114" s="226" t="s">
        <v>822</v>
      </c>
      <c r="B114" s="316"/>
      <c r="C114" s="298"/>
      <c r="D114" s="311"/>
      <c r="E114" s="243" t="s">
        <v>659</v>
      </c>
      <c r="F114" s="311" t="s">
        <v>823</v>
      </c>
      <c r="G114" s="315"/>
      <c r="H114" s="250">
        <v>0</v>
      </c>
      <c r="I114" s="245">
        <v>0</v>
      </c>
      <c r="J114" s="246">
        <v>0</v>
      </c>
      <c r="K114" s="247" t="s">
        <v>2278</v>
      </c>
    </row>
    <row r="115" spans="1:25" s="229" customFormat="1" x14ac:dyDescent="0.2">
      <c r="A115" s="229" t="s">
        <v>824</v>
      </c>
      <c r="B115" s="282"/>
      <c r="C115" s="283" t="s">
        <v>634</v>
      </c>
      <c r="D115" s="309" t="s">
        <v>825</v>
      </c>
      <c r="E115" s="293"/>
      <c r="F115" s="309"/>
      <c r="G115" s="310"/>
      <c r="H115" s="232">
        <v>27614</v>
      </c>
      <c r="I115" s="763">
        <v>30000</v>
      </c>
      <c r="J115" s="240">
        <v>-2386</v>
      </c>
      <c r="K115" s="241">
        <v>-7.9533333333333331E-2</v>
      </c>
    </row>
    <row r="116" spans="1:25" s="229" customFormat="1" ht="19.5" customHeight="1" x14ac:dyDescent="0.2">
      <c r="A116" s="229" t="s">
        <v>826</v>
      </c>
      <c r="B116" s="282"/>
      <c r="C116" s="283" t="s">
        <v>637</v>
      </c>
      <c r="D116" s="309" t="s">
        <v>827</v>
      </c>
      <c r="E116" s="293"/>
      <c r="F116" s="309"/>
      <c r="G116" s="310"/>
      <c r="H116" s="232">
        <v>0</v>
      </c>
      <c r="I116" s="245">
        <v>0</v>
      </c>
      <c r="J116" s="240">
        <v>0</v>
      </c>
      <c r="K116" s="241" t="s">
        <v>2278</v>
      </c>
    </row>
    <row r="117" spans="1:25" s="229" customFormat="1" x14ac:dyDescent="0.2">
      <c r="B117" s="286"/>
      <c r="C117" s="922" t="s">
        <v>828</v>
      </c>
      <c r="D117" s="922"/>
      <c r="E117" s="922"/>
      <c r="F117" s="922"/>
      <c r="G117" s="923"/>
      <c r="H117" s="287">
        <v>10321355.890000001</v>
      </c>
      <c r="I117" s="287">
        <v>10694584.98</v>
      </c>
      <c r="J117" s="288">
        <v>-373229.08999999985</v>
      </c>
      <c r="K117" s="289">
        <v>-3.489888487472656E-2</v>
      </c>
    </row>
    <row r="118" spans="1:25" s="226" customFormat="1" x14ac:dyDescent="0.2">
      <c r="B118" s="316"/>
      <c r="C118" s="243"/>
      <c r="D118" s="311"/>
      <c r="E118" s="280"/>
      <c r="F118" s="311"/>
      <c r="G118" s="315"/>
      <c r="H118" s="250"/>
      <c r="I118" s="250"/>
      <c r="J118" s="246"/>
      <c r="K118" s="247"/>
    </row>
    <row r="119" spans="1:25" s="317" customFormat="1" x14ac:dyDescent="0.2">
      <c r="B119" s="236" t="s">
        <v>829</v>
      </c>
      <c r="C119" s="292"/>
      <c r="D119" s="293"/>
      <c r="E119" s="292"/>
      <c r="F119" s="309"/>
      <c r="G119" s="310"/>
      <c r="H119" s="232">
        <v>253263.60999989137</v>
      </c>
      <c r="I119" s="232">
        <v>201567.9999999702</v>
      </c>
      <c r="J119" s="240">
        <v>51695.609999921173</v>
      </c>
      <c r="K119" s="241">
        <v>0.25646734600694959</v>
      </c>
    </row>
    <row r="120" spans="1:25" s="226" customFormat="1" ht="19.5" thickBot="1" x14ac:dyDescent="0.25">
      <c r="B120" s="329"/>
      <c r="C120" s="330"/>
      <c r="D120" s="331"/>
      <c r="E120" s="331"/>
      <c r="F120" s="332"/>
      <c r="G120" s="333"/>
      <c r="H120" s="334"/>
      <c r="I120" s="334"/>
      <c r="J120" s="335"/>
      <c r="K120" s="336"/>
    </row>
    <row r="121" spans="1:25" x14ac:dyDescent="0.3">
      <c r="B121" s="337"/>
      <c r="C121" s="337"/>
      <c r="D121" s="338"/>
      <c r="E121" s="338"/>
      <c r="F121" s="338"/>
      <c r="G121" s="339"/>
      <c r="H121" s="340"/>
      <c r="I121" s="340"/>
    </row>
    <row r="122" spans="1:25" ht="21" x14ac:dyDescent="0.35">
      <c r="A122" s="128"/>
      <c r="B122" s="128"/>
      <c r="C122" s="129"/>
      <c r="D122" s="129"/>
      <c r="E122" s="129"/>
      <c r="F122" s="129"/>
      <c r="G122" s="130"/>
      <c r="H122" s="131"/>
      <c r="I122" s="131"/>
      <c r="J122" s="131"/>
      <c r="K122" s="131"/>
      <c r="L122" s="130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</row>
    <row r="123" spans="1:25" s="775" customFormat="1" ht="26.25" x14ac:dyDescent="0.4">
      <c r="A123" s="776"/>
      <c r="B123" s="777"/>
      <c r="C123" s="778"/>
      <c r="D123" s="778"/>
      <c r="E123" s="778"/>
      <c r="F123" s="778"/>
      <c r="G123" s="779" t="s">
        <v>2256</v>
      </c>
      <c r="H123" s="780"/>
      <c r="I123" s="780"/>
      <c r="J123" s="780"/>
      <c r="K123" s="780"/>
      <c r="M123" s="792"/>
      <c r="N123" s="792"/>
      <c r="O123" s="792"/>
      <c r="P123" s="792"/>
      <c r="Q123" s="792"/>
      <c r="R123" s="792"/>
      <c r="S123" s="792"/>
      <c r="T123" s="792"/>
      <c r="U123" s="792"/>
      <c r="V123" s="792"/>
      <c r="W123" s="792"/>
      <c r="X123" s="792"/>
    </row>
    <row r="124" spans="1:25" s="775" customFormat="1" ht="26.25" x14ac:dyDescent="0.4">
      <c r="A124" s="776"/>
      <c r="B124" s="777"/>
      <c r="C124" s="778"/>
      <c r="D124" s="778"/>
      <c r="E124" s="778"/>
      <c r="F124" s="778"/>
      <c r="G124" s="779" t="s">
        <v>2265</v>
      </c>
      <c r="H124" s="780"/>
      <c r="I124" s="780"/>
      <c r="J124" s="780"/>
      <c r="K124" s="780"/>
    </row>
    <row r="125" spans="1:25" s="775" customFormat="1" ht="26.25" x14ac:dyDescent="0.4">
      <c r="A125" s="776"/>
      <c r="B125" s="777"/>
      <c r="C125" s="778"/>
      <c r="D125" s="778"/>
      <c r="E125" s="778"/>
      <c r="F125" s="778"/>
      <c r="G125" s="782"/>
      <c r="H125" s="780"/>
      <c r="I125" s="780"/>
      <c r="J125" s="769"/>
      <c r="K125" s="780"/>
      <c r="M125" s="792"/>
      <c r="N125" s="792"/>
      <c r="O125" s="792"/>
      <c r="P125" s="792"/>
      <c r="Q125" s="792"/>
      <c r="R125" s="792"/>
      <c r="S125" s="792"/>
      <c r="T125" s="792"/>
      <c r="U125" s="792"/>
      <c r="V125" s="792"/>
      <c r="W125" s="792"/>
      <c r="X125" s="792"/>
      <c r="Y125" s="792"/>
    </row>
    <row r="126" spans="1:25" s="775" customFormat="1" ht="26.25" x14ac:dyDescent="0.4">
      <c r="A126" s="776"/>
      <c r="B126" s="777"/>
      <c r="C126" s="778"/>
      <c r="D126" s="778"/>
      <c r="E126" s="778"/>
      <c r="F126" s="778"/>
      <c r="G126" s="782"/>
      <c r="H126" s="780"/>
      <c r="I126" s="780"/>
      <c r="J126" s="769"/>
      <c r="K126" s="780"/>
      <c r="M126" s="792"/>
      <c r="N126" s="792"/>
      <c r="O126" s="792"/>
      <c r="P126" s="792"/>
      <c r="Q126" s="792"/>
      <c r="R126" s="792"/>
      <c r="S126" s="792"/>
      <c r="T126" s="792"/>
      <c r="U126" s="792"/>
      <c r="V126" s="792"/>
      <c r="W126" s="792"/>
      <c r="X126" s="792"/>
      <c r="Y126" s="792"/>
    </row>
    <row r="127" spans="1:25" s="775" customFormat="1" ht="26.25" x14ac:dyDescent="0.4">
      <c r="A127" s="776"/>
      <c r="B127" s="777"/>
      <c r="C127" s="778"/>
      <c r="D127" s="778"/>
      <c r="E127" s="778"/>
      <c r="F127" s="778"/>
      <c r="G127" s="782"/>
      <c r="H127" s="780"/>
      <c r="I127" s="780"/>
      <c r="J127" s="780"/>
      <c r="K127" s="780"/>
    </row>
    <row r="128" spans="1:25" s="775" customFormat="1" ht="26.25" x14ac:dyDescent="0.4">
      <c r="B128" s="793"/>
      <c r="C128" s="793"/>
      <c r="D128" s="794"/>
      <c r="E128" s="794"/>
      <c r="F128" s="794"/>
      <c r="G128" s="795"/>
      <c r="H128" s="796"/>
      <c r="I128" s="796"/>
    </row>
    <row r="129" spans="2:14" s="775" customFormat="1" ht="26.25" x14ac:dyDescent="0.4">
      <c r="B129" s="793"/>
      <c r="C129" s="793"/>
      <c r="D129" s="794"/>
      <c r="E129" s="794"/>
      <c r="F129" s="794"/>
      <c r="G129" s="795"/>
      <c r="I129" s="918" t="s">
        <v>830</v>
      </c>
      <c r="J129" s="918"/>
    </row>
    <row r="130" spans="2:14" s="775" customFormat="1" ht="24" customHeight="1" x14ac:dyDescent="0.4">
      <c r="B130" s="793"/>
      <c r="C130" s="793"/>
      <c r="D130" s="794"/>
      <c r="E130" s="794"/>
      <c r="F130" s="794"/>
      <c r="G130" s="795"/>
      <c r="H130" s="781"/>
      <c r="I130" s="918" t="s">
        <v>2266</v>
      </c>
      <c r="J130" s="918"/>
    </row>
    <row r="131" spans="2:14" x14ac:dyDescent="0.3">
      <c r="B131" s="337"/>
      <c r="C131" s="337"/>
      <c r="D131" s="338"/>
      <c r="E131" s="338"/>
      <c r="F131" s="338"/>
      <c r="G131" s="339"/>
    </row>
    <row r="132" spans="2:14" x14ac:dyDescent="0.3">
      <c r="B132" s="337"/>
      <c r="C132" s="337"/>
      <c r="D132" s="338"/>
      <c r="E132" s="338"/>
      <c r="F132" s="338"/>
      <c r="G132" s="339"/>
    </row>
    <row r="133" spans="2:14" x14ac:dyDescent="0.3">
      <c r="B133" s="337"/>
      <c r="C133" s="337"/>
      <c r="D133" s="338"/>
      <c r="E133" s="338"/>
      <c r="F133" s="338"/>
      <c r="G133" s="339"/>
    </row>
    <row r="134" spans="2:14" x14ac:dyDescent="0.3">
      <c r="B134" s="337"/>
      <c r="C134" s="337"/>
      <c r="D134" s="338"/>
      <c r="E134" s="338"/>
      <c r="F134" s="338"/>
      <c r="G134" s="339"/>
    </row>
    <row r="135" spans="2:14" x14ac:dyDescent="0.3">
      <c r="B135" s="337"/>
      <c r="C135" s="337"/>
      <c r="D135" s="338"/>
      <c r="E135" s="338"/>
      <c r="F135" s="338"/>
      <c r="G135" s="339"/>
    </row>
    <row r="136" spans="2:14" x14ac:dyDescent="0.3">
      <c r="B136" s="337"/>
      <c r="C136" s="337"/>
      <c r="D136" s="338"/>
      <c r="E136" s="338"/>
      <c r="F136" s="338"/>
      <c r="G136" s="339"/>
    </row>
    <row r="137" spans="2:14" s="225" customFormat="1" x14ac:dyDescent="0.3">
      <c r="B137" s="337"/>
      <c r="C137" s="337"/>
      <c r="D137" s="338"/>
      <c r="E137" s="338"/>
      <c r="F137" s="338"/>
      <c r="G137" s="339"/>
      <c r="H137" s="224"/>
      <c r="I137" s="224"/>
      <c r="J137" s="224"/>
      <c r="K137" s="224"/>
      <c r="L137" s="224"/>
      <c r="M137" s="224"/>
      <c r="N137" s="224"/>
    </row>
    <row r="138" spans="2:14" s="225" customFormat="1" x14ac:dyDescent="0.3">
      <c r="B138" s="337"/>
      <c r="C138" s="337"/>
      <c r="D138" s="338"/>
      <c r="E138" s="338"/>
      <c r="F138" s="338"/>
      <c r="G138" s="339"/>
      <c r="H138" s="224"/>
      <c r="I138" s="224"/>
      <c r="J138" s="224"/>
      <c r="K138" s="224"/>
      <c r="L138" s="224"/>
      <c r="M138" s="224"/>
      <c r="N138" s="224"/>
    </row>
    <row r="139" spans="2:14" s="225" customFormat="1" x14ac:dyDescent="0.3">
      <c r="B139" s="337"/>
      <c r="C139" s="337"/>
      <c r="D139" s="338"/>
      <c r="E139" s="338"/>
      <c r="F139" s="338"/>
      <c r="G139" s="339"/>
      <c r="H139" s="224"/>
      <c r="I139" s="224"/>
      <c r="J139" s="224"/>
      <c r="K139" s="224"/>
      <c r="L139" s="224"/>
      <c r="M139" s="224"/>
      <c r="N139" s="224"/>
    </row>
    <row r="140" spans="2:14" s="225" customFormat="1" x14ac:dyDescent="0.3">
      <c r="B140" s="337"/>
      <c r="C140" s="337"/>
      <c r="D140" s="338"/>
      <c r="E140" s="338"/>
      <c r="F140" s="338"/>
      <c r="G140" s="339"/>
      <c r="H140" s="224"/>
      <c r="I140" s="224"/>
      <c r="J140" s="224"/>
      <c r="K140" s="224"/>
      <c r="L140" s="224"/>
      <c r="M140" s="224"/>
      <c r="N140" s="224"/>
    </row>
    <row r="141" spans="2:14" s="225" customFormat="1" x14ac:dyDescent="0.3">
      <c r="B141" s="337"/>
      <c r="C141" s="337"/>
      <c r="D141" s="338"/>
      <c r="E141" s="338"/>
      <c r="F141" s="338"/>
      <c r="G141" s="339"/>
      <c r="H141" s="224"/>
      <c r="I141" s="224"/>
      <c r="J141" s="224"/>
      <c r="K141" s="224"/>
      <c r="L141" s="224"/>
      <c r="M141" s="224"/>
      <c r="N141" s="224"/>
    </row>
    <row r="142" spans="2:14" s="225" customFormat="1" x14ac:dyDescent="0.3">
      <c r="B142" s="337"/>
      <c r="C142" s="337"/>
      <c r="D142" s="338"/>
      <c r="E142" s="338"/>
      <c r="F142" s="338"/>
      <c r="G142" s="339"/>
      <c r="H142" s="224"/>
      <c r="I142" s="224"/>
      <c r="J142" s="224"/>
      <c r="K142" s="224"/>
      <c r="L142" s="224"/>
      <c r="M142" s="224"/>
      <c r="N142" s="224"/>
    </row>
    <row r="143" spans="2:14" s="225" customFormat="1" x14ac:dyDescent="0.3">
      <c r="B143" s="337"/>
      <c r="C143" s="337"/>
      <c r="D143" s="338"/>
      <c r="E143" s="338"/>
      <c r="F143" s="338"/>
      <c r="G143" s="339"/>
      <c r="H143" s="224"/>
      <c r="I143" s="224"/>
      <c r="J143" s="224"/>
      <c r="K143" s="224"/>
      <c r="L143" s="224"/>
      <c r="M143" s="224"/>
      <c r="N143" s="224"/>
    </row>
    <row r="144" spans="2:14" s="225" customFormat="1" x14ac:dyDescent="0.3">
      <c r="B144" s="337"/>
      <c r="C144" s="337"/>
      <c r="D144" s="338"/>
      <c r="E144" s="338"/>
      <c r="F144" s="338"/>
      <c r="G144" s="339"/>
      <c r="H144" s="224"/>
      <c r="I144" s="224"/>
      <c r="J144" s="224"/>
      <c r="K144" s="224"/>
      <c r="L144" s="224"/>
      <c r="M144" s="224"/>
      <c r="N144" s="224"/>
    </row>
    <row r="145" spans="2:14" s="225" customFormat="1" x14ac:dyDescent="0.3">
      <c r="B145" s="337"/>
      <c r="C145" s="337"/>
      <c r="D145" s="338"/>
      <c r="E145" s="338"/>
      <c r="F145" s="338"/>
      <c r="G145" s="339"/>
      <c r="H145" s="224"/>
      <c r="I145" s="224"/>
      <c r="J145" s="224"/>
      <c r="K145" s="224"/>
      <c r="L145" s="224"/>
      <c r="M145" s="224"/>
      <c r="N145" s="224"/>
    </row>
    <row r="146" spans="2:14" s="225" customFormat="1" x14ac:dyDescent="0.3">
      <c r="B146" s="337"/>
      <c r="C146" s="337"/>
      <c r="D146" s="338"/>
      <c r="E146" s="338"/>
      <c r="F146" s="338"/>
      <c r="G146" s="339"/>
      <c r="H146" s="224"/>
      <c r="I146" s="224"/>
      <c r="J146" s="224"/>
      <c r="K146" s="224"/>
      <c r="L146" s="224"/>
      <c r="M146" s="224"/>
      <c r="N146" s="224"/>
    </row>
    <row r="147" spans="2:14" s="225" customFormat="1" x14ac:dyDescent="0.3">
      <c r="B147" s="337"/>
      <c r="C147" s="337"/>
      <c r="D147" s="338"/>
      <c r="E147" s="338"/>
      <c r="F147" s="338"/>
      <c r="G147" s="339"/>
      <c r="H147" s="224"/>
      <c r="I147" s="224"/>
      <c r="J147" s="224"/>
      <c r="K147" s="224"/>
      <c r="L147" s="224"/>
      <c r="M147" s="224"/>
      <c r="N147" s="224"/>
    </row>
    <row r="148" spans="2:14" s="225" customFormat="1" x14ac:dyDescent="0.3">
      <c r="B148" s="337"/>
      <c r="C148" s="337"/>
      <c r="D148" s="338"/>
      <c r="E148" s="338"/>
      <c r="F148" s="338"/>
      <c r="G148" s="339"/>
      <c r="H148" s="224"/>
      <c r="I148" s="224"/>
      <c r="J148" s="224"/>
      <c r="K148" s="224"/>
      <c r="L148" s="224"/>
      <c r="M148" s="224"/>
      <c r="N148" s="224"/>
    </row>
    <row r="149" spans="2:14" s="225" customFormat="1" x14ac:dyDescent="0.3">
      <c r="B149" s="337"/>
      <c r="C149" s="337"/>
      <c r="D149" s="338"/>
      <c r="E149" s="338"/>
      <c r="F149" s="338"/>
      <c r="G149" s="339"/>
      <c r="H149" s="224"/>
      <c r="I149" s="224"/>
      <c r="J149" s="224"/>
      <c r="K149" s="224"/>
      <c r="L149" s="224"/>
      <c r="M149" s="224"/>
      <c r="N149" s="224"/>
    </row>
    <row r="150" spans="2:14" s="225" customFormat="1" x14ac:dyDescent="0.3">
      <c r="B150" s="337"/>
      <c r="C150" s="337"/>
      <c r="D150" s="338"/>
      <c r="E150" s="338"/>
      <c r="F150" s="338"/>
      <c r="G150" s="339"/>
      <c r="H150" s="224"/>
      <c r="I150" s="224"/>
      <c r="J150" s="224"/>
      <c r="K150" s="224"/>
      <c r="L150" s="224"/>
      <c r="M150" s="224"/>
      <c r="N150" s="224"/>
    </row>
    <row r="151" spans="2:14" s="225" customFormat="1" x14ac:dyDescent="0.3">
      <c r="B151" s="337"/>
      <c r="C151" s="337"/>
      <c r="D151" s="338"/>
      <c r="E151" s="338"/>
      <c r="F151" s="338"/>
      <c r="G151" s="339"/>
      <c r="H151" s="224"/>
      <c r="I151" s="224"/>
      <c r="J151" s="224"/>
      <c r="K151" s="224"/>
      <c r="L151" s="224"/>
      <c r="M151" s="224"/>
      <c r="N151" s="224"/>
    </row>
    <row r="152" spans="2:14" s="225" customFormat="1" x14ac:dyDescent="0.3">
      <c r="B152" s="337"/>
      <c r="C152" s="337"/>
      <c r="D152" s="338"/>
      <c r="E152" s="338"/>
      <c r="F152" s="338"/>
      <c r="G152" s="339"/>
      <c r="H152" s="224"/>
      <c r="I152" s="224"/>
      <c r="J152" s="224"/>
      <c r="K152" s="224"/>
      <c r="L152" s="224"/>
      <c r="M152" s="224"/>
      <c r="N152" s="224"/>
    </row>
    <row r="153" spans="2:14" s="225" customFormat="1" x14ac:dyDescent="0.3">
      <c r="B153" s="337"/>
      <c r="C153" s="337"/>
      <c r="D153" s="338"/>
      <c r="E153" s="338"/>
      <c r="F153" s="338"/>
      <c r="G153" s="339"/>
      <c r="H153" s="224"/>
      <c r="I153" s="224"/>
      <c r="J153" s="224"/>
      <c r="K153" s="224"/>
      <c r="L153" s="224"/>
      <c r="M153" s="224"/>
      <c r="N153" s="224"/>
    </row>
    <row r="154" spans="2:14" s="225" customFormat="1" x14ac:dyDescent="0.3">
      <c r="B154" s="337"/>
      <c r="C154" s="337"/>
      <c r="D154" s="338"/>
      <c r="E154" s="338"/>
      <c r="F154" s="338"/>
      <c r="G154" s="339"/>
      <c r="H154" s="224"/>
      <c r="I154" s="224"/>
      <c r="J154" s="224"/>
      <c r="K154" s="224"/>
      <c r="L154" s="224"/>
      <c r="M154" s="224"/>
      <c r="N154" s="224"/>
    </row>
    <row r="155" spans="2:14" s="225" customFormat="1" x14ac:dyDescent="0.3">
      <c r="B155" s="337"/>
      <c r="C155" s="337"/>
      <c r="D155" s="338"/>
      <c r="E155" s="338"/>
      <c r="F155" s="338"/>
      <c r="G155" s="339"/>
      <c r="H155" s="224"/>
      <c r="I155" s="224"/>
      <c r="J155" s="224"/>
      <c r="K155" s="224"/>
      <c r="L155" s="224"/>
      <c r="M155" s="224"/>
      <c r="N155" s="224"/>
    </row>
    <row r="156" spans="2:14" s="225" customFormat="1" x14ac:dyDescent="0.3">
      <c r="B156" s="337"/>
      <c r="C156" s="337"/>
      <c r="D156" s="338"/>
      <c r="E156" s="338"/>
      <c r="F156" s="338"/>
      <c r="G156" s="339"/>
      <c r="H156" s="224"/>
      <c r="I156" s="224"/>
      <c r="J156" s="224"/>
      <c r="K156" s="224"/>
      <c r="L156" s="224"/>
      <c r="M156" s="224"/>
      <c r="N156" s="224"/>
    </row>
    <row r="157" spans="2:14" s="225" customFormat="1" x14ac:dyDescent="0.3">
      <c r="B157" s="337"/>
      <c r="C157" s="337"/>
      <c r="D157" s="338"/>
      <c r="E157" s="338"/>
      <c r="F157" s="338"/>
      <c r="G157" s="339"/>
      <c r="H157" s="224"/>
      <c r="I157" s="224"/>
      <c r="J157" s="224"/>
      <c r="K157" s="224"/>
      <c r="L157" s="224"/>
      <c r="M157" s="224"/>
      <c r="N157" s="224"/>
    </row>
    <row r="158" spans="2:14" s="225" customFormat="1" x14ac:dyDescent="0.3">
      <c r="B158" s="337"/>
      <c r="C158" s="337"/>
      <c r="D158" s="338"/>
      <c r="E158" s="338"/>
      <c r="F158" s="338"/>
      <c r="G158" s="339"/>
      <c r="H158" s="224"/>
      <c r="I158" s="224"/>
      <c r="J158" s="224"/>
      <c r="K158" s="224"/>
      <c r="L158" s="224"/>
      <c r="M158" s="224"/>
      <c r="N158" s="224"/>
    </row>
    <row r="159" spans="2:14" s="225" customFormat="1" x14ac:dyDescent="0.3">
      <c r="B159" s="337"/>
      <c r="C159" s="337"/>
      <c r="D159" s="338"/>
      <c r="E159" s="338"/>
      <c r="F159" s="338"/>
      <c r="G159" s="339"/>
      <c r="H159" s="224"/>
      <c r="I159" s="224"/>
      <c r="J159" s="224"/>
      <c r="K159" s="224"/>
      <c r="L159" s="224"/>
      <c r="M159" s="224"/>
      <c r="N159" s="224"/>
    </row>
    <row r="160" spans="2:14" s="225" customFormat="1" x14ac:dyDescent="0.3">
      <c r="B160" s="337"/>
      <c r="C160" s="337"/>
      <c r="D160" s="338"/>
      <c r="E160" s="338"/>
      <c r="F160" s="338"/>
      <c r="G160" s="339"/>
      <c r="H160" s="224"/>
      <c r="I160" s="224"/>
      <c r="J160" s="224"/>
      <c r="K160" s="224"/>
      <c r="L160" s="224"/>
      <c r="M160" s="224"/>
      <c r="N160" s="224"/>
    </row>
    <row r="161" spans="2:14" s="225" customFormat="1" x14ac:dyDescent="0.3">
      <c r="B161" s="337"/>
      <c r="C161" s="337"/>
      <c r="D161" s="338"/>
      <c r="E161" s="338"/>
      <c r="F161" s="338"/>
      <c r="G161" s="339"/>
      <c r="H161" s="224"/>
      <c r="I161" s="224"/>
      <c r="J161" s="224"/>
      <c r="K161" s="224"/>
      <c r="L161" s="224"/>
      <c r="M161" s="224"/>
      <c r="N161" s="224"/>
    </row>
    <row r="162" spans="2:14" s="225" customFormat="1" x14ac:dyDescent="0.3">
      <c r="B162" s="341"/>
      <c r="C162" s="341"/>
      <c r="G162" s="224"/>
      <c r="H162" s="224"/>
      <c r="I162" s="224"/>
      <c r="J162" s="224"/>
      <c r="K162" s="224"/>
      <c r="L162" s="224"/>
      <c r="M162" s="224"/>
      <c r="N162" s="224"/>
    </row>
    <row r="163" spans="2:14" s="225" customFormat="1" x14ac:dyDescent="0.3">
      <c r="B163" s="341"/>
      <c r="C163" s="341"/>
      <c r="G163" s="224"/>
      <c r="H163" s="224"/>
      <c r="I163" s="224"/>
      <c r="J163" s="224"/>
      <c r="K163" s="224"/>
      <c r="L163" s="224"/>
      <c r="M163" s="224"/>
      <c r="N163" s="224"/>
    </row>
    <row r="164" spans="2:14" s="225" customFormat="1" x14ac:dyDescent="0.3">
      <c r="B164" s="341"/>
      <c r="C164" s="341"/>
      <c r="G164" s="224"/>
      <c r="H164" s="224"/>
      <c r="I164" s="224"/>
      <c r="J164" s="224"/>
      <c r="K164" s="224"/>
      <c r="L164" s="224"/>
      <c r="M164" s="224"/>
      <c r="N164" s="224"/>
    </row>
    <row r="165" spans="2:14" s="225" customFormat="1" x14ac:dyDescent="0.3">
      <c r="B165" s="341"/>
      <c r="C165" s="341"/>
      <c r="G165" s="224"/>
      <c r="H165" s="224"/>
      <c r="I165" s="224"/>
      <c r="J165" s="224"/>
      <c r="K165" s="224"/>
      <c r="L165" s="224"/>
      <c r="M165" s="224"/>
      <c r="N165" s="224"/>
    </row>
    <row r="166" spans="2:14" s="225" customFormat="1" x14ac:dyDescent="0.3">
      <c r="B166" s="341"/>
      <c r="C166" s="341"/>
      <c r="G166" s="224"/>
      <c r="H166" s="224"/>
      <c r="I166" s="224"/>
      <c r="J166" s="224"/>
      <c r="K166" s="224"/>
      <c r="L166" s="224"/>
      <c r="M166" s="224"/>
      <c r="N166" s="224"/>
    </row>
    <row r="167" spans="2:14" s="225" customFormat="1" x14ac:dyDescent="0.3">
      <c r="B167" s="341"/>
      <c r="C167" s="341"/>
      <c r="G167" s="224"/>
      <c r="H167" s="224"/>
      <c r="I167" s="224"/>
      <c r="J167" s="224"/>
      <c r="K167" s="224"/>
      <c r="L167" s="224"/>
      <c r="M167" s="224"/>
      <c r="N167" s="224"/>
    </row>
    <row r="168" spans="2:14" s="225" customFormat="1" x14ac:dyDescent="0.3">
      <c r="B168" s="341"/>
      <c r="C168" s="341"/>
      <c r="G168" s="224"/>
      <c r="H168" s="224"/>
      <c r="I168" s="224"/>
      <c r="J168" s="224"/>
      <c r="K168" s="224"/>
      <c r="L168" s="224"/>
      <c r="M168" s="224"/>
      <c r="N168" s="224"/>
    </row>
    <row r="169" spans="2:14" s="225" customFormat="1" x14ac:dyDescent="0.3">
      <c r="B169" s="341"/>
      <c r="C169" s="341"/>
      <c r="G169" s="224"/>
      <c r="H169" s="224"/>
      <c r="I169" s="224"/>
      <c r="J169" s="224"/>
      <c r="K169" s="224"/>
      <c r="L169" s="224"/>
      <c r="M169" s="224"/>
      <c r="N169" s="224"/>
    </row>
    <row r="170" spans="2:14" s="225" customFormat="1" x14ac:dyDescent="0.3">
      <c r="B170" s="341"/>
      <c r="C170" s="341"/>
      <c r="G170" s="224"/>
      <c r="H170" s="224"/>
      <c r="I170" s="224"/>
      <c r="J170" s="224"/>
      <c r="K170" s="224"/>
      <c r="L170" s="224"/>
      <c r="M170" s="224"/>
      <c r="N170" s="224"/>
    </row>
    <row r="171" spans="2:14" s="225" customFormat="1" x14ac:dyDescent="0.3">
      <c r="B171" s="341"/>
      <c r="C171" s="341"/>
      <c r="G171" s="224"/>
      <c r="H171" s="224"/>
      <c r="I171" s="224"/>
      <c r="J171" s="224"/>
      <c r="K171" s="224"/>
      <c r="L171" s="224"/>
      <c r="M171" s="224"/>
      <c r="N171" s="224"/>
    </row>
    <row r="172" spans="2:14" s="225" customFormat="1" x14ac:dyDescent="0.3">
      <c r="B172" s="341"/>
      <c r="C172" s="341"/>
      <c r="G172" s="224"/>
      <c r="H172" s="224"/>
      <c r="I172" s="224"/>
      <c r="J172" s="224"/>
      <c r="K172" s="224"/>
      <c r="L172" s="224"/>
      <c r="M172" s="224"/>
      <c r="N172" s="224"/>
    </row>
    <row r="173" spans="2:14" s="225" customFormat="1" x14ac:dyDescent="0.3">
      <c r="B173" s="341"/>
      <c r="C173" s="341"/>
      <c r="G173" s="224"/>
      <c r="H173" s="224"/>
      <c r="I173" s="224"/>
      <c r="J173" s="224"/>
      <c r="K173" s="224"/>
      <c r="L173" s="224"/>
      <c r="M173" s="224"/>
      <c r="N173" s="224"/>
    </row>
    <row r="174" spans="2:14" s="225" customFormat="1" x14ac:dyDescent="0.3">
      <c r="B174" s="341"/>
      <c r="C174" s="341"/>
      <c r="G174" s="224"/>
      <c r="H174" s="224"/>
      <c r="I174" s="224"/>
      <c r="J174" s="224"/>
      <c r="K174" s="224"/>
      <c r="L174" s="224"/>
      <c r="M174" s="224"/>
      <c r="N174" s="224"/>
    </row>
    <row r="175" spans="2:14" s="225" customFormat="1" x14ac:dyDescent="0.3">
      <c r="B175" s="341"/>
      <c r="C175" s="341"/>
      <c r="G175" s="224"/>
      <c r="H175" s="224"/>
      <c r="I175" s="224"/>
      <c r="J175" s="224"/>
      <c r="K175" s="224"/>
      <c r="L175" s="224"/>
      <c r="M175" s="224"/>
      <c r="N175" s="224"/>
    </row>
    <row r="176" spans="2:14" s="225" customFormat="1" x14ac:dyDescent="0.3">
      <c r="B176" s="341"/>
      <c r="C176" s="341"/>
      <c r="G176" s="224"/>
      <c r="H176" s="224"/>
      <c r="I176" s="224"/>
      <c r="J176" s="224"/>
      <c r="K176" s="224"/>
      <c r="L176" s="224"/>
      <c r="M176" s="224"/>
      <c r="N176" s="224"/>
    </row>
    <row r="177" spans="2:14" s="225" customFormat="1" x14ac:dyDescent="0.3">
      <c r="B177" s="341"/>
      <c r="C177" s="341"/>
      <c r="G177" s="224"/>
      <c r="H177" s="224"/>
      <c r="I177" s="224"/>
      <c r="J177" s="224"/>
      <c r="K177" s="224"/>
      <c r="L177" s="224"/>
      <c r="M177" s="224"/>
      <c r="N177" s="224"/>
    </row>
    <row r="178" spans="2:14" s="225" customFormat="1" x14ac:dyDescent="0.3">
      <c r="B178" s="341"/>
      <c r="C178" s="341"/>
      <c r="G178" s="224"/>
      <c r="H178" s="224"/>
      <c r="I178" s="224"/>
      <c r="J178" s="224"/>
      <c r="K178" s="224"/>
      <c r="L178" s="224"/>
      <c r="M178" s="224"/>
      <c r="N178" s="224"/>
    </row>
    <row r="179" spans="2:14" s="225" customFormat="1" x14ac:dyDescent="0.3">
      <c r="B179" s="341"/>
      <c r="C179" s="341"/>
      <c r="G179" s="224"/>
      <c r="H179" s="224"/>
      <c r="I179" s="224"/>
      <c r="J179" s="224"/>
      <c r="K179" s="224"/>
      <c r="L179" s="224"/>
      <c r="M179" s="224"/>
      <c r="N179" s="224"/>
    </row>
    <row r="180" spans="2:14" s="225" customFormat="1" x14ac:dyDescent="0.3">
      <c r="B180" s="341"/>
      <c r="C180" s="341"/>
      <c r="G180" s="224"/>
      <c r="H180" s="224"/>
      <c r="I180" s="224"/>
      <c r="J180" s="224"/>
      <c r="K180" s="224"/>
      <c r="L180" s="224"/>
      <c r="M180" s="224"/>
      <c r="N180" s="224"/>
    </row>
    <row r="181" spans="2:14" s="225" customFormat="1" x14ac:dyDescent="0.3">
      <c r="B181" s="341"/>
      <c r="C181" s="341"/>
      <c r="G181" s="224"/>
      <c r="H181" s="224"/>
      <c r="I181" s="224"/>
      <c r="J181" s="224"/>
      <c r="K181" s="224"/>
      <c r="L181" s="224"/>
      <c r="M181" s="224"/>
      <c r="N181" s="224"/>
    </row>
    <row r="182" spans="2:14" s="225" customFormat="1" x14ac:dyDescent="0.3">
      <c r="B182" s="341"/>
      <c r="C182" s="341"/>
      <c r="G182" s="224"/>
      <c r="H182" s="224"/>
      <c r="I182" s="224"/>
      <c r="J182" s="224"/>
      <c r="K182" s="224"/>
      <c r="L182" s="224"/>
      <c r="M182" s="224"/>
      <c r="N182" s="224"/>
    </row>
    <row r="183" spans="2:14" s="225" customFormat="1" x14ac:dyDescent="0.3">
      <c r="B183" s="341"/>
      <c r="C183" s="341"/>
      <c r="G183" s="224"/>
      <c r="H183" s="224"/>
      <c r="I183" s="224"/>
      <c r="J183" s="224"/>
      <c r="K183" s="224"/>
      <c r="L183" s="224"/>
      <c r="M183" s="224"/>
      <c r="N183" s="224"/>
    </row>
    <row r="184" spans="2:14" s="225" customFormat="1" x14ac:dyDescent="0.3">
      <c r="B184" s="341"/>
      <c r="C184" s="341"/>
      <c r="G184" s="224"/>
      <c r="H184" s="224"/>
      <c r="I184" s="224"/>
      <c r="J184" s="224"/>
      <c r="K184" s="224"/>
      <c r="L184" s="224"/>
      <c r="M184" s="224"/>
      <c r="N184" s="224"/>
    </row>
    <row r="185" spans="2:14" s="225" customFormat="1" x14ac:dyDescent="0.3">
      <c r="B185" s="341"/>
      <c r="C185" s="341"/>
      <c r="G185" s="224"/>
      <c r="H185" s="224"/>
      <c r="I185" s="224"/>
      <c r="J185" s="224"/>
      <c r="K185" s="224"/>
      <c r="L185" s="224"/>
      <c r="M185" s="224"/>
      <c r="N185" s="224"/>
    </row>
    <row r="186" spans="2:14" s="225" customFormat="1" x14ac:dyDescent="0.3">
      <c r="B186" s="341"/>
      <c r="C186" s="341"/>
      <c r="G186" s="224"/>
      <c r="H186" s="224"/>
      <c r="I186" s="224"/>
      <c r="J186" s="224"/>
      <c r="K186" s="224"/>
      <c r="L186" s="224"/>
      <c r="M186" s="224"/>
      <c r="N186" s="224"/>
    </row>
    <row r="187" spans="2:14" s="225" customFormat="1" x14ac:dyDescent="0.3">
      <c r="B187" s="341"/>
      <c r="C187" s="341"/>
      <c r="G187" s="224"/>
      <c r="H187" s="224"/>
      <c r="I187" s="224"/>
      <c r="J187" s="224"/>
      <c r="K187" s="224"/>
      <c r="L187" s="224"/>
      <c r="M187" s="224"/>
      <c r="N187" s="224"/>
    </row>
    <row r="188" spans="2:14" s="225" customFormat="1" x14ac:dyDescent="0.3">
      <c r="B188" s="341"/>
      <c r="C188" s="341"/>
      <c r="G188" s="224"/>
      <c r="H188" s="224"/>
      <c r="I188" s="224"/>
      <c r="J188" s="224"/>
      <c r="K188" s="224"/>
      <c r="L188" s="224"/>
      <c r="M188" s="224"/>
      <c r="N188" s="224"/>
    </row>
    <row r="189" spans="2:14" s="225" customFormat="1" x14ac:dyDescent="0.3">
      <c r="B189" s="341"/>
      <c r="C189" s="341"/>
      <c r="G189" s="224"/>
      <c r="H189" s="224"/>
      <c r="I189" s="224"/>
      <c r="J189" s="224"/>
      <c r="K189" s="224"/>
      <c r="L189" s="224"/>
      <c r="M189" s="224"/>
      <c r="N189" s="224"/>
    </row>
    <row r="190" spans="2:14" s="225" customFormat="1" x14ac:dyDescent="0.3">
      <c r="B190" s="341"/>
      <c r="C190" s="341"/>
      <c r="G190" s="224"/>
      <c r="H190" s="224"/>
      <c r="I190" s="224"/>
      <c r="J190" s="224"/>
      <c r="K190" s="224"/>
      <c r="L190" s="224"/>
      <c r="M190" s="224"/>
      <c r="N190" s="224"/>
    </row>
    <row r="191" spans="2:14" s="225" customFormat="1" x14ac:dyDescent="0.3">
      <c r="B191" s="341"/>
      <c r="G191" s="224"/>
      <c r="H191" s="224"/>
      <c r="I191" s="224"/>
      <c r="J191" s="224"/>
      <c r="K191" s="224"/>
      <c r="L191" s="224"/>
      <c r="M191" s="224"/>
      <c r="N191" s="224"/>
    </row>
    <row r="192" spans="2:14" s="225" customFormat="1" x14ac:dyDescent="0.3">
      <c r="B192" s="341"/>
      <c r="G192" s="224"/>
      <c r="H192" s="224"/>
      <c r="I192" s="224"/>
      <c r="J192" s="224"/>
      <c r="K192" s="224"/>
      <c r="L192" s="224"/>
      <c r="M192" s="224"/>
      <c r="N192" s="224"/>
    </row>
    <row r="193" spans="2:14" s="225" customFormat="1" x14ac:dyDescent="0.3">
      <c r="B193" s="341"/>
      <c r="G193" s="224"/>
      <c r="H193" s="224"/>
      <c r="I193" s="224"/>
      <c r="J193" s="224"/>
      <c r="K193" s="224"/>
      <c r="L193" s="224"/>
      <c r="M193" s="224"/>
      <c r="N193" s="224"/>
    </row>
    <row r="194" spans="2:14" s="225" customFormat="1" x14ac:dyDescent="0.3">
      <c r="B194" s="341"/>
      <c r="G194" s="224"/>
      <c r="H194" s="224"/>
      <c r="I194" s="224"/>
      <c r="J194" s="224"/>
      <c r="K194" s="224"/>
      <c r="L194" s="224"/>
      <c r="M194" s="224"/>
      <c r="N194" s="224"/>
    </row>
    <row r="195" spans="2:14" s="225" customFormat="1" x14ac:dyDescent="0.3">
      <c r="B195" s="341"/>
      <c r="G195" s="224"/>
      <c r="H195" s="224"/>
      <c r="I195" s="224"/>
      <c r="J195" s="224"/>
      <c r="K195" s="224"/>
      <c r="L195" s="224"/>
      <c r="M195" s="224"/>
      <c r="N195" s="224"/>
    </row>
    <row r="196" spans="2:14" s="225" customFormat="1" x14ac:dyDescent="0.3">
      <c r="B196" s="341"/>
      <c r="G196" s="224"/>
      <c r="H196" s="224"/>
      <c r="I196" s="224"/>
      <c r="J196" s="224"/>
      <c r="K196" s="224"/>
      <c r="L196" s="224"/>
      <c r="M196" s="224"/>
      <c r="N196" s="224"/>
    </row>
    <row r="197" spans="2:14" s="225" customFormat="1" x14ac:dyDescent="0.3">
      <c r="B197" s="341"/>
      <c r="G197" s="224"/>
      <c r="H197" s="224"/>
      <c r="I197" s="224"/>
      <c r="J197" s="224"/>
      <c r="K197" s="224"/>
      <c r="L197" s="224"/>
      <c r="M197" s="224"/>
      <c r="N197" s="224"/>
    </row>
    <row r="198" spans="2:14" s="225" customFormat="1" x14ac:dyDescent="0.3">
      <c r="B198" s="341"/>
      <c r="G198" s="224"/>
      <c r="H198" s="224"/>
      <c r="I198" s="224"/>
      <c r="J198" s="224"/>
      <c r="K198" s="224"/>
      <c r="L198" s="224"/>
      <c r="M198" s="224"/>
      <c r="N198" s="224"/>
    </row>
    <row r="199" spans="2:14" s="225" customFormat="1" x14ac:dyDescent="0.3">
      <c r="B199" s="341"/>
      <c r="G199" s="224"/>
      <c r="H199" s="224"/>
      <c r="I199" s="224"/>
      <c r="J199" s="224"/>
      <c r="K199" s="224"/>
      <c r="L199" s="224"/>
      <c r="M199" s="224"/>
      <c r="N199" s="224"/>
    </row>
    <row r="200" spans="2:14" s="225" customFormat="1" x14ac:dyDescent="0.3">
      <c r="B200" s="341"/>
      <c r="G200" s="224"/>
      <c r="H200" s="224"/>
      <c r="I200" s="224"/>
      <c r="J200" s="224"/>
      <c r="K200" s="224"/>
      <c r="L200" s="224"/>
      <c r="M200" s="224"/>
      <c r="N200" s="224"/>
    </row>
    <row r="201" spans="2:14" s="225" customFormat="1" x14ac:dyDescent="0.3">
      <c r="B201" s="341"/>
      <c r="G201" s="224"/>
      <c r="H201" s="224"/>
      <c r="I201" s="224"/>
      <c r="J201" s="224"/>
      <c r="K201" s="224"/>
      <c r="L201" s="224"/>
      <c r="M201" s="224"/>
      <c r="N201" s="224"/>
    </row>
    <row r="202" spans="2:14" s="225" customFormat="1" x14ac:dyDescent="0.3">
      <c r="B202" s="341"/>
      <c r="G202" s="224"/>
      <c r="H202" s="224"/>
      <c r="I202" s="224"/>
      <c r="J202" s="224"/>
      <c r="K202" s="224"/>
      <c r="L202" s="224"/>
      <c r="M202" s="224"/>
      <c r="N202" s="224"/>
    </row>
    <row r="203" spans="2:14" s="225" customFormat="1" x14ac:dyDescent="0.3">
      <c r="B203" s="341"/>
      <c r="G203" s="224"/>
      <c r="H203" s="224"/>
      <c r="I203" s="224"/>
      <c r="J203" s="224"/>
      <c r="K203" s="224"/>
      <c r="L203" s="224"/>
      <c r="M203" s="224"/>
      <c r="N203" s="224"/>
    </row>
    <row r="204" spans="2:14" s="225" customFormat="1" x14ac:dyDescent="0.3">
      <c r="B204" s="341"/>
      <c r="G204" s="224"/>
      <c r="H204" s="224"/>
      <c r="I204" s="224"/>
      <c r="J204" s="224"/>
      <c r="K204" s="224"/>
      <c r="L204" s="224"/>
      <c r="M204" s="224"/>
      <c r="N204" s="224"/>
    </row>
    <row r="205" spans="2:14" s="225" customFormat="1" x14ac:dyDescent="0.3">
      <c r="B205" s="341"/>
      <c r="G205" s="224"/>
      <c r="H205" s="224"/>
      <c r="I205" s="224"/>
      <c r="J205" s="224"/>
      <c r="K205" s="224"/>
      <c r="L205" s="224"/>
      <c r="M205" s="224"/>
      <c r="N205" s="224"/>
    </row>
    <row r="206" spans="2:14" s="225" customFormat="1" x14ac:dyDescent="0.3">
      <c r="B206" s="341"/>
      <c r="G206" s="224"/>
      <c r="H206" s="224"/>
      <c r="I206" s="224"/>
      <c r="J206" s="224"/>
      <c r="K206" s="224"/>
      <c r="L206" s="224"/>
      <c r="M206" s="224"/>
      <c r="N206" s="224"/>
    </row>
    <row r="207" spans="2:14" s="225" customFormat="1" x14ac:dyDescent="0.3">
      <c r="B207" s="341"/>
      <c r="G207" s="224"/>
      <c r="H207" s="224"/>
      <c r="I207" s="224"/>
      <c r="J207" s="224"/>
      <c r="K207" s="224"/>
      <c r="L207" s="224"/>
      <c r="M207" s="224"/>
      <c r="N207" s="224"/>
    </row>
    <row r="208" spans="2:14" s="225" customFormat="1" x14ac:dyDescent="0.3">
      <c r="B208" s="341"/>
      <c r="G208" s="224"/>
      <c r="H208" s="224"/>
      <c r="I208" s="224"/>
      <c r="J208" s="224"/>
      <c r="K208" s="224"/>
      <c r="L208" s="224"/>
      <c r="M208" s="224"/>
      <c r="N208" s="224"/>
    </row>
    <row r="209" spans="2:14" s="225" customFormat="1" x14ac:dyDescent="0.3">
      <c r="B209" s="341"/>
      <c r="G209" s="224"/>
      <c r="H209" s="224"/>
      <c r="I209" s="224"/>
      <c r="J209" s="224"/>
      <c r="K209" s="224"/>
      <c r="L209" s="224"/>
      <c r="M209" s="224"/>
      <c r="N209" s="224"/>
    </row>
    <row r="210" spans="2:14" s="225" customFormat="1" x14ac:dyDescent="0.3">
      <c r="B210" s="341"/>
      <c r="G210" s="224"/>
      <c r="H210" s="224"/>
      <c r="I210" s="224"/>
      <c r="J210" s="224"/>
      <c r="K210" s="224"/>
      <c r="L210" s="224"/>
      <c r="M210" s="224"/>
      <c r="N210" s="224"/>
    </row>
    <row r="211" spans="2:14" s="225" customFormat="1" x14ac:dyDescent="0.3">
      <c r="B211" s="341"/>
      <c r="G211" s="224"/>
      <c r="H211" s="224"/>
      <c r="I211" s="224"/>
      <c r="J211" s="224"/>
      <c r="K211" s="224"/>
      <c r="L211" s="224"/>
      <c r="M211" s="224"/>
      <c r="N211" s="224"/>
    </row>
    <row r="212" spans="2:14" s="225" customFormat="1" x14ac:dyDescent="0.3">
      <c r="B212" s="341"/>
      <c r="G212" s="224"/>
      <c r="H212" s="224"/>
      <c r="I212" s="224"/>
      <c r="J212" s="224"/>
      <c r="K212" s="224"/>
      <c r="L212" s="224"/>
      <c r="M212" s="224"/>
      <c r="N212" s="224"/>
    </row>
    <row r="213" spans="2:14" s="225" customFormat="1" x14ac:dyDescent="0.3">
      <c r="B213" s="341"/>
      <c r="G213" s="224"/>
      <c r="H213" s="224"/>
      <c r="I213" s="224"/>
      <c r="J213" s="224"/>
      <c r="K213" s="224"/>
      <c r="L213" s="224"/>
      <c r="M213" s="224"/>
      <c r="N213" s="224"/>
    </row>
    <row r="214" spans="2:14" s="225" customFormat="1" x14ac:dyDescent="0.3">
      <c r="B214" s="341"/>
      <c r="G214" s="224"/>
      <c r="H214" s="224"/>
      <c r="I214" s="224"/>
      <c r="J214" s="224"/>
      <c r="K214" s="224"/>
      <c r="L214" s="224"/>
      <c r="M214" s="224"/>
      <c r="N214" s="224"/>
    </row>
    <row r="215" spans="2:14" s="225" customFormat="1" x14ac:dyDescent="0.3">
      <c r="B215" s="341"/>
      <c r="G215" s="224"/>
      <c r="H215" s="224"/>
      <c r="I215" s="224"/>
      <c r="J215" s="224"/>
      <c r="K215" s="224"/>
      <c r="L215" s="224"/>
      <c r="M215" s="224"/>
      <c r="N215" s="224"/>
    </row>
    <row r="216" spans="2:14" s="225" customFormat="1" x14ac:dyDescent="0.3">
      <c r="B216" s="341"/>
      <c r="G216" s="224"/>
      <c r="H216" s="224"/>
      <c r="I216" s="224"/>
      <c r="J216" s="224"/>
      <c r="K216" s="224"/>
      <c r="L216" s="224"/>
      <c r="M216" s="224"/>
      <c r="N216" s="224"/>
    </row>
    <row r="217" spans="2:14" s="225" customFormat="1" x14ac:dyDescent="0.3">
      <c r="B217" s="341"/>
      <c r="G217" s="224"/>
      <c r="H217" s="224"/>
      <c r="I217" s="224"/>
      <c r="J217" s="224"/>
      <c r="K217" s="224"/>
      <c r="L217" s="224"/>
      <c r="M217" s="224"/>
      <c r="N217" s="224"/>
    </row>
    <row r="218" spans="2:14" s="225" customFormat="1" x14ac:dyDescent="0.3">
      <c r="B218" s="341"/>
      <c r="G218" s="224"/>
      <c r="H218" s="224"/>
      <c r="I218" s="224"/>
      <c r="J218" s="224"/>
      <c r="K218" s="224"/>
      <c r="L218" s="224"/>
      <c r="M218" s="224"/>
      <c r="N218" s="224"/>
    </row>
    <row r="219" spans="2:14" s="225" customFormat="1" x14ac:dyDescent="0.3">
      <c r="B219" s="341"/>
      <c r="G219" s="224"/>
      <c r="H219" s="224"/>
      <c r="I219" s="224"/>
      <c r="J219" s="224"/>
      <c r="K219" s="224"/>
      <c r="L219" s="224"/>
      <c r="M219" s="224"/>
      <c r="N219" s="224"/>
    </row>
    <row r="220" spans="2:14" s="225" customFormat="1" x14ac:dyDescent="0.3">
      <c r="B220" s="341"/>
      <c r="G220" s="224"/>
      <c r="H220" s="224"/>
      <c r="I220" s="224"/>
      <c r="J220" s="224"/>
      <c r="K220" s="224"/>
      <c r="L220" s="224"/>
      <c r="M220" s="224"/>
      <c r="N220" s="224"/>
    </row>
    <row r="221" spans="2:14" s="225" customFormat="1" x14ac:dyDescent="0.3">
      <c r="B221" s="341"/>
      <c r="G221" s="224"/>
      <c r="H221" s="224"/>
      <c r="I221" s="224"/>
      <c r="J221" s="224"/>
      <c r="K221" s="224"/>
      <c r="L221" s="224"/>
      <c r="M221" s="224"/>
      <c r="N221" s="224"/>
    </row>
    <row r="222" spans="2:14" s="225" customFormat="1" x14ac:dyDescent="0.3">
      <c r="B222" s="341"/>
      <c r="G222" s="224"/>
      <c r="H222" s="224"/>
      <c r="I222" s="224"/>
      <c r="J222" s="224"/>
      <c r="K222" s="224"/>
      <c r="L222" s="224"/>
      <c r="M222" s="224"/>
      <c r="N222" s="224"/>
    </row>
    <row r="223" spans="2:14" s="225" customFormat="1" x14ac:dyDescent="0.3">
      <c r="B223" s="341"/>
      <c r="G223" s="224"/>
      <c r="H223" s="224"/>
      <c r="I223" s="224"/>
      <c r="J223" s="224"/>
      <c r="K223" s="224"/>
      <c r="L223" s="224"/>
      <c r="M223" s="224"/>
      <c r="N223" s="224"/>
    </row>
    <row r="224" spans="2:14" s="225" customFormat="1" x14ac:dyDescent="0.3">
      <c r="B224" s="341"/>
      <c r="G224" s="224"/>
      <c r="H224" s="224"/>
      <c r="I224" s="224"/>
      <c r="J224" s="224"/>
      <c r="K224" s="224"/>
      <c r="L224" s="224"/>
      <c r="M224" s="224"/>
      <c r="N224" s="224"/>
    </row>
    <row r="225" spans="2:14" s="225" customFormat="1" x14ac:dyDescent="0.3">
      <c r="B225" s="341"/>
      <c r="G225" s="224"/>
      <c r="H225" s="224"/>
      <c r="I225" s="224"/>
      <c r="J225" s="224"/>
      <c r="K225" s="224"/>
      <c r="L225" s="224"/>
      <c r="M225" s="224"/>
      <c r="N225" s="224"/>
    </row>
    <row r="226" spans="2:14" s="225" customFormat="1" x14ac:dyDescent="0.3">
      <c r="B226" s="341"/>
      <c r="G226" s="224"/>
      <c r="H226" s="224"/>
      <c r="I226" s="224"/>
      <c r="J226" s="224"/>
      <c r="K226" s="224"/>
      <c r="L226" s="224"/>
      <c r="M226" s="224"/>
      <c r="N226" s="224"/>
    </row>
    <row r="227" spans="2:14" s="225" customFormat="1" x14ac:dyDescent="0.3">
      <c r="B227" s="341"/>
      <c r="G227" s="224"/>
      <c r="H227" s="224"/>
      <c r="I227" s="224"/>
      <c r="J227" s="224"/>
      <c r="K227" s="224"/>
      <c r="L227" s="224"/>
      <c r="M227" s="224"/>
      <c r="N227" s="224"/>
    </row>
    <row r="228" spans="2:14" s="225" customFormat="1" x14ac:dyDescent="0.3">
      <c r="B228" s="341"/>
      <c r="G228" s="224"/>
      <c r="H228" s="224"/>
      <c r="I228" s="224"/>
      <c r="J228" s="224"/>
      <c r="K228" s="224"/>
      <c r="L228" s="224"/>
      <c r="M228" s="224"/>
      <c r="N228" s="224"/>
    </row>
    <row r="229" spans="2:14" s="225" customFormat="1" x14ac:dyDescent="0.3">
      <c r="B229" s="341"/>
      <c r="G229" s="224"/>
      <c r="H229" s="224"/>
      <c r="I229" s="224"/>
      <c r="J229" s="224"/>
      <c r="K229" s="224"/>
      <c r="L229" s="224"/>
      <c r="M229" s="224"/>
      <c r="N229" s="224"/>
    </row>
    <row r="230" spans="2:14" s="225" customFormat="1" x14ac:dyDescent="0.3">
      <c r="B230" s="341"/>
      <c r="G230" s="224"/>
      <c r="H230" s="224"/>
      <c r="I230" s="224"/>
      <c r="J230" s="224"/>
      <c r="K230" s="224"/>
      <c r="L230" s="224"/>
      <c r="M230" s="224"/>
      <c r="N230" s="224"/>
    </row>
    <row r="231" spans="2:14" s="225" customFormat="1" x14ac:dyDescent="0.3">
      <c r="B231" s="341"/>
      <c r="G231" s="224"/>
      <c r="H231" s="224"/>
      <c r="I231" s="224"/>
      <c r="J231" s="224"/>
      <c r="K231" s="224"/>
      <c r="L231" s="224"/>
      <c r="M231" s="224"/>
      <c r="N231" s="224"/>
    </row>
    <row r="232" spans="2:14" s="225" customFormat="1" x14ac:dyDescent="0.3">
      <c r="B232" s="341"/>
      <c r="G232" s="224"/>
      <c r="H232" s="224"/>
      <c r="I232" s="224"/>
      <c r="J232" s="224"/>
      <c r="K232" s="224"/>
      <c r="L232" s="224"/>
      <c r="M232" s="224"/>
      <c r="N232" s="224"/>
    </row>
    <row r="233" spans="2:14" s="225" customFormat="1" x14ac:dyDescent="0.3">
      <c r="B233" s="341"/>
      <c r="G233" s="224"/>
      <c r="H233" s="224"/>
      <c r="I233" s="224"/>
      <c r="J233" s="224"/>
      <c r="K233" s="224"/>
      <c r="L233" s="224"/>
      <c r="M233" s="224"/>
      <c r="N233" s="224"/>
    </row>
    <row r="234" spans="2:14" s="225" customFormat="1" x14ac:dyDescent="0.3">
      <c r="B234" s="341"/>
      <c r="G234" s="224"/>
      <c r="H234" s="224"/>
      <c r="I234" s="224"/>
      <c r="J234" s="224"/>
      <c r="K234" s="224"/>
      <c r="L234" s="224"/>
      <c r="M234" s="224"/>
      <c r="N234" s="224"/>
    </row>
    <row r="235" spans="2:14" s="225" customFormat="1" x14ac:dyDescent="0.3">
      <c r="B235" s="341"/>
      <c r="G235" s="224"/>
      <c r="H235" s="224"/>
      <c r="I235" s="224"/>
      <c r="J235" s="224"/>
      <c r="K235" s="224"/>
      <c r="L235" s="224"/>
      <c r="M235" s="224"/>
      <c r="N235" s="224"/>
    </row>
    <row r="236" spans="2:14" s="225" customFormat="1" x14ac:dyDescent="0.3">
      <c r="B236" s="341"/>
      <c r="G236" s="224"/>
      <c r="H236" s="224"/>
      <c r="I236" s="224"/>
      <c r="J236" s="224"/>
      <c r="K236" s="224"/>
      <c r="L236" s="224"/>
      <c r="M236" s="224"/>
      <c r="N236" s="224"/>
    </row>
    <row r="237" spans="2:14" s="225" customFormat="1" x14ac:dyDescent="0.3">
      <c r="B237" s="341"/>
      <c r="G237" s="224"/>
      <c r="H237" s="224"/>
      <c r="I237" s="224"/>
      <c r="J237" s="224"/>
      <c r="K237" s="224"/>
      <c r="L237" s="224"/>
      <c r="M237" s="224"/>
      <c r="N237" s="224"/>
    </row>
    <row r="238" spans="2:14" s="225" customFormat="1" x14ac:dyDescent="0.3">
      <c r="B238" s="341"/>
      <c r="G238" s="224"/>
      <c r="H238" s="224"/>
      <c r="I238" s="224"/>
      <c r="J238" s="224"/>
      <c r="K238" s="224"/>
      <c r="L238" s="224"/>
      <c r="M238" s="224"/>
      <c r="N238" s="224"/>
    </row>
    <row r="239" spans="2:14" s="225" customFormat="1" x14ac:dyDescent="0.3">
      <c r="B239" s="341"/>
      <c r="G239" s="224"/>
      <c r="H239" s="224"/>
      <c r="I239" s="224"/>
      <c r="J239" s="224"/>
      <c r="K239" s="224"/>
      <c r="L239" s="224"/>
      <c r="M239" s="224"/>
      <c r="N239" s="224"/>
    </row>
    <row r="240" spans="2:14" s="225" customFormat="1" x14ac:dyDescent="0.3">
      <c r="B240" s="341"/>
      <c r="G240" s="224"/>
      <c r="H240" s="224"/>
      <c r="I240" s="224"/>
      <c r="J240" s="224"/>
      <c r="K240" s="224"/>
      <c r="L240" s="224"/>
      <c r="M240" s="224"/>
      <c r="N240" s="224"/>
    </row>
    <row r="241" spans="2:14" s="225" customFormat="1" x14ac:dyDescent="0.3">
      <c r="B241" s="341"/>
      <c r="G241" s="224"/>
      <c r="H241" s="224"/>
      <c r="I241" s="224"/>
      <c r="J241" s="224"/>
      <c r="K241" s="224"/>
      <c r="L241" s="224"/>
      <c r="M241" s="224"/>
      <c r="N241" s="224"/>
    </row>
    <row r="242" spans="2:14" s="225" customFormat="1" x14ac:dyDescent="0.3">
      <c r="B242" s="341"/>
      <c r="G242" s="224"/>
      <c r="H242" s="224"/>
      <c r="I242" s="224"/>
      <c r="J242" s="224"/>
      <c r="K242" s="224"/>
      <c r="L242" s="224"/>
      <c r="M242" s="224"/>
      <c r="N242" s="224"/>
    </row>
    <row r="243" spans="2:14" s="225" customFormat="1" x14ac:dyDescent="0.3">
      <c r="B243" s="341"/>
      <c r="G243" s="224"/>
      <c r="H243" s="224"/>
      <c r="I243" s="224"/>
      <c r="J243" s="224"/>
      <c r="K243" s="224"/>
      <c r="L243" s="224"/>
      <c r="M243" s="224"/>
      <c r="N243" s="224"/>
    </row>
    <row r="244" spans="2:14" s="225" customFormat="1" x14ac:dyDescent="0.3">
      <c r="B244" s="341"/>
      <c r="G244" s="224"/>
      <c r="H244" s="224"/>
      <c r="I244" s="224"/>
      <c r="J244" s="224"/>
      <c r="K244" s="224"/>
      <c r="L244" s="224"/>
      <c r="M244" s="224"/>
      <c r="N244" s="224"/>
    </row>
    <row r="245" spans="2:14" s="225" customFormat="1" x14ac:dyDescent="0.3">
      <c r="B245" s="341"/>
      <c r="G245" s="224"/>
      <c r="H245" s="224"/>
      <c r="I245" s="224"/>
      <c r="J245" s="224"/>
      <c r="K245" s="224"/>
      <c r="L245" s="224"/>
      <c r="M245" s="224"/>
      <c r="N245" s="224"/>
    </row>
    <row r="246" spans="2:14" s="225" customFormat="1" x14ac:dyDescent="0.3">
      <c r="B246" s="341"/>
      <c r="G246" s="224"/>
      <c r="H246" s="224"/>
      <c r="I246" s="224"/>
      <c r="J246" s="224"/>
      <c r="K246" s="224"/>
      <c r="L246" s="224"/>
      <c r="M246" s="224"/>
      <c r="N246" s="224"/>
    </row>
    <row r="247" spans="2:14" s="225" customFormat="1" x14ac:dyDescent="0.3">
      <c r="B247" s="341"/>
      <c r="G247" s="224"/>
      <c r="H247" s="224"/>
      <c r="I247" s="224"/>
      <c r="J247" s="224"/>
      <c r="K247" s="224"/>
      <c r="L247" s="224"/>
      <c r="M247" s="224"/>
      <c r="N247" s="224"/>
    </row>
    <row r="248" spans="2:14" s="225" customFormat="1" x14ac:dyDescent="0.3">
      <c r="B248" s="341"/>
      <c r="G248" s="224"/>
      <c r="H248" s="224"/>
      <c r="I248" s="224"/>
      <c r="J248" s="224"/>
      <c r="K248" s="224"/>
      <c r="L248" s="224"/>
      <c r="M248" s="224"/>
      <c r="N248" s="224"/>
    </row>
    <row r="249" spans="2:14" s="225" customFormat="1" x14ac:dyDescent="0.3">
      <c r="B249" s="341"/>
      <c r="G249" s="224"/>
      <c r="H249" s="224"/>
      <c r="I249" s="224"/>
      <c r="J249" s="224"/>
      <c r="K249" s="224"/>
      <c r="L249" s="224"/>
      <c r="M249" s="224"/>
      <c r="N249" s="224"/>
    </row>
    <row r="250" spans="2:14" s="225" customFormat="1" x14ac:dyDescent="0.3">
      <c r="B250" s="341"/>
      <c r="G250" s="224"/>
      <c r="H250" s="224"/>
      <c r="I250" s="224"/>
      <c r="J250" s="224"/>
      <c r="K250" s="224"/>
      <c r="L250" s="224"/>
      <c r="M250" s="224"/>
      <c r="N250" s="224"/>
    </row>
    <row r="251" spans="2:14" s="225" customFormat="1" x14ac:dyDescent="0.3">
      <c r="B251" s="341"/>
      <c r="G251" s="224"/>
      <c r="H251" s="224"/>
      <c r="I251" s="224"/>
      <c r="J251" s="224"/>
      <c r="K251" s="224"/>
      <c r="L251" s="224"/>
      <c r="M251" s="224"/>
      <c r="N251" s="224"/>
    </row>
    <row r="252" spans="2:14" s="225" customFormat="1" x14ac:dyDescent="0.3">
      <c r="B252" s="341"/>
      <c r="G252" s="224"/>
      <c r="H252" s="224"/>
      <c r="I252" s="224"/>
      <c r="J252" s="224"/>
      <c r="K252" s="224"/>
      <c r="L252" s="224"/>
      <c r="M252" s="224"/>
      <c r="N252" s="224"/>
    </row>
    <row r="253" spans="2:14" s="225" customFormat="1" x14ac:dyDescent="0.3">
      <c r="B253" s="341"/>
      <c r="G253" s="224"/>
      <c r="H253" s="224"/>
      <c r="I253" s="224"/>
      <c r="J253" s="224"/>
      <c r="K253" s="224"/>
      <c r="L253" s="224"/>
      <c r="M253" s="224"/>
      <c r="N253" s="224"/>
    </row>
    <row r="254" spans="2:14" s="225" customFormat="1" x14ac:dyDescent="0.3">
      <c r="B254" s="341"/>
      <c r="G254" s="224"/>
      <c r="H254" s="224"/>
      <c r="I254" s="224"/>
      <c r="J254" s="224"/>
      <c r="K254" s="224"/>
      <c r="L254" s="224"/>
      <c r="M254" s="224"/>
      <c r="N254" s="224"/>
    </row>
    <row r="255" spans="2:14" s="225" customFormat="1" x14ac:dyDescent="0.3">
      <c r="B255" s="341"/>
      <c r="G255" s="224"/>
      <c r="H255" s="224"/>
      <c r="I255" s="224"/>
      <c r="J255" s="224"/>
      <c r="K255" s="224"/>
      <c r="L255" s="224"/>
      <c r="M255" s="224"/>
      <c r="N255" s="224"/>
    </row>
    <row r="256" spans="2:14" s="225" customFormat="1" x14ac:dyDescent="0.3">
      <c r="B256" s="341"/>
      <c r="G256" s="224"/>
      <c r="H256" s="224"/>
      <c r="I256" s="224"/>
      <c r="J256" s="224"/>
      <c r="K256" s="224"/>
      <c r="L256" s="224"/>
      <c r="M256" s="224"/>
      <c r="N256" s="224"/>
    </row>
    <row r="257" spans="2:14" s="225" customFormat="1" x14ac:dyDescent="0.3">
      <c r="B257" s="341"/>
      <c r="G257" s="224"/>
      <c r="H257" s="224"/>
      <c r="I257" s="224"/>
      <c r="J257" s="224"/>
      <c r="K257" s="224"/>
      <c r="L257" s="224"/>
      <c r="M257" s="224"/>
      <c r="N257" s="224"/>
    </row>
    <row r="258" spans="2:14" s="225" customFormat="1" x14ac:dyDescent="0.3">
      <c r="B258" s="341"/>
      <c r="G258" s="224"/>
      <c r="H258" s="224"/>
      <c r="I258" s="224"/>
      <c r="J258" s="224"/>
      <c r="K258" s="224"/>
      <c r="L258" s="224"/>
      <c r="M258" s="224"/>
      <c r="N258" s="224"/>
    </row>
    <row r="259" spans="2:14" s="225" customFormat="1" x14ac:dyDescent="0.3">
      <c r="B259" s="341"/>
      <c r="G259" s="224"/>
      <c r="H259" s="224"/>
      <c r="I259" s="224"/>
      <c r="J259" s="224"/>
      <c r="K259" s="224"/>
      <c r="L259" s="224"/>
      <c r="M259" s="224"/>
      <c r="N259" s="224"/>
    </row>
    <row r="260" spans="2:14" s="225" customFormat="1" x14ac:dyDescent="0.3">
      <c r="B260" s="341"/>
      <c r="G260" s="224"/>
      <c r="H260" s="224"/>
      <c r="I260" s="224"/>
      <c r="J260" s="224"/>
      <c r="K260" s="224"/>
      <c r="L260" s="224"/>
      <c r="M260" s="224"/>
      <c r="N260" s="224"/>
    </row>
    <row r="261" spans="2:14" s="225" customFormat="1" x14ac:dyDescent="0.3">
      <c r="B261" s="341"/>
      <c r="G261" s="224"/>
      <c r="H261" s="224"/>
      <c r="I261" s="224"/>
      <c r="J261" s="224"/>
      <c r="K261" s="224"/>
      <c r="L261" s="224"/>
      <c r="M261" s="224"/>
      <c r="N261" s="224"/>
    </row>
    <row r="262" spans="2:14" s="225" customFormat="1" x14ac:dyDescent="0.3">
      <c r="B262" s="341"/>
      <c r="G262" s="224"/>
      <c r="H262" s="224"/>
      <c r="I262" s="224"/>
      <c r="J262" s="224"/>
      <c r="K262" s="224"/>
      <c r="L262" s="224"/>
      <c r="M262" s="224"/>
      <c r="N262" s="224"/>
    </row>
    <row r="263" spans="2:14" s="225" customFormat="1" x14ac:dyDescent="0.3">
      <c r="B263" s="341"/>
      <c r="G263" s="224"/>
      <c r="H263" s="224"/>
      <c r="I263" s="224"/>
      <c r="J263" s="224"/>
      <c r="K263" s="224"/>
      <c r="L263" s="224"/>
      <c r="M263" s="224"/>
      <c r="N263" s="224"/>
    </row>
    <row r="264" spans="2:14" s="225" customFormat="1" x14ac:dyDescent="0.3">
      <c r="B264" s="341"/>
      <c r="G264" s="224"/>
      <c r="H264" s="224"/>
      <c r="I264" s="224"/>
      <c r="J264" s="224"/>
      <c r="K264" s="224"/>
      <c r="L264" s="224"/>
      <c r="M264" s="224"/>
      <c r="N264" s="224"/>
    </row>
    <row r="265" spans="2:14" s="225" customFormat="1" x14ac:dyDescent="0.3">
      <c r="B265" s="341"/>
      <c r="G265" s="224"/>
      <c r="H265" s="224"/>
      <c r="I265" s="224"/>
      <c r="J265" s="224"/>
      <c r="K265" s="224"/>
      <c r="L265" s="224"/>
      <c r="M265" s="224"/>
      <c r="N265" s="224"/>
    </row>
    <row r="266" spans="2:14" s="225" customFormat="1" x14ac:dyDescent="0.3">
      <c r="B266" s="341"/>
      <c r="G266" s="224"/>
      <c r="H266" s="224"/>
      <c r="I266" s="224"/>
      <c r="J266" s="224"/>
      <c r="K266" s="224"/>
      <c r="L266" s="224"/>
      <c r="M266" s="224"/>
      <c r="N266" s="224"/>
    </row>
    <row r="267" spans="2:14" s="225" customFormat="1" x14ac:dyDescent="0.3">
      <c r="B267" s="341"/>
      <c r="G267" s="224"/>
      <c r="H267" s="224"/>
      <c r="I267" s="224"/>
      <c r="J267" s="224"/>
      <c r="K267" s="224"/>
      <c r="L267" s="224"/>
      <c r="M267" s="224"/>
      <c r="N267" s="224"/>
    </row>
    <row r="268" spans="2:14" s="225" customFormat="1" x14ac:dyDescent="0.3">
      <c r="B268" s="341"/>
      <c r="G268" s="224"/>
      <c r="H268" s="224"/>
      <c r="I268" s="224"/>
      <c r="J268" s="224"/>
      <c r="K268" s="224"/>
      <c r="L268" s="224"/>
      <c r="M268" s="224"/>
      <c r="N268" s="224"/>
    </row>
    <row r="269" spans="2:14" s="225" customFormat="1" x14ac:dyDescent="0.3">
      <c r="B269" s="341"/>
      <c r="G269" s="224"/>
      <c r="H269" s="224"/>
      <c r="I269" s="224"/>
      <c r="J269" s="224"/>
      <c r="K269" s="224"/>
      <c r="L269" s="224"/>
      <c r="M269" s="224"/>
      <c r="N269" s="224"/>
    </row>
    <row r="270" spans="2:14" s="225" customFormat="1" x14ac:dyDescent="0.3">
      <c r="B270" s="341"/>
      <c r="G270" s="224"/>
      <c r="H270" s="224"/>
      <c r="I270" s="224"/>
      <c r="J270" s="224"/>
      <c r="K270" s="224"/>
      <c r="L270" s="224"/>
      <c r="M270" s="224"/>
      <c r="N270" s="224"/>
    </row>
    <row r="271" spans="2:14" s="225" customFormat="1" x14ac:dyDescent="0.3">
      <c r="B271" s="341"/>
      <c r="G271" s="224"/>
      <c r="H271" s="224"/>
      <c r="I271" s="224"/>
      <c r="J271" s="224"/>
      <c r="K271" s="224"/>
      <c r="L271" s="224"/>
      <c r="M271" s="224"/>
      <c r="N271" s="224"/>
    </row>
    <row r="272" spans="2:14" s="225" customFormat="1" x14ac:dyDescent="0.3">
      <c r="B272" s="341"/>
      <c r="G272" s="224"/>
      <c r="H272" s="224"/>
      <c r="I272" s="224"/>
      <c r="J272" s="224"/>
      <c r="K272" s="224"/>
      <c r="L272" s="224"/>
      <c r="M272" s="224"/>
      <c r="N272" s="224"/>
    </row>
    <row r="273" spans="2:14" s="225" customFormat="1" x14ac:dyDescent="0.3">
      <c r="B273" s="341"/>
      <c r="G273" s="224"/>
      <c r="H273" s="224"/>
      <c r="I273" s="224"/>
      <c r="J273" s="224"/>
      <c r="K273" s="224"/>
      <c r="L273" s="224"/>
      <c r="M273" s="224"/>
      <c r="N273" s="224"/>
    </row>
    <row r="274" spans="2:14" s="225" customFormat="1" x14ac:dyDescent="0.3">
      <c r="B274" s="341"/>
      <c r="G274" s="224"/>
      <c r="H274" s="224"/>
      <c r="I274" s="224"/>
      <c r="J274" s="224"/>
      <c r="K274" s="224"/>
      <c r="L274" s="224"/>
      <c r="M274" s="224"/>
      <c r="N274" s="224"/>
    </row>
    <row r="275" spans="2:14" s="225" customFormat="1" x14ac:dyDescent="0.3">
      <c r="B275" s="341"/>
      <c r="G275" s="224"/>
      <c r="H275" s="224"/>
      <c r="I275" s="224"/>
      <c r="J275" s="224"/>
      <c r="K275" s="224"/>
      <c r="L275" s="224"/>
      <c r="M275" s="224"/>
      <c r="N275" s="224"/>
    </row>
    <row r="276" spans="2:14" s="225" customFormat="1" x14ac:dyDescent="0.3">
      <c r="B276" s="341"/>
      <c r="G276" s="224"/>
      <c r="H276" s="224"/>
      <c r="I276" s="224"/>
      <c r="J276" s="224"/>
      <c r="K276" s="224"/>
      <c r="L276" s="224"/>
      <c r="M276" s="224"/>
      <c r="N276" s="224"/>
    </row>
    <row r="277" spans="2:14" s="225" customFormat="1" x14ac:dyDescent="0.3">
      <c r="B277" s="341"/>
      <c r="G277" s="224"/>
      <c r="H277" s="224"/>
      <c r="I277" s="224"/>
      <c r="J277" s="224"/>
      <c r="K277" s="224"/>
      <c r="L277" s="224"/>
      <c r="M277" s="224"/>
      <c r="N277" s="224"/>
    </row>
    <row r="278" spans="2:14" s="225" customFormat="1" x14ac:dyDescent="0.3">
      <c r="B278" s="341"/>
      <c r="G278" s="224"/>
      <c r="H278" s="224"/>
      <c r="I278" s="224"/>
      <c r="J278" s="224"/>
      <c r="K278" s="224"/>
      <c r="L278" s="224"/>
      <c r="M278" s="224"/>
      <c r="N278" s="224"/>
    </row>
    <row r="279" spans="2:14" s="225" customFormat="1" x14ac:dyDescent="0.3">
      <c r="B279" s="341"/>
      <c r="G279" s="224"/>
      <c r="H279" s="224"/>
      <c r="I279" s="224"/>
      <c r="J279" s="224"/>
      <c r="K279" s="224"/>
      <c r="L279" s="224"/>
      <c r="M279" s="224"/>
      <c r="N279" s="224"/>
    </row>
    <row r="280" spans="2:14" s="225" customFormat="1" x14ac:dyDescent="0.3">
      <c r="B280" s="341"/>
      <c r="G280" s="224"/>
      <c r="H280" s="224"/>
      <c r="I280" s="224"/>
      <c r="J280" s="224"/>
      <c r="K280" s="224"/>
      <c r="L280" s="224"/>
      <c r="M280" s="224"/>
      <c r="N280" s="224"/>
    </row>
    <row r="281" spans="2:14" s="225" customFormat="1" x14ac:dyDescent="0.3">
      <c r="B281" s="341"/>
      <c r="G281" s="224"/>
      <c r="H281" s="224"/>
      <c r="I281" s="224"/>
      <c r="J281" s="224"/>
      <c r="K281" s="224"/>
      <c r="L281" s="224"/>
      <c r="M281" s="224"/>
      <c r="N281" s="224"/>
    </row>
    <row r="282" spans="2:14" s="225" customFormat="1" x14ac:dyDescent="0.3">
      <c r="B282" s="341"/>
      <c r="G282" s="224"/>
      <c r="H282" s="224"/>
      <c r="I282" s="224"/>
      <c r="J282" s="224"/>
      <c r="K282" s="224"/>
      <c r="L282" s="224"/>
      <c r="M282" s="224"/>
      <c r="N282" s="224"/>
    </row>
    <row r="283" spans="2:14" s="225" customFormat="1" x14ac:dyDescent="0.3">
      <c r="B283" s="341"/>
      <c r="G283" s="224"/>
      <c r="H283" s="224"/>
      <c r="I283" s="224"/>
      <c r="J283" s="224"/>
      <c r="K283" s="224"/>
      <c r="L283" s="224"/>
      <c r="M283" s="224"/>
      <c r="N283" s="224"/>
    </row>
  </sheetData>
  <mergeCells count="16">
    <mergeCell ref="B2:I3"/>
    <mergeCell ref="J2:K3"/>
    <mergeCell ref="B5:G6"/>
    <mergeCell ref="H5:H6"/>
    <mergeCell ref="I5:I6"/>
    <mergeCell ref="J5:K5"/>
    <mergeCell ref="I129:J129"/>
    <mergeCell ref="I130:J130"/>
    <mergeCell ref="B107:G107"/>
    <mergeCell ref="C117:G117"/>
    <mergeCell ref="C34:G34"/>
    <mergeCell ref="C84:G84"/>
    <mergeCell ref="B86:G86"/>
    <mergeCell ref="C91:G91"/>
    <mergeCell ref="C96:G96"/>
    <mergeCell ref="C105:G105"/>
  </mergeCells>
  <pageMargins left="0.7" right="0.7" top="0.75" bottom="0.75" header="0.3" footer="0.3"/>
  <pageSetup paperSize="9" scale="45" orientation="portrait" r:id="rId1"/>
  <rowBreaks count="1" manualBreakCount="1">
    <brk id="86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616"/>
  <sheetViews>
    <sheetView showGridLines="0" view="pageBreakPreview" topLeftCell="A154" zoomScale="60" zoomScaleNormal="81" workbookViewId="0">
      <selection activeCell="AE204" sqref="AE204:AE205"/>
    </sheetView>
  </sheetViews>
  <sheetFormatPr defaultColWidth="3.28515625" defaultRowHeight="15.75" x14ac:dyDescent="0.2"/>
  <cols>
    <col min="1" max="1" width="3.28515625" style="148"/>
    <col min="2" max="2" width="4.7109375" style="148" customWidth="1"/>
    <col min="3" max="3" width="13.28515625" style="148" customWidth="1"/>
    <col min="4" max="4" width="1.42578125" style="148" customWidth="1"/>
    <col min="5" max="5" width="0.5703125" style="148" customWidth="1"/>
    <col min="6" max="6" width="0.85546875" style="148" hidden="1" customWidth="1"/>
    <col min="7" max="7" width="3.7109375" style="148" hidden="1" customWidth="1"/>
    <col min="8" max="8" width="3.7109375" style="148" customWidth="1"/>
    <col min="9" max="9" width="10.5703125" style="148" customWidth="1"/>
    <col min="10" max="10" width="4.140625" style="148" customWidth="1"/>
    <col min="11" max="12" width="3.28515625" style="148" customWidth="1"/>
    <col min="13" max="13" width="6" style="148" customWidth="1"/>
    <col min="14" max="14" width="4.7109375" style="148" customWidth="1"/>
    <col min="15" max="15" width="3.7109375" style="148" customWidth="1"/>
    <col min="16" max="16" width="1.85546875" style="148" customWidth="1"/>
    <col min="17" max="17" width="4.5703125" style="148" customWidth="1"/>
    <col min="18" max="20" width="3" style="148" customWidth="1"/>
    <col min="21" max="21" width="3.7109375" style="148" customWidth="1"/>
    <col min="22" max="22" width="0.85546875" style="148" customWidth="1"/>
    <col min="23" max="23" width="3" style="148" customWidth="1"/>
    <col min="24" max="24" width="2.42578125" style="148" customWidth="1"/>
    <col min="25" max="25" width="2.7109375" style="148" customWidth="1"/>
    <col min="26" max="26" width="2.85546875" style="148" customWidth="1"/>
    <col min="27" max="27" width="4.42578125" style="148" customWidth="1"/>
    <col min="28" max="28" width="3.42578125" style="148" customWidth="1"/>
    <col min="29" max="29" width="11.140625" style="148" customWidth="1"/>
    <col min="30" max="30" width="10.28515625" style="161" customWidth="1"/>
    <col min="31" max="31" width="11.140625" style="751" customWidth="1"/>
    <col min="32" max="32" width="8.140625" style="158" customWidth="1"/>
    <col min="33" max="33" width="10.28515625" style="148" bestFit="1" customWidth="1"/>
    <col min="34" max="34" width="9.140625" style="148" customWidth="1"/>
    <col min="35" max="35" width="13.7109375" style="148" bestFit="1" customWidth="1"/>
    <col min="36" max="36" width="11.140625" style="148" bestFit="1" customWidth="1"/>
    <col min="37" max="213" width="9.140625" style="148" customWidth="1"/>
    <col min="214" max="214" width="10.140625" style="148" customWidth="1"/>
    <col min="215" max="215" width="1" style="148" customWidth="1"/>
    <col min="216" max="218" width="3.28515625" style="148" customWidth="1"/>
    <col min="219" max="219" width="1.85546875" style="148" customWidth="1"/>
    <col min="220" max="220" width="17.85546875" style="148" customWidth="1"/>
    <col min="221" max="221" width="1.85546875" style="148" customWidth="1"/>
    <col min="222" max="224" width="3.28515625" style="148" customWidth="1"/>
    <col min="225" max="225" width="2.85546875" style="148" customWidth="1"/>
    <col min="226" max="226" width="1.85546875" style="148" customWidth="1"/>
    <col min="227" max="227" width="19.7109375" style="148" customWidth="1"/>
    <col min="228" max="228" width="1.85546875" style="148" customWidth="1"/>
    <col min="229" max="231" width="3" style="148" customWidth="1"/>
    <col min="232" max="232" width="4.42578125" style="148" customWidth="1"/>
    <col min="233" max="234" width="3" style="148" customWidth="1"/>
    <col min="235" max="240" width="3.28515625" style="148" customWidth="1"/>
    <col min="241" max="242" width="9.140625" style="148" customWidth="1"/>
    <col min="243" max="246" width="3.28515625" style="148" customWidth="1"/>
    <col min="247" max="247" width="4.140625" style="148" customWidth="1"/>
    <col min="248" max="248" width="1.7109375" style="148" customWidth="1"/>
    <col min="249" max="16384" width="3.28515625" style="148"/>
  </cols>
  <sheetData>
    <row r="1" spans="2:35" s="162" customFormat="1" ht="16.5" customHeight="1" x14ac:dyDescent="0.2">
      <c r="B1" s="366"/>
      <c r="C1" s="366" t="s">
        <v>1045</v>
      </c>
      <c r="D1" s="366"/>
      <c r="E1" s="366"/>
      <c r="F1" s="366"/>
      <c r="G1" s="366"/>
      <c r="H1" s="366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469"/>
      <c r="AF1" s="367"/>
    </row>
    <row r="2" spans="2:35" s="162" customFormat="1" ht="15.75" customHeight="1" x14ac:dyDescent="0.2"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469"/>
      <c r="AF2" s="367"/>
    </row>
    <row r="3" spans="2:35" s="162" customFormat="1" x14ac:dyDescent="0.2">
      <c r="B3" s="367"/>
      <c r="C3" s="368" t="s">
        <v>1046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469"/>
      <c r="AF3" s="367"/>
    </row>
    <row r="4" spans="2:35" s="162" customFormat="1" x14ac:dyDescent="0.2">
      <c r="B4" s="367"/>
      <c r="C4" s="368" t="s">
        <v>1047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469"/>
      <c r="AF4" s="367"/>
    </row>
    <row r="5" spans="2:35" s="162" customFormat="1" x14ac:dyDescent="0.2"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469"/>
      <c r="AF5" s="367"/>
    </row>
    <row r="6" spans="2:35" s="163" customFormat="1" ht="65.25" customHeight="1" x14ac:dyDescent="0.2">
      <c r="B6" s="369"/>
      <c r="C6" s="942" t="s">
        <v>1414</v>
      </c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2"/>
      <c r="AF6" s="369"/>
    </row>
    <row r="7" spans="2:35" s="163" customFormat="1" ht="14.25" thickBot="1" x14ac:dyDescent="0.25">
      <c r="B7" s="370"/>
      <c r="C7" s="369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471"/>
      <c r="AF7" s="369"/>
    </row>
    <row r="8" spans="2:35" s="163" customFormat="1" ht="16.5" thickBot="1" x14ac:dyDescent="0.25">
      <c r="B8" s="1000" t="s">
        <v>1048</v>
      </c>
      <c r="C8" s="1001"/>
      <c r="D8" s="1001"/>
      <c r="E8" s="1001"/>
      <c r="F8" s="1001"/>
      <c r="G8" s="1001"/>
      <c r="H8" s="1001"/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1"/>
      <c r="T8" s="1001"/>
      <c r="U8" s="1001"/>
      <c r="V8" s="1001"/>
      <c r="W8" s="1001"/>
      <c r="X8" s="1001"/>
      <c r="Y8" s="1001"/>
      <c r="Z8" s="1001"/>
      <c r="AA8" s="1001"/>
      <c r="AB8" s="1001"/>
      <c r="AC8" s="1001"/>
      <c r="AD8" s="1001"/>
      <c r="AE8" s="1001"/>
      <c r="AF8" s="1002"/>
    </row>
    <row r="9" spans="2:35" s="163" customFormat="1" x14ac:dyDescent="0.2">
      <c r="B9" s="372"/>
      <c r="C9" s="373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738"/>
      <c r="AF9" s="369"/>
    </row>
    <row r="10" spans="2:35" s="163" customFormat="1" ht="13.5" x14ac:dyDescent="0.2">
      <c r="B10" s="943" t="s">
        <v>2253</v>
      </c>
      <c r="C10" s="943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369"/>
    </row>
    <row r="11" spans="2:35" s="163" customFormat="1" ht="16.5" thickBot="1" x14ac:dyDescent="0.25">
      <c r="B11" s="367"/>
      <c r="C11" s="373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738"/>
      <c r="AF11" s="369"/>
    </row>
    <row r="12" spans="2:35" s="163" customFormat="1" ht="16.5" thickBot="1" x14ac:dyDescent="0.25">
      <c r="B12" s="1000" t="s">
        <v>1049</v>
      </c>
      <c r="C12" s="1001"/>
      <c r="D12" s="1001"/>
      <c r="E12" s="1001"/>
      <c r="F12" s="1001"/>
      <c r="G12" s="1001"/>
      <c r="H12" s="1001"/>
      <c r="I12" s="1001"/>
      <c r="J12" s="1001"/>
      <c r="K12" s="1001"/>
      <c r="L12" s="1001"/>
      <c r="M12" s="1001"/>
      <c r="N12" s="1001"/>
      <c r="O12" s="1001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2"/>
    </row>
    <row r="13" spans="2:35" s="163" customFormat="1" ht="16.5" thickBot="1" x14ac:dyDescent="0.25">
      <c r="B13" s="367"/>
      <c r="C13" s="374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476"/>
      <c r="AF13" s="369"/>
    </row>
    <row r="14" spans="2:35" s="163" customFormat="1" ht="16.5" thickBot="1" x14ac:dyDescent="0.25">
      <c r="B14" s="367"/>
      <c r="C14" s="373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6" t="s">
        <v>1270</v>
      </c>
      <c r="O14" s="377"/>
      <c r="P14" s="370"/>
      <c r="Q14" s="370"/>
      <c r="R14" s="376" t="s">
        <v>1271</v>
      </c>
      <c r="S14" s="377"/>
      <c r="T14" s="373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738"/>
      <c r="AF14" s="369"/>
      <c r="AI14" s="164"/>
    </row>
    <row r="15" spans="2:35" s="163" customFormat="1" ht="16.5" thickBot="1" x14ac:dyDescent="0.25">
      <c r="B15" s="367"/>
      <c r="C15" s="373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738"/>
      <c r="AF15" s="369"/>
    </row>
    <row r="16" spans="2:35" s="149" customFormat="1" ht="15" customHeight="1" x14ac:dyDescent="0.2">
      <c r="B16" s="1019"/>
      <c r="C16" s="1020"/>
      <c r="D16" s="1020"/>
      <c r="E16" s="1020"/>
      <c r="F16" s="1020"/>
      <c r="G16" s="1020"/>
      <c r="H16" s="1020"/>
      <c r="I16" s="1020"/>
      <c r="J16" s="1020"/>
      <c r="K16" s="1020"/>
      <c r="L16" s="1020"/>
      <c r="M16" s="1020"/>
      <c r="N16" s="1020"/>
      <c r="O16" s="1020"/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020"/>
      <c r="AE16" s="1020"/>
      <c r="AF16" s="1021"/>
    </row>
    <row r="17" spans="2:36" s="149" customFormat="1" ht="0.75" customHeight="1" x14ac:dyDescent="0.2"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</row>
    <row r="18" spans="2:36" s="149" customFormat="1" ht="13.5" customHeight="1" x14ac:dyDescent="0.2">
      <c r="B18" s="378"/>
      <c r="C18" s="379"/>
      <c r="D18" s="379"/>
      <c r="E18" s="379"/>
      <c r="F18" s="379"/>
      <c r="G18" s="379"/>
      <c r="H18" s="1023" t="s">
        <v>1050</v>
      </c>
      <c r="I18" s="1023"/>
      <c r="J18" s="1023"/>
      <c r="K18" s="1023"/>
      <c r="L18" s="1023"/>
      <c r="M18" s="1023"/>
      <c r="N18" s="1023"/>
      <c r="O18" s="1023"/>
      <c r="P18" s="1023"/>
      <c r="Q18" s="1023"/>
      <c r="R18" s="1023"/>
      <c r="S18" s="1023"/>
      <c r="T18" s="1023"/>
      <c r="U18" s="1023"/>
      <c r="V18" s="1023"/>
      <c r="W18" s="1023"/>
      <c r="X18" s="1023"/>
      <c r="Y18" s="1023"/>
      <c r="Z18" s="1023"/>
      <c r="AA18" s="1023"/>
      <c r="AB18" s="1023"/>
      <c r="AC18" s="1023"/>
      <c r="AD18" s="1024" t="s">
        <v>1051</v>
      </c>
      <c r="AE18" s="1025"/>
      <c r="AF18" s="380"/>
    </row>
    <row r="19" spans="2:36" s="149" customFormat="1" ht="2.25" customHeight="1" thickBot="1" x14ac:dyDescent="0.25">
      <c r="B19" s="381"/>
      <c r="C19" s="381"/>
      <c r="D19" s="381"/>
      <c r="E19" s="381"/>
      <c r="F19" s="381"/>
      <c r="G19" s="381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3"/>
      <c r="AE19" s="740"/>
      <c r="AF19" s="384"/>
    </row>
    <row r="20" spans="2:36" ht="40.15" customHeight="1" x14ac:dyDescent="0.2">
      <c r="B20" s="1003" t="s">
        <v>1052</v>
      </c>
      <c r="C20" s="1005" t="s">
        <v>1053</v>
      </c>
      <c r="D20" s="1006"/>
      <c r="E20" s="1006"/>
      <c r="F20" s="1006"/>
      <c r="G20" s="1006"/>
      <c r="H20" s="1009" t="s">
        <v>398</v>
      </c>
      <c r="I20" s="1010"/>
      <c r="J20" s="1010"/>
      <c r="K20" s="1010"/>
      <c r="L20" s="1010"/>
      <c r="M20" s="1010"/>
      <c r="N20" s="1010"/>
      <c r="O20" s="1010"/>
      <c r="P20" s="1010"/>
      <c r="Q20" s="1010"/>
      <c r="R20" s="1010"/>
      <c r="S20" s="1010"/>
      <c r="T20" s="1010"/>
      <c r="U20" s="1010"/>
      <c r="V20" s="1010"/>
      <c r="W20" s="1010"/>
      <c r="X20" s="1010"/>
      <c r="Y20" s="1010"/>
      <c r="Z20" s="1010"/>
      <c r="AA20" s="1010"/>
      <c r="AB20" s="1010"/>
      <c r="AC20" s="1011"/>
      <c r="AD20" s="1015">
        <v>2015</v>
      </c>
      <c r="AE20" s="1015">
        <v>2014</v>
      </c>
      <c r="AF20" s="1017" t="s">
        <v>1054</v>
      </c>
    </row>
    <row r="21" spans="2:36" ht="27" customHeight="1" thickBot="1" x14ac:dyDescent="0.25">
      <c r="B21" s="1004"/>
      <c r="C21" s="1007"/>
      <c r="D21" s="1008"/>
      <c r="E21" s="1008"/>
      <c r="F21" s="1008"/>
      <c r="G21" s="1008"/>
      <c r="H21" s="1012"/>
      <c r="I21" s="1013"/>
      <c r="J21" s="1013"/>
      <c r="K21" s="1013"/>
      <c r="L21" s="1013"/>
      <c r="M21" s="1013"/>
      <c r="N21" s="1013"/>
      <c r="O21" s="1013"/>
      <c r="P21" s="1013"/>
      <c r="Q21" s="1013"/>
      <c r="R21" s="1013"/>
      <c r="S21" s="1013"/>
      <c r="T21" s="1013"/>
      <c r="U21" s="1013"/>
      <c r="V21" s="1013"/>
      <c r="W21" s="1013"/>
      <c r="X21" s="1013"/>
      <c r="Y21" s="1013"/>
      <c r="Z21" s="1013"/>
      <c r="AA21" s="1013"/>
      <c r="AB21" s="1013"/>
      <c r="AC21" s="1014"/>
      <c r="AD21" s="1016"/>
      <c r="AE21" s="1016"/>
      <c r="AF21" s="1018"/>
    </row>
    <row r="22" spans="2:36" s="150" customFormat="1" ht="30" customHeight="1" x14ac:dyDescent="0.2">
      <c r="B22" s="385"/>
      <c r="C22" s="386" t="s">
        <v>1055</v>
      </c>
      <c r="D22" s="387"/>
      <c r="E22" s="387"/>
      <c r="F22" s="387"/>
      <c r="G22" s="388"/>
      <c r="H22" s="953" t="s">
        <v>1056</v>
      </c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5"/>
      <c r="AD22" s="389">
        <v>175143409.95999998</v>
      </c>
      <c r="AE22" s="390">
        <v>178330235.40000001</v>
      </c>
      <c r="AF22" s="391" t="s">
        <v>1057</v>
      </c>
    </row>
    <row r="23" spans="2:36" s="151" customFormat="1" ht="15.75" customHeight="1" x14ac:dyDescent="0.2">
      <c r="B23" s="392"/>
      <c r="C23" s="393" t="s">
        <v>1058</v>
      </c>
      <c r="D23" s="394"/>
      <c r="E23" s="394"/>
      <c r="F23" s="394"/>
      <c r="G23" s="395"/>
      <c r="H23" s="991" t="s">
        <v>1059</v>
      </c>
      <c r="I23" s="992"/>
      <c r="J23" s="992"/>
      <c r="K23" s="992"/>
      <c r="L23" s="992"/>
      <c r="M23" s="992"/>
      <c r="N23" s="992"/>
      <c r="O23" s="992"/>
      <c r="P23" s="992"/>
      <c r="Q23" s="992"/>
      <c r="R23" s="992"/>
      <c r="S23" s="992"/>
      <c r="T23" s="992"/>
      <c r="U23" s="992"/>
      <c r="V23" s="992"/>
      <c r="W23" s="992"/>
      <c r="X23" s="992"/>
      <c r="Y23" s="992"/>
      <c r="Z23" s="992"/>
      <c r="AA23" s="992"/>
      <c r="AB23" s="992"/>
      <c r="AC23" s="993"/>
      <c r="AD23" s="396">
        <v>40078.140000000014</v>
      </c>
      <c r="AE23" s="397">
        <v>75857.160000000018</v>
      </c>
      <c r="AF23" s="391" t="s">
        <v>1057</v>
      </c>
    </row>
    <row r="24" spans="2:36" s="152" customFormat="1" ht="15.75" customHeight="1" x14ac:dyDescent="0.2">
      <c r="B24" s="398"/>
      <c r="C24" s="399" t="s">
        <v>1060</v>
      </c>
      <c r="D24" s="400"/>
      <c r="E24" s="400"/>
      <c r="F24" s="400"/>
      <c r="G24" s="401"/>
      <c r="H24" s="985" t="s">
        <v>1061</v>
      </c>
      <c r="I24" s="986"/>
      <c r="J24" s="986"/>
      <c r="K24" s="986"/>
      <c r="L24" s="986"/>
      <c r="M24" s="986"/>
      <c r="N24" s="986"/>
      <c r="O24" s="986"/>
      <c r="P24" s="986"/>
      <c r="Q24" s="986"/>
      <c r="R24" s="986"/>
      <c r="S24" s="986"/>
      <c r="T24" s="986"/>
      <c r="U24" s="986"/>
      <c r="V24" s="986"/>
      <c r="W24" s="986"/>
      <c r="X24" s="986"/>
      <c r="Y24" s="986"/>
      <c r="Z24" s="986"/>
      <c r="AA24" s="986"/>
      <c r="AB24" s="986"/>
      <c r="AC24" s="987"/>
      <c r="AD24" s="402">
        <v>0</v>
      </c>
      <c r="AE24" s="741">
        <v>0</v>
      </c>
      <c r="AF24" s="391" t="s">
        <v>1057</v>
      </c>
    </row>
    <row r="25" spans="2:36" s="153" customFormat="1" ht="50.45" customHeight="1" x14ac:dyDescent="0.2">
      <c r="B25" s="392"/>
      <c r="C25" s="404" t="s">
        <v>399</v>
      </c>
      <c r="D25" s="405"/>
      <c r="E25" s="405"/>
      <c r="F25" s="405"/>
      <c r="G25" s="406"/>
      <c r="H25" s="973" t="s">
        <v>1062</v>
      </c>
      <c r="I25" s="974"/>
      <c r="J25" s="974"/>
      <c r="K25" s="974"/>
      <c r="L25" s="974"/>
      <c r="M25" s="974"/>
      <c r="N25" s="974"/>
      <c r="O25" s="974"/>
      <c r="P25" s="974"/>
      <c r="Q25" s="974"/>
      <c r="R25" s="974"/>
      <c r="S25" s="974"/>
      <c r="T25" s="974"/>
      <c r="U25" s="974"/>
      <c r="V25" s="974"/>
      <c r="W25" s="974"/>
      <c r="X25" s="974"/>
      <c r="Y25" s="974"/>
      <c r="Z25" s="974"/>
      <c r="AA25" s="974"/>
      <c r="AB25" s="974"/>
      <c r="AC25" s="975"/>
      <c r="AD25" s="407">
        <v>0</v>
      </c>
      <c r="AE25" s="742">
        <v>0</v>
      </c>
      <c r="AF25" s="409" t="s">
        <v>1057</v>
      </c>
      <c r="AH25" s="154"/>
    </row>
    <row r="26" spans="2:36" s="153" customFormat="1" ht="15.75" customHeight="1" x14ac:dyDescent="0.2">
      <c r="B26" s="392"/>
      <c r="C26" s="404" t="s">
        <v>400</v>
      </c>
      <c r="D26" s="405"/>
      <c r="E26" s="405"/>
      <c r="F26" s="405"/>
      <c r="G26" s="406"/>
      <c r="H26" s="973" t="s">
        <v>1063</v>
      </c>
      <c r="I26" s="974"/>
      <c r="J26" s="974"/>
      <c r="K26" s="974"/>
      <c r="L26" s="974"/>
      <c r="M26" s="974"/>
      <c r="N26" s="974"/>
      <c r="O26" s="974"/>
      <c r="P26" s="974"/>
      <c r="Q26" s="974"/>
      <c r="R26" s="974"/>
      <c r="S26" s="974"/>
      <c r="T26" s="974"/>
      <c r="U26" s="974"/>
      <c r="V26" s="974"/>
      <c r="W26" s="974"/>
      <c r="X26" s="974"/>
      <c r="Y26" s="974"/>
      <c r="Z26" s="974"/>
      <c r="AA26" s="974"/>
      <c r="AB26" s="974"/>
      <c r="AC26" s="975"/>
      <c r="AD26" s="407">
        <v>0</v>
      </c>
      <c r="AE26" s="742">
        <v>0</v>
      </c>
      <c r="AF26" s="409" t="s">
        <v>1057</v>
      </c>
    </row>
    <row r="27" spans="2:36" s="153" customFormat="1" ht="15.75" customHeight="1" x14ac:dyDescent="0.2">
      <c r="B27" s="392"/>
      <c r="C27" s="399" t="s">
        <v>1064</v>
      </c>
      <c r="D27" s="400"/>
      <c r="E27" s="400"/>
      <c r="F27" s="400"/>
      <c r="G27" s="401"/>
      <c r="H27" s="985" t="s">
        <v>1065</v>
      </c>
      <c r="I27" s="986"/>
      <c r="J27" s="986"/>
      <c r="K27" s="986"/>
      <c r="L27" s="986"/>
      <c r="M27" s="986"/>
      <c r="N27" s="986"/>
      <c r="O27" s="986"/>
      <c r="P27" s="986"/>
      <c r="Q27" s="986"/>
      <c r="R27" s="986"/>
      <c r="S27" s="986"/>
      <c r="T27" s="986"/>
      <c r="U27" s="986"/>
      <c r="V27" s="986"/>
      <c r="W27" s="986"/>
      <c r="X27" s="986"/>
      <c r="Y27" s="986"/>
      <c r="Z27" s="986"/>
      <c r="AA27" s="986"/>
      <c r="AB27" s="986"/>
      <c r="AC27" s="987"/>
      <c r="AD27" s="410">
        <v>0</v>
      </c>
      <c r="AE27" s="411">
        <v>0</v>
      </c>
      <c r="AF27" s="391" t="s">
        <v>1057</v>
      </c>
    </row>
    <row r="28" spans="2:36" s="153" customFormat="1" ht="15.75" customHeight="1" x14ac:dyDescent="0.2">
      <c r="B28" s="392"/>
      <c r="C28" s="404" t="s">
        <v>401</v>
      </c>
      <c r="D28" s="405"/>
      <c r="E28" s="405"/>
      <c r="F28" s="405"/>
      <c r="G28" s="406"/>
      <c r="H28" s="973" t="s">
        <v>1066</v>
      </c>
      <c r="I28" s="974"/>
      <c r="J28" s="974"/>
      <c r="K28" s="974"/>
      <c r="L28" s="974"/>
      <c r="M28" s="974"/>
      <c r="N28" s="974"/>
      <c r="O28" s="974"/>
      <c r="P28" s="974"/>
      <c r="Q28" s="974"/>
      <c r="R28" s="974"/>
      <c r="S28" s="974"/>
      <c r="T28" s="974"/>
      <c r="U28" s="974"/>
      <c r="V28" s="974"/>
      <c r="W28" s="974"/>
      <c r="X28" s="974"/>
      <c r="Y28" s="974"/>
      <c r="Z28" s="974"/>
      <c r="AA28" s="974"/>
      <c r="AB28" s="974"/>
      <c r="AC28" s="975"/>
      <c r="AD28" s="407">
        <v>0</v>
      </c>
      <c r="AE28" s="742">
        <v>0</v>
      </c>
      <c r="AF28" s="409" t="s">
        <v>1057</v>
      </c>
    </row>
    <row r="29" spans="2:36" s="153" customFormat="1" ht="15.75" customHeight="1" x14ac:dyDescent="0.2">
      <c r="B29" s="392"/>
      <c r="C29" s="404" t="s">
        <v>402</v>
      </c>
      <c r="D29" s="405"/>
      <c r="E29" s="405"/>
      <c r="F29" s="405"/>
      <c r="G29" s="406"/>
      <c r="H29" s="973" t="s">
        <v>1067</v>
      </c>
      <c r="I29" s="974"/>
      <c r="J29" s="974"/>
      <c r="K29" s="974"/>
      <c r="L29" s="974"/>
      <c r="M29" s="974"/>
      <c r="N29" s="974"/>
      <c r="O29" s="974"/>
      <c r="P29" s="974"/>
      <c r="Q29" s="974"/>
      <c r="R29" s="974"/>
      <c r="S29" s="974"/>
      <c r="T29" s="974"/>
      <c r="U29" s="974"/>
      <c r="V29" s="974"/>
      <c r="W29" s="974"/>
      <c r="X29" s="974"/>
      <c r="Y29" s="974"/>
      <c r="Z29" s="974"/>
      <c r="AA29" s="974"/>
      <c r="AB29" s="974"/>
      <c r="AC29" s="975"/>
      <c r="AD29" s="407">
        <v>0</v>
      </c>
      <c r="AE29" s="742">
        <v>0</v>
      </c>
      <c r="AF29" s="409" t="s">
        <v>1057</v>
      </c>
      <c r="AJ29" s="155">
        <v>0</v>
      </c>
    </row>
    <row r="30" spans="2:36" s="153" customFormat="1" ht="15.75" customHeight="1" x14ac:dyDescent="0.2">
      <c r="B30" s="392"/>
      <c r="C30" s="399" t="s">
        <v>1068</v>
      </c>
      <c r="D30" s="400"/>
      <c r="E30" s="400"/>
      <c r="F30" s="400"/>
      <c r="G30" s="401"/>
      <c r="H30" s="985" t="s">
        <v>1069</v>
      </c>
      <c r="I30" s="986"/>
      <c r="J30" s="986"/>
      <c r="K30" s="986"/>
      <c r="L30" s="986"/>
      <c r="M30" s="986"/>
      <c r="N30" s="986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  <c r="Z30" s="986"/>
      <c r="AA30" s="986"/>
      <c r="AB30" s="986"/>
      <c r="AC30" s="987"/>
      <c r="AD30" s="402">
        <v>0</v>
      </c>
      <c r="AE30" s="741">
        <v>0</v>
      </c>
      <c r="AF30" s="391" t="s">
        <v>1057</v>
      </c>
    </row>
    <row r="31" spans="2:36" s="153" customFormat="1" ht="27.75" customHeight="1" x14ac:dyDescent="0.2">
      <c r="B31" s="392"/>
      <c r="C31" s="404" t="s">
        <v>403</v>
      </c>
      <c r="D31" s="405"/>
      <c r="E31" s="405"/>
      <c r="F31" s="405"/>
      <c r="G31" s="406"/>
      <c r="H31" s="979" t="s">
        <v>1070</v>
      </c>
      <c r="I31" s="998"/>
      <c r="J31" s="998"/>
      <c r="K31" s="998"/>
      <c r="L31" s="998"/>
      <c r="M31" s="998"/>
      <c r="N31" s="998"/>
      <c r="O31" s="998"/>
      <c r="P31" s="998"/>
      <c r="Q31" s="998"/>
      <c r="R31" s="998"/>
      <c r="S31" s="998"/>
      <c r="T31" s="998"/>
      <c r="U31" s="998"/>
      <c r="V31" s="998"/>
      <c r="W31" s="998"/>
      <c r="X31" s="998"/>
      <c r="Y31" s="998"/>
      <c r="Z31" s="998"/>
      <c r="AA31" s="998"/>
      <c r="AB31" s="998"/>
      <c r="AC31" s="999"/>
      <c r="AD31" s="412">
        <v>434714.38</v>
      </c>
      <c r="AE31" s="413">
        <v>434714.38</v>
      </c>
      <c r="AF31" s="409" t="s">
        <v>1057</v>
      </c>
    </row>
    <row r="32" spans="2:36" s="153" customFormat="1" ht="38.25" customHeight="1" x14ac:dyDescent="0.2">
      <c r="B32" s="392"/>
      <c r="C32" s="404" t="s">
        <v>404</v>
      </c>
      <c r="D32" s="405"/>
      <c r="E32" s="405"/>
      <c r="F32" s="405"/>
      <c r="G32" s="406"/>
      <c r="H32" s="973" t="s">
        <v>1071</v>
      </c>
      <c r="I32" s="974"/>
      <c r="J32" s="974"/>
      <c r="K32" s="974"/>
      <c r="L32" s="974"/>
      <c r="M32" s="974"/>
      <c r="N32" s="974"/>
      <c r="O32" s="974"/>
      <c r="P32" s="974"/>
      <c r="Q32" s="974"/>
      <c r="R32" s="974"/>
      <c r="S32" s="974"/>
      <c r="T32" s="974"/>
      <c r="U32" s="974"/>
      <c r="V32" s="974"/>
      <c r="W32" s="974"/>
      <c r="X32" s="974"/>
      <c r="Y32" s="974"/>
      <c r="Z32" s="974"/>
      <c r="AA32" s="974"/>
      <c r="AB32" s="974"/>
      <c r="AC32" s="975"/>
      <c r="AD32" s="412">
        <v>434714.38</v>
      </c>
      <c r="AE32" s="413">
        <v>434714.38</v>
      </c>
      <c r="AF32" s="409" t="s">
        <v>1057</v>
      </c>
    </row>
    <row r="33" spans="2:35" s="153" customFormat="1" ht="15.75" customHeight="1" x14ac:dyDescent="0.2">
      <c r="B33" s="392"/>
      <c r="C33" s="404" t="s">
        <v>405</v>
      </c>
      <c r="D33" s="405"/>
      <c r="E33" s="405"/>
      <c r="F33" s="405"/>
      <c r="G33" s="406"/>
      <c r="H33" s="973" t="s">
        <v>1072</v>
      </c>
      <c r="I33" s="974"/>
      <c r="J33" s="974"/>
      <c r="K33" s="974"/>
      <c r="L33" s="974"/>
      <c r="M33" s="974"/>
      <c r="N33" s="974"/>
      <c r="O33" s="974"/>
      <c r="P33" s="974"/>
      <c r="Q33" s="974"/>
      <c r="R33" s="974"/>
      <c r="S33" s="974"/>
      <c r="T33" s="974"/>
      <c r="U33" s="974"/>
      <c r="V33" s="974"/>
      <c r="W33" s="974"/>
      <c r="X33" s="974"/>
      <c r="Y33" s="974"/>
      <c r="Z33" s="974"/>
      <c r="AA33" s="974"/>
      <c r="AB33" s="974"/>
      <c r="AC33" s="975"/>
      <c r="AD33" s="407">
        <v>0</v>
      </c>
      <c r="AE33" s="742">
        <v>0</v>
      </c>
      <c r="AF33" s="409" t="s">
        <v>1057</v>
      </c>
    </row>
    <row r="34" spans="2:35" s="153" customFormat="1" ht="15.75" customHeight="1" x14ac:dyDescent="0.2">
      <c r="B34" s="392"/>
      <c r="C34" s="404" t="s">
        <v>406</v>
      </c>
      <c r="D34" s="405"/>
      <c r="E34" s="405"/>
      <c r="F34" s="405"/>
      <c r="G34" s="406"/>
      <c r="H34" s="973" t="s">
        <v>1073</v>
      </c>
      <c r="I34" s="974"/>
      <c r="J34" s="974"/>
      <c r="K34" s="974"/>
      <c r="L34" s="974"/>
      <c r="M34" s="974"/>
      <c r="N34" s="974"/>
      <c r="O34" s="974"/>
      <c r="P34" s="974"/>
      <c r="Q34" s="974"/>
      <c r="R34" s="974"/>
      <c r="S34" s="974"/>
      <c r="T34" s="974"/>
      <c r="U34" s="974"/>
      <c r="V34" s="974"/>
      <c r="W34" s="974"/>
      <c r="X34" s="974"/>
      <c r="Y34" s="974"/>
      <c r="Z34" s="974"/>
      <c r="AA34" s="974"/>
      <c r="AB34" s="974"/>
      <c r="AC34" s="975"/>
      <c r="AD34" s="407">
        <v>0</v>
      </c>
      <c r="AE34" s="742">
        <v>0</v>
      </c>
      <c r="AF34" s="409" t="s">
        <v>1057</v>
      </c>
    </row>
    <row r="35" spans="2:35" s="153" customFormat="1" ht="15.75" customHeight="1" x14ac:dyDescent="0.2">
      <c r="B35" s="392"/>
      <c r="C35" s="399" t="s">
        <v>407</v>
      </c>
      <c r="D35" s="400"/>
      <c r="E35" s="400"/>
      <c r="F35" s="400"/>
      <c r="G35" s="401"/>
      <c r="H35" s="985" t="s">
        <v>1074</v>
      </c>
      <c r="I35" s="986"/>
      <c r="J35" s="986"/>
      <c r="K35" s="986"/>
      <c r="L35" s="986"/>
      <c r="M35" s="986"/>
      <c r="N35" s="986"/>
      <c r="O35" s="986"/>
      <c r="P35" s="986"/>
      <c r="Q35" s="986"/>
      <c r="R35" s="986"/>
      <c r="S35" s="986"/>
      <c r="T35" s="986"/>
      <c r="U35" s="986"/>
      <c r="V35" s="986"/>
      <c r="W35" s="986"/>
      <c r="X35" s="986"/>
      <c r="Y35" s="986"/>
      <c r="Z35" s="986"/>
      <c r="AA35" s="986"/>
      <c r="AB35" s="986"/>
      <c r="AC35" s="987"/>
      <c r="AD35" s="403">
        <v>0</v>
      </c>
      <c r="AE35" s="743">
        <v>0</v>
      </c>
      <c r="AF35" s="391" t="s">
        <v>1057</v>
      </c>
    </row>
    <row r="36" spans="2:35" s="153" customFormat="1" ht="15.75" customHeight="1" x14ac:dyDescent="0.2">
      <c r="B36" s="392"/>
      <c r="C36" s="399" t="s">
        <v>1075</v>
      </c>
      <c r="D36" s="400"/>
      <c r="E36" s="400"/>
      <c r="F36" s="400"/>
      <c r="G36" s="401"/>
      <c r="H36" s="985" t="s">
        <v>1076</v>
      </c>
      <c r="I36" s="986"/>
      <c r="J36" s="986"/>
      <c r="K36" s="986"/>
      <c r="L36" s="986"/>
      <c r="M36" s="986"/>
      <c r="N36" s="986"/>
      <c r="O36" s="986"/>
      <c r="P36" s="986"/>
      <c r="Q36" s="986"/>
      <c r="R36" s="986"/>
      <c r="S36" s="986"/>
      <c r="T36" s="986"/>
      <c r="U36" s="986"/>
      <c r="V36" s="986"/>
      <c r="W36" s="986"/>
      <c r="X36" s="986"/>
      <c r="Y36" s="986"/>
      <c r="Z36" s="986"/>
      <c r="AA36" s="986"/>
      <c r="AB36" s="986"/>
      <c r="AC36" s="987"/>
      <c r="AD36" s="410">
        <v>40078.140000000014</v>
      </c>
      <c r="AE36" s="411">
        <v>75857.160000000018</v>
      </c>
      <c r="AF36" s="391" t="s">
        <v>1057</v>
      </c>
    </row>
    <row r="37" spans="2:35" s="153" customFormat="1" ht="15.75" customHeight="1" x14ac:dyDescent="0.2">
      <c r="B37" s="392"/>
      <c r="C37" s="404" t="s">
        <v>408</v>
      </c>
      <c r="D37" s="405"/>
      <c r="E37" s="405"/>
      <c r="F37" s="405"/>
      <c r="G37" s="406"/>
      <c r="H37" s="973" t="s">
        <v>1077</v>
      </c>
      <c r="I37" s="974"/>
      <c r="J37" s="974"/>
      <c r="K37" s="974"/>
      <c r="L37" s="974"/>
      <c r="M37" s="974"/>
      <c r="N37" s="974"/>
      <c r="O37" s="974"/>
      <c r="P37" s="974"/>
      <c r="Q37" s="974"/>
      <c r="R37" s="974"/>
      <c r="S37" s="974"/>
      <c r="T37" s="974"/>
      <c r="U37" s="974"/>
      <c r="V37" s="974"/>
      <c r="W37" s="974"/>
      <c r="X37" s="974"/>
      <c r="Y37" s="974"/>
      <c r="Z37" s="974"/>
      <c r="AA37" s="974"/>
      <c r="AB37" s="974"/>
      <c r="AC37" s="975"/>
      <c r="AD37" s="412">
        <v>205078.52000000002</v>
      </c>
      <c r="AE37" s="413">
        <v>205078.52000000002</v>
      </c>
      <c r="AF37" s="409" t="s">
        <v>1057</v>
      </c>
    </row>
    <row r="38" spans="2:35" s="153" customFormat="1" ht="15.75" customHeight="1" x14ac:dyDescent="0.2">
      <c r="B38" s="392"/>
      <c r="C38" s="404" t="s">
        <v>409</v>
      </c>
      <c r="D38" s="405"/>
      <c r="E38" s="405"/>
      <c r="F38" s="405"/>
      <c r="G38" s="406"/>
      <c r="H38" s="973" t="s">
        <v>1078</v>
      </c>
      <c r="I38" s="974"/>
      <c r="J38" s="974"/>
      <c r="K38" s="974"/>
      <c r="L38" s="974"/>
      <c r="M38" s="974"/>
      <c r="N38" s="974"/>
      <c r="O38" s="974"/>
      <c r="P38" s="974"/>
      <c r="Q38" s="974"/>
      <c r="R38" s="974"/>
      <c r="S38" s="974"/>
      <c r="T38" s="974"/>
      <c r="U38" s="974"/>
      <c r="V38" s="974"/>
      <c r="W38" s="974"/>
      <c r="X38" s="974"/>
      <c r="Y38" s="974"/>
      <c r="Z38" s="974"/>
      <c r="AA38" s="974"/>
      <c r="AB38" s="974"/>
      <c r="AC38" s="975"/>
      <c r="AD38" s="412">
        <v>165000.38</v>
      </c>
      <c r="AE38" s="413">
        <v>129221.36</v>
      </c>
      <c r="AF38" s="409" t="s">
        <v>1057</v>
      </c>
      <c r="AG38" s="755"/>
      <c r="AI38" s="752"/>
    </row>
    <row r="39" spans="2:35" s="153" customFormat="1" ht="15.75" customHeight="1" x14ac:dyDescent="0.2">
      <c r="B39" s="392"/>
      <c r="C39" s="404" t="s">
        <v>410</v>
      </c>
      <c r="D39" s="405"/>
      <c r="E39" s="405"/>
      <c r="F39" s="405"/>
      <c r="G39" s="406"/>
      <c r="H39" s="973" t="s">
        <v>1079</v>
      </c>
      <c r="I39" s="974"/>
      <c r="J39" s="974"/>
      <c r="K39" s="974"/>
      <c r="L39" s="974"/>
      <c r="M39" s="974"/>
      <c r="N39" s="974"/>
      <c r="O39" s="974"/>
      <c r="P39" s="974"/>
      <c r="Q39" s="974"/>
      <c r="R39" s="974"/>
      <c r="S39" s="974"/>
      <c r="T39" s="974"/>
      <c r="U39" s="974"/>
      <c r="V39" s="974"/>
      <c r="W39" s="974"/>
      <c r="X39" s="974"/>
      <c r="Y39" s="974"/>
      <c r="Z39" s="974"/>
      <c r="AA39" s="974"/>
      <c r="AB39" s="974"/>
      <c r="AC39" s="975"/>
      <c r="AD39" s="407">
        <v>0</v>
      </c>
      <c r="AE39" s="742">
        <v>0</v>
      </c>
      <c r="AF39" s="409" t="s">
        <v>1057</v>
      </c>
    </row>
    <row r="40" spans="2:35" s="153" customFormat="1" ht="15.75" customHeight="1" x14ac:dyDescent="0.2">
      <c r="B40" s="392"/>
      <c r="C40" s="404" t="s">
        <v>411</v>
      </c>
      <c r="D40" s="405"/>
      <c r="E40" s="405"/>
      <c r="F40" s="405"/>
      <c r="G40" s="406"/>
      <c r="H40" s="973" t="s">
        <v>1080</v>
      </c>
      <c r="I40" s="974"/>
      <c r="J40" s="974"/>
      <c r="K40" s="974"/>
      <c r="L40" s="974"/>
      <c r="M40" s="974"/>
      <c r="N40" s="974"/>
      <c r="O40" s="974"/>
      <c r="P40" s="974"/>
      <c r="Q40" s="974"/>
      <c r="R40" s="974"/>
      <c r="S40" s="974"/>
      <c r="T40" s="974"/>
      <c r="U40" s="974"/>
      <c r="V40" s="974"/>
      <c r="W40" s="974"/>
      <c r="X40" s="974"/>
      <c r="Y40" s="974"/>
      <c r="Z40" s="974"/>
      <c r="AA40" s="974"/>
      <c r="AB40" s="974"/>
      <c r="AC40" s="975"/>
      <c r="AD40" s="407">
        <v>0</v>
      </c>
      <c r="AE40" s="742">
        <v>0</v>
      </c>
      <c r="AF40" s="409" t="s">
        <v>1057</v>
      </c>
    </row>
    <row r="41" spans="2:35" s="153" customFormat="1" ht="15.75" customHeight="1" x14ac:dyDescent="0.2">
      <c r="B41" s="392"/>
      <c r="C41" s="404" t="s">
        <v>412</v>
      </c>
      <c r="D41" s="405"/>
      <c r="E41" s="405"/>
      <c r="F41" s="405"/>
      <c r="G41" s="406"/>
      <c r="H41" s="973" t="s">
        <v>1081</v>
      </c>
      <c r="I41" s="974"/>
      <c r="J41" s="974"/>
      <c r="K41" s="974"/>
      <c r="L41" s="974"/>
      <c r="M41" s="974"/>
      <c r="N41" s="974"/>
      <c r="O41" s="974"/>
      <c r="P41" s="974"/>
      <c r="Q41" s="974"/>
      <c r="R41" s="974"/>
      <c r="S41" s="974"/>
      <c r="T41" s="974"/>
      <c r="U41" s="974"/>
      <c r="V41" s="974"/>
      <c r="W41" s="974"/>
      <c r="X41" s="974"/>
      <c r="Y41" s="974"/>
      <c r="Z41" s="974"/>
      <c r="AA41" s="974"/>
      <c r="AB41" s="974"/>
      <c r="AC41" s="975"/>
      <c r="AD41" s="407">
        <v>0</v>
      </c>
      <c r="AE41" s="742">
        <v>0</v>
      </c>
      <c r="AF41" s="409" t="s">
        <v>1057</v>
      </c>
    </row>
    <row r="42" spans="2:35" s="153" customFormat="1" ht="15.75" customHeight="1" x14ac:dyDescent="0.2">
      <c r="B42" s="392"/>
      <c r="C42" s="404" t="s">
        <v>413</v>
      </c>
      <c r="D42" s="405"/>
      <c r="E42" s="405"/>
      <c r="F42" s="405"/>
      <c r="G42" s="406"/>
      <c r="H42" s="973" t="s">
        <v>1082</v>
      </c>
      <c r="I42" s="974"/>
      <c r="J42" s="974"/>
      <c r="K42" s="974"/>
      <c r="L42" s="974"/>
      <c r="M42" s="974"/>
      <c r="N42" s="974"/>
      <c r="O42" s="974"/>
      <c r="P42" s="974"/>
      <c r="Q42" s="974"/>
      <c r="R42" s="974"/>
      <c r="S42" s="974"/>
      <c r="T42" s="974"/>
      <c r="U42" s="974"/>
      <c r="V42" s="974"/>
      <c r="W42" s="974"/>
      <c r="X42" s="974"/>
      <c r="Y42" s="974"/>
      <c r="Z42" s="974"/>
      <c r="AA42" s="974"/>
      <c r="AB42" s="974"/>
      <c r="AC42" s="975"/>
      <c r="AD42" s="407">
        <v>0</v>
      </c>
      <c r="AE42" s="742">
        <v>0</v>
      </c>
      <c r="AF42" s="409" t="s">
        <v>1057</v>
      </c>
    </row>
    <row r="43" spans="2:35" s="153" customFormat="1" ht="15.75" customHeight="1" x14ac:dyDescent="0.2">
      <c r="B43" s="392"/>
      <c r="C43" s="404" t="s">
        <v>414</v>
      </c>
      <c r="D43" s="405"/>
      <c r="E43" s="405"/>
      <c r="F43" s="405"/>
      <c r="G43" s="406"/>
      <c r="H43" s="973" t="s">
        <v>1083</v>
      </c>
      <c r="I43" s="974"/>
      <c r="J43" s="974"/>
      <c r="K43" s="974"/>
      <c r="L43" s="974"/>
      <c r="M43" s="974"/>
      <c r="N43" s="974"/>
      <c r="O43" s="974"/>
      <c r="P43" s="974"/>
      <c r="Q43" s="974"/>
      <c r="R43" s="974"/>
      <c r="S43" s="974"/>
      <c r="T43" s="974"/>
      <c r="U43" s="974"/>
      <c r="V43" s="974"/>
      <c r="W43" s="974"/>
      <c r="X43" s="974"/>
      <c r="Y43" s="974"/>
      <c r="Z43" s="974"/>
      <c r="AA43" s="974"/>
      <c r="AB43" s="974"/>
      <c r="AC43" s="975"/>
      <c r="AD43" s="407">
        <v>0</v>
      </c>
      <c r="AE43" s="742">
        <v>0</v>
      </c>
      <c r="AF43" s="409" t="s">
        <v>1057</v>
      </c>
      <c r="AI43" s="155">
        <v>0</v>
      </c>
    </row>
    <row r="44" spans="2:35" s="153" customFormat="1" ht="15.75" customHeight="1" x14ac:dyDescent="0.2">
      <c r="B44" s="392"/>
      <c r="C44" s="404" t="s">
        <v>415</v>
      </c>
      <c r="D44" s="405"/>
      <c r="E44" s="405"/>
      <c r="F44" s="405"/>
      <c r="G44" s="406"/>
      <c r="H44" s="973" t="s">
        <v>1084</v>
      </c>
      <c r="I44" s="974"/>
      <c r="J44" s="974"/>
      <c r="K44" s="974"/>
      <c r="L44" s="974"/>
      <c r="M44" s="974"/>
      <c r="N44" s="974"/>
      <c r="O44" s="974"/>
      <c r="P44" s="974"/>
      <c r="Q44" s="974"/>
      <c r="R44" s="974"/>
      <c r="S44" s="974"/>
      <c r="T44" s="974"/>
      <c r="U44" s="974"/>
      <c r="V44" s="974"/>
      <c r="W44" s="974"/>
      <c r="X44" s="974"/>
      <c r="Y44" s="974"/>
      <c r="Z44" s="974"/>
      <c r="AA44" s="974"/>
      <c r="AB44" s="974"/>
      <c r="AC44" s="975"/>
      <c r="AD44" s="407">
        <v>0</v>
      </c>
      <c r="AE44" s="742">
        <v>0</v>
      </c>
      <c r="AF44" s="409" t="s">
        <v>1057</v>
      </c>
    </row>
    <row r="45" spans="2:35" s="153" customFormat="1" ht="15.75" customHeight="1" x14ac:dyDescent="0.2">
      <c r="B45" s="392"/>
      <c r="C45" s="399" t="s">
        <v>1085</v>
      </c>
      <c r="D45" s="400"/>
      <c r="E45" s="400"/>
      <c r="F45" s="400"/>
      <c r="G45" s="401"/>
      <c r="H45" s="985" t="s">
        <v>1086</v>
      </c>
      <c r="I45" s="986"/>
      <c r="J45" s="986"/>
      <c r="K45" s="986"/>
      <c r="L45" s="986"/>
      <c r="M45" s="986"/>
      <c r="N45" s="986"/>
      <c r="O45" s="986"/>
      <c r="P45" s="986"/>
      <c r="Q45" s="986"/>
      <c r="R45" s="986"/>
      <c r="S45" s="986"/>
      <c r="T45" s="986"/>
      <c r="U45" s="986"/>
      <c r="V45" s="986"/>
      <c r="W45" s="986"/>
      <c r="X45" s="986"/>
      <c r="Y45" s="986"/>
      <c r="Z45" s="986"/>
      <c r="AA45" s="986"/>
      <c r="AB45" s="986"/>
      <c r="AC45" s="987"/>
      <c r="AD45" s="402">
        <v>0</v>
      </c>
      <c r="AE45" s="741">
        <v>0</v>
      </c>
      <c r="AF45" s="391" t="s">
        <v>1057</v>
      </c>
    </row>
    <row r="46" spans="2:35" s="153" customFormat="1" ht="15.75" customHeight="1" x14ac:dyDescent="0.2">
      <c r="B46" s="414"/>
      <c r="C46" s="404" t="s">
        <v>416</v>
      </c>
      <c r="D46" s="405"/>
      <c r="E46" s="405"/>
      <c r="F46" s="405"/>
      <c r="G46" s="406"/>
      <c r="H46" s="988" t="s">
        <v>1087</v>
      </c>
      <c r="I46" s="989"/>
      <c r="J46" s="989"/>
      <c r="K46" s="989"/>
      <c r="L46" s="989"/>
      <c r="M46" s="989"/>
      <c r="N46" s="989"/>
      <c r="O46" s="989"/>
      <c r="P46" s="989"/>
      <c r="Q46" s="989"/>
      <c r="R46" s="989"/>
      <c r="S46" s="989"/>
      <c r="T46" s="989"/>
      <c r="U46" s="989"/>
      <c r="V46" s="989"/>
      <c r="W46" s="989"/>
      <c r="X46" s="989"/>
      <c r="Y46" s="989"/>
      <c r="Z46" s="989"/>
      <c r="AA46" s="989"/>
      <c r="AB46" s="989"/>
      <c r="AC46" s="990"/>
      <c r="AD46" s="407">
        <v>0</v>
      </c>
      <c r="AE46" s="742">
        <v>0</v>
      </c>
      <c r="AF46" s="409" t="s">
        <v>1057</v>
      </c>
    </row>
    <row r="47" spans="2:35" s="153" customFormat="1" ht="15.75" customHeight="1" x14ac:dyDescent="0.2">
      <c r="B47" s="392"/>
      <c r="C47" s="404" t="s">
        <v>417</v>
      </c>
      <c r="D47" s="405"/>
      <c r="E47" s="405"/>
      <c r="F47" s="405"/>
      <c r="G47" s="406"/>
      <c r="H47" s="973" t="s">
        <v>1088</v>
      </c>
      <c r="I47" s="974"/>
      <c r="J47" s="974"/>
      <c r="K47" s="974"/>
      <c r="L47" s="974"/>
      <c r="M47" s="974"/>
      <c r="N47" s="974"/>
      <c r="O47" s="974"/>
      <c r="P47" s="974"/>
      <c r="Q47" s="974"/>
      <c r="R47" s="974"/>
      <c r="S47" s="974"/>
      <c r="T47" s="974"/>
      <c r="U47" s="974"/>
      <c r="V47" s="974"/>
      <c r="W47" s="974"/>
      <c r="X47" s="974"/>
      <c r="Y47" s="974"/>
      <c r="Z47" s="974"/>
      <c r="AA47" s="974"/>
      <c r="AB47" s="974"/>
      <c r="AC47" s="975"/>
      <c r="AD47" s="407">
        <v>0</v>
      </c>
      <c r="AE47" s="742">
        <v>0</v>
      </c>
      <c r="AF47" s="409" t="s">
        <v>1057</v>
      </c>
    </row>
    <row r="48" spans="2:35" s="153" customFormat="1" ht="15.75" customHeight="1" x14ac:dyDescent="0.2">
      <c r="B48" s="392"/>
      <c r="C48" s="404" t="s">
        <v>418</v>
      </c>
      <c r="D48" s="405"/>
      <c r="E48" s="405"/>
      <c r="F48" s="405"/>
      <c r="G48" s="406"/>
      <c r="H48" s="973" t="s">
        <v>1089</v>
      </c>
      <c r="I48" s="974"/>
      <c r="J48" s="974"/>
      <c r="K48" s="974"/>
      <c r="L48" s="974"/>
      <c r="M48" s="974"/>
      <c r="N48" s="974"/>
      <c r="O48" s="974"/>
      <c r="P48" s="974"/>
      <c r="Q48" s="974"/>
      <c r="R48" s="974"/>
      <c r="S48" s="974"/>
      <c r="T48" s="974"/>
      <c r="U48" s="974"/>
      <c r="V48" s="974"/>
      <c r="W48" s="974"/>
      <c r="X48" s="974"/>
      <c r="Y48" s="974"/>
      <c r="Z48" s="974"/>
      <c r="AA48" s="974"/>
      <c r="AB48" s="974"/>
      <c r="AC48" s="975"/>
      <c r="AD48" s="407">
        <v>0</v>
      </c>
      <c r="AE48" s="742">
        <v>0</v>
      </c>
      <c r="AF48" s="409" t="s">
        <v>1057</v>
      </c>
    </row>
    <row r="49" spans="2:32" s="153" customFormat="1" ht="15.75" customHeight="1" thickBot="1" x14ac:dyDescent="0.25">
      <c r="B49" s="415"/>
      <c r="C49" s="416" t="s">
        <v>419</v>
      </c>
      <c r="D49" s="417"/>
      <c r="E49" s="417"/>
      <c r="F49" s="417"/>
      <c r="G49" s="418"/>
      <c r="H49" s="976" t="s">
        <v>1090</v>
      </c>
      <c r="I49" s="977"/>
      <c r="J49" s="977"/>
      <c r="K49" s="977"/>
      <c r="L49" s="977"/>
      <c r="M49" s="977"/>
      <c r="N49" s="977"/>
      <c r="O49" s="977"/>
      <c r="P49" s="977"/>
      <c r="Q49" s="977"/>
      <c r="R49" s="977"/>
      <c r="S49" s="977"/>
      <c r="T49" s="977"/>
      <c r="U49" s="977"/>
      <c r="V49" s="977"/>
      <c r="W49" s="977"/>
      <c r="X49" s="977"/>
      <c r="Y49" s="977"/>
      <c r="Z49" s="977"/>
      <c r="AA49" s="977"/>
      <c r="AB49" s="977"/>
      <c r="AC49" s="978"/>
      <c r="AD49" s="419">
        <v>0</v>
      </c>
      <c r="AE49" s="742">
        <v>0</v>
      </c>
      <c r="AF49" s="420" t="s">
        <v>1057</v>
      </c>
    </row>
    <row r="50" spans="2:32" s="153" customFormat="1" ht="15.75" customHeight="1" x14ac:dyDescent="0.2">
      <c r="B50" s="414"/>
      <c r="C50" s="386" t="s">
        <v>1091</v>
      </c>
      <c r="D50" s="387"/>
      <c r="E50" s="387"/>
      <c r="F50" s="387"/>
      <c r="G50" s="388"/>
      <c r="H50" s="959" t="s">
        <v>1092</v>
      </c>
      <c r="I50" s="960"/>
      <c r="J50" s="960"/>
      <c r="K50" s="960"/>
      <c r="L50" s="960"/>
      <c r="M50" s="960"/>
      <c r="N50" s="960"/>
      <c r="O50" s="960"/>
      <c r="P50" s="960"/>
      <c r="Q50" s="960"/>
      <c r="R50" s="960"/>
      <c r="S50" s="960"/>
      <c r="T50" s="960"/>
      <c r="U50" s="960"/>
      <c r="V50" s="960"/>
      <c r="W50" s="960"/>
      <c r="X50" s="960"/>
      <c r="Y50" s="960"/>
      <c r="Z50" s="960"/>
      <c r="AA50" s="960"/>
      <c r="AB50" s="960"/>
      <c r="AC50" s="961"/>
      <c r="AD50" s="421">
        <v>173822859.22999999</v>
      </c>
      <c r="AE50" s="422">
        <v>174949716.42000002</v>
      </c>
      <c r="AF50" s="423" t="s">
        <v>1057</v>
      </c>
    </row>
    <row r="51" spans="2:32" s="153" customFormat="1" ht="15.75" customHeight="1" x14ac:dyDescent="0.2">
      <c r="B51" s="392"/>
      <c r="C51" s="399" t="s">
        <v>1093</v>
      </c>
      <c r="D51" s="400"/>
      <c r="E51" s="400"/>
      <c r="F51" s="400"/>
      <c r="G51" s="401"/>
      <c r="H51" s="985" t="s">
        <v>1094</v>
      </c>
      <c r="I51" s="986"/>
      <c r="J51" s="986"/>
      <c r="K51" s="986"/>
      <c r="L51" s="986"/>
      <c r="M51" s="986"/>
      <c r="N51" s="986"/>
      <c r="O51" s="986"/>
      <c r="P51" s="986"/>
      <c r="Q51" s="986"/>
      <c r="R51" s="986"/>
      <c r="S51" s="986"/>
      <c r="T51" s="986"/>
      <c r="U51" s="986"/>
      <c r="V51" s="986"/>
      <c r="W51" s="986"/>
      <c r="X51" s="986"/>
      <c r="Y51" s="986"/>
      <c r="Z51" s="986"/>
      <c r="AA51" s="986"/>
      <c r="AB51" s="986"/>
      <c r="AC51" s="987"/>
      <c r="AD51" s="410">
        <v>3352010.74</v>
      </c>
      <c r="AE51" s="411">
        <v>3352010.74</v>
      </c>
      <c r="AF51" s="391" t="s">
        <v>1057</v>
      </c>
    </row>
    <row r="52" spans="2:32" s="153" customFormat="1" ht="15.75" customHeight="1" x14ac:dyDescent="0.2">
      <c r="B52" s="392"/>
      <c r="C52" s="424" t="s">
        <v>420</v>
      </c>
      <c r="D52" s="425"/>
      <c r="E52" s="425"/>
      <c r="F52" s="425"/>
      <c r="G52" s="426"/>
      <c r="H52" s="982" t="s">
        <v>1095</v>
      </c>
      <c r="I52" s="983"/>
      <c r="J52" s="983"/>
      <c r="K52" s="983"/>
      <c r="L52" s="983"/>
      <c r="M52" s="983"/>
      <c r="N52" s="983"/>
      <c r="O52" s="983"/>
      <c r="P52" s="983"/>
      <c r="Q52" s="983"/>
      <c r="R52" s="983"/>
      <c r="S52" s="983"/>
      <c r="T52" s="983"/>
      <c r="U52" s="983"/>
      <c r="V52" s="983"/>
      <c r="W52" s="983"/>
      <c r="X52" s="983"/>
      <c r="Y52" s="983"/>
      <c r="Z52" s="983"/>
      <c r="AA52" s="983"/>
      <c r="AB52" s="983"/>
      <c r="AC52" s="984"/>
      <c r="AD52" s="412">
        <v>3352010.74</v>
      </c>
      <c r="AE52" s="413">
        <v>3352010.74</v>
      </c>
      <c r="AF52" s="409" t="s">
        <v>1057</v>
      </c>
    </row>
    <row r="53" spans="2:32" s="153" customFormat="1" ht="15.75" customHeight="1" x14ac:dyDescent="0.2">
      <c r="B53" s="392"/>
      <c r="C53" s="424" t="s">
        <v>421</v>
      </c>
      <c r="D53" s="425"/>
      <c r="E53" s="425"/>
      <c r="F53" s="425"/>
      <c r="G53" s="426"/>
      <c r="H53" s="982" t="s">
        <v>1096</v>
      </c>
      <c r="I53" s="983"/>
      <c r="J53" s="983"/>
      <c r="K53" s="983"/>
      <c r="L53" s="983"/>
      <c r="M53" s="983"/>
      <c r="N53" s="983"/>
      <c r="O53" s="983"/>
      <c r="P53" s="983"/>
      <c r="Q53" s="983"/>
      <c r="R53" s="983"/>
      <c r="S53" s="983"/>
      <c r="T53" s="983"/>
      <c r="U53" s="983"/>
      <c r="V53" s="983"/>
      <c r="W53" s="983"/>
      <c r="X53" s="983"/>
      <c r="Y53" s="983"/>
      <c r="Z53" s="983"/>
      <c r="AA53" s="983"/>
      <c r="AB53" s="983"/>
      <c r="AC53" s="984"/>
      <c r="AD53" s="407">
        <v>0</v>
      </c>
      <c r="AE53" s="742">
        <v>0</v>
      </c>
      <c r="AF53" s="409" t="s">
        <v>1057</v>
      </c>
    </row>
    <row r="54" spans="2:32" s="153" customFormat="1" ht="15.75" customHeight="1" x14ac:dyDescent="0.2">
      <c r="B54" s="392"/>
      <c r="C54" s="399" t="s">
        <v>1097</v>
      </c>
      <c r="D54" s="400"/>
      <c r="E54" s="400"/>
      <c r="F54" s="400"/>
      <c r="G54" s="401"/>
      <c r="H54" s="985" t="s">
        <v>1098</v>
      </c>
      <c r="I54" s="986"/>
      <c r="J54" s="986"/>
      <c r="K54" s="986"/>
      <c r="L54" s="986"/>
      <c r="M54" s="986"/>
      <c r="N54" s="986"/>
      <c r="O54" s="986"/>
      <c r="P54" s="986"/>
      <c r="Q54" s="986"/>
      <c r="R54" s="986"/>
      <c r="S54" s="986"/>
      <c r="T54" s="986"/>
      <c r="U54" s="986"/>
      <c r="V54" s="986"/>
      <c r="W54" s="986"/>
      <c r="X54" s="986"/>
      <c r="Y54" s="986"/>
      <c r="Z54" s="986"/>
      <c r="AA54" s="986"/>
      <c r="AB54" s="986"/>
      <c r="AC54" s="987"/>
      <c r="AD54" s="427">
        <v>139778913.20999995</v>
      </c>
      <c r="AE54" s="411">
        <v>106374241.38999999</v>
      </c>
      <c r="AF54" s="391" t="s">
        <v>1057</v>
      </c>
    </row>
    <row r="55" spans="2:32" s="153" customFormat="1" ht="15.75" customHeight="1" x14ac:dyDescent="0.2">
      <c r="B55" s="392"/>
      <c r="C55" s="428" t="s">
        <v>1099</v>
      </c>
      <c r="D55" s="429"/>
      <c r="E55" s="429"/>
      <c r="F55" s="429"/>
      <c r="G55" s="430"/>
      <c r="H55" s="956" t="s">
        <v>1100</v>
      </c>
      <c r="I55" s="957"/>
      <c r="J55" s="957"/>
      <c r="K55" s="957"/>
      <c r="L55" s="957"/>
      <c r="M55" s="957"/>
      <c r="N55" s="957"/>
      <c r="O55" s="957"/>
      <c r="P55" s="957"/>
      <c r="Q55" s="957"/>
      <c r="R55" s="957"/>
      <c r="S55" s="957"/>
      <c r="T55" s="957"/>
      <c r="U55" s="957"/>
      <c r="V55" s="957"/>
      <c r="W55" s="957"/>
      <c r="X55" s="957"/>
      <c r="Y55" s="957"/>
      <c r="Z55" s="957"/>
      <c r="AA55" s="957"/>
      <c r="AB55" s="957"/>
      <c r="AC55" s="958"/>
      <c r="AD55" s="431">
        <v>2491164.73</v>
      </c>
      <c r="AE55" s="432">
        <v>2767830.92</v>
      </c>
      <c r="AF55" s="409" t="s">
        <v>1057</v>
      </c>
    </row>
    <row r="56" spans="2:32" s="153" customFormat="1" ht="15.75" customHeight="1" x14ac:dyDescent="0.2">
      <c r="B56" s="392"/>
      <c r="C56" s="404" t="s">
        <v>422</v>
      </c>
      <c r="D56" s="405"/>
      <c r="E56" s="405"/>
      <c r="F56" s="405"/>
      <c r="G56" s="406"/>
      <c r="H56" s="973" t="s">
        <v>1101</v>
      </c>
      <c r="I56" s="974"/>
      <c r="J56" s="974"/>
      <c r="K56" s="974"/>
      <c r="L56" s="974"/>
      <c r="M56" s="974"/>
      <c r="N56" s="974"/>
      <c r="O56" s="974"/>
      <c r="P56" s="974"/>
      <c r="Q56" s="974"/>
      <c r="R56" s="974"/>
      <c r="S56" s="974"/>
      <c r="T56" s="974"/>
      <c r="U56" s="974"/>
      <c r="V56" s="974"/>
      <c r="W56" s="974"/>
      <c r="X56" s="974"/>
      <c r="Y56" s="974"/>
      <c r="Z56" s="974"/>
      <c r="AA56" s="974"/>
      <c r="AB56" s="974"/>
      <c r="AC56" s="975"/>
      <c r="AD56" s="412">
        <v>4190919.96</v>
      </c>
      <c r="AE56" s="413">
        <v>4359441.68</v>
      </c>
      <c r="AF56" s="409" t="s">
        <v>1057</v>
      </c>
    </row>
    <row r="57" spans="2:32" s="153" customFormat="1" ht="15.75" customHeight="1" x14ac:dyDescent="0.2">
      <c r="B57" s="392"/>
      <c r="C57" s="404" t="s">
        <v>423</v>
      </c>
      <c r="D57" s="405"/>
      <c r="E57" s="405"/>
      <c r="F57" s="405"/>
      <c r="G57" s="406"/>
      <c r="H57" s="973" t="s">
        <v>1102</v>
      </c>
      <c r="I57" s="974"/>
      <c r="J57" s="974"/>
      <c r="K57" s="974"/>
      <c r="L57" s="974"/>
      <c r="M57" s="974"/>
      <c r="N57" s="974"/>
      <c r="O57" s="974"/>
      <c r="P57" s="974"/>
      <c r="Q57" s="974"/>
      <c r="R57" s="974"/>
      <c r="S57" s="974"/>
      <c r="T57" s="974"/>
      <c r="U57" s="974"/>
      <c r="V57" s="974"/>
      <c r="W57" s="974"/>
      <c r="X57" s="974"/>
      <c r="Y57" s="974"/>
      <c r="Z57" s="974"/>
      <c r="AA57" s="974"/>
      <c r="AB57" s="974"/>
      <c r="AC57" s="975"/>
      <c r="AD57" s="412">
        <v>1699755.23</v>
      </c>
      <c r="AE57" s="413">
        <v>1591610.76</v>
      </c>
      <c r="AF57" s="409" t="s">
        <v>1057</v>
      </c>
    </row>
    <row r="58" spans="2:32" s="153" customFormat="1" ht="15.75" customHeight="1" x14ac:dyDescent="0.2">
      <c r="B58" s="392"/>
      <c r="C58" s="428" t="s">
        <v>1103</v>
      </c>
      <c r="D58" s="429"/>
      <c r="E58" s="429"/>
      <c r="F58" s="429"/>
      <c r="G58" s="430"/>
      <c r="H58" s="956" t="s">
        <v>1104</v>
      </c>
      <c r="I58" s="957"/>
      <c r="J58" s="957"/>
      <c r="K58" s="957"/>
      <c r="L58" s="957"/>
      <c r="M58" s="957"/>
      <c r="N58" s="957"/>
      <c r="O58" s="957"/>
      <c r="P58" s="957"/>
      <c r="Q58" s="957"/>
      <c r="R58" s="957"/>
      <c r="S58" s="957"/>
      <c r="T58" s="957"/>
      <c r="U58" s="957"/>
      <c r="V58" s="957"/>
      <c r="W58" s="957"/>
      <c r="X58" s="957"/>
      <c r="Y58" s="957"/>
      <c r="Z58" s="957"/>
      <c r="AA58" s="957"/>
      <c r="AB58" s="957"/>
      <c r="AC58" s="958"/>
      <c r="AD58" s="412">
        <v>137287748.47999996</v>
      </c>
      <c r="AE58" s="432">
        <v>103606410.46999998</v>
      </c>
      <c r="AF58" s="409" t="s">
        <v>1057</v>
      </c>
    </row>
    <row r="59" spans="2:32" s="153" customFormat="1" ht="15.75" customHeight="1" x14ac:dyDescent="0.2">
      <c r="B59" s="392"/>
      <c r="C59" s="404" t="s">
        <v>424</v>
      </c>
      <c r="D59" s="405"/>
      <c r="E59" s="405"/>
      <c r="F59" s="405"/>
      <c r="G59" s="406"/>
      <c r="H59" s="973" t="s">
        <v>1105</v>
      </c>
      <c r="I59" s="974"/>
      <c r="J59" s="974"/>
      <c r="K59" s="974"/>
      <c r="L59" s="974"/>
      <c r="M59" s="974"/>
      <c r="N59" s="974"/>
      <c r="O59" s="974"/>
      <c r="P59" s="974"/>
      <c r="Q59" s="974"/>
      <c r="R59" s="974"/>
      <c r="S59" s="974"/>
      <c r="T59" s="974"/>
      <c r="U59" s="974"/>
      <c r="V59" s="974"/>
      <c r="W59" s="974"/>
      <c r="X59" s="974"/>
      <c r="Y59" s="974"/>
      <c r="Z59" s="974"/>
      <c r="AA59" s="974"/>
      <c r="AB59" s="974"/>
      <c r="AC59" s="975"/>
      <c r="AD59" s="412">
        <v>194230073.92999998</v>
      </c>
      <c r="AE59" s="413">
        <v>155340624.98999998</v>
      </c>
      <c r="AF59" s="409" t="s">
        <v>1057</v>
      </c>
    </row>
    <row r="60" spans="2:32" s="153" customFormat="1" ht="15.75" customHeight="1" x14ac:dyDescent="0.2">
      <c r="B60" s="392"/>
      <c r="C60" s="404" t="s">
        <v>425</v>
      </c>
      <c r="D60" s="405"/>
      <c r="E60" s="405"/>
      <c r="F60" s="405"/>
      <c r="G60" s="406"/>
      <c r="H60" s="973" t="s">
        <v>1106</v>
      </c>
      <c r="I60" s="974"/>
      <c r="J60" s="974"/>
      <c r="K60" s="974"/>
      <c r="L60" s="974"/>
      <c r="M60" s="974"/>
      <c r="N60" s="974"/>
      <c r="O60" s="974"/>
      <c r="P60" s="974"/>
      <c r="Q60" s="974"/>
      <c r="R60" s="974"/>
      <c r="S60" s="974"/>
      <c r="T60" s="974"/>
      <c r="U60" s="974"/>
      <c r="V60" s="974"/>
      <c r="W60" s="974"/>
      <c r="X60" s="974"/>
      <c r="Y60" s="974"/>
      <c r="Z60" s="974"/>
      <c r="AA60" s="974"/>
      <c r="AB60" s="974"/>
      <c r="AC60" s="975"/>
      <c r="AD60" s="412">
        <v>56942325.450000003</v>
      </c>
      <c r="AE60" s="413">
        <v>51734214.519999996</v>
      </c>
      <c r="AF60" s="409" t="s">
        <v>1057</v>
      </c>
    </row>
    <row r="61" spans="2:32" s="153" customFormat="1" ht="15.75" customHeight="1" x14ac:dyDescent="0.2">
      <c r="B61" s="392"/>
      <c r="C61" s="399" t="s">
        <v>1107</v>
      </c>
      <c r="D61" s="400"/>
      <c r="E61" s="400"/>
      <c r="F61" s="400"/>
      <c r="G61" s="401"/>
      <c r="H61" s="985" t="s">
        <v>1108</v>
      </c>
      <c r="I61" s="986"/>
      <c r="J61" s="986"/>
      <c r="K61" s="986"/>
      <c r="L61" s="986"/>
      <c r="M61" s="986"/>
      <c r="N61" s="986"/>
      <c r="O61" s="986"/>
      <c r="P61" s="986"/>
      <c r="Q61" s="986"/>
      <c r="R61" s="986"/>
      <c r="S61" s="986"/>
      <c r="T61" s="986"/>
      <c r="U61" s="986"/>
      <c r="V61" s="986"/>
      <c r="W61" s="986"/>
      <c r="X61" s="986"/>
      <c r="Y61" s="986"/>
      <c r="Z61" s="986"/>
      <c r="AA61" s="986"/>
      <c r="AB61" s="986"/>
      <c r="AC61" s="987"/>
      <c r="AD61" s="767">
        <v>7512596.5700000022</v>
      </c>
      <c r="AE61" s="411">
        <v>5259549.290000001</v>
      </c>
      <c r="AF61" s="391" t="s">
        <v>1057</v>
      </c>
    </row>
    <row r="62" spans="2:32" s="153" customFormat="1" ht="22.5" customHeight="1" x14ac:dyDescent="0.2">
      <c r="B62" s="392"/>
      <c r="C62" s="404" t="s">
        <v>426</v>
      </c>
      <c r="D62" s="405"/>
      <c r="E62" s="405"/>
      <c r="F62" s="405"/>
      <c r="G62" s="406"/>
      <c r="H62" s="973" t="s">
        <v>1109</v>
      </c>
      <c r="I62" s="974"/>
      <c r="J62" s="974"/>
      <c r="K62" s="974"/>
      <c r="L62" s="974"/>
      <c r="M62" s="974"/>
      <c r="N62" s="974"/>
      <c r="O62" s="974"/>
      <c r="P62" s="974"/>
      <c r="Q62" s="974"/>
      <c r="R62" s="974"/>
      <c r="S62" s="974"/>
      <c r="T62" s="974"/>
      <c r="U62" s="974"/>
      <c r="V62" s="974"/>
      <c r="W62" s="974"/>
      <c r="X62" s="974"/>
      <c r="Y62" s="974"/>
      <c r="Z62" s="974"/>
      <c r="AA62" s="974"/>
      <c r="AB62" s="974"/>
      <c r="AC62" s="997"/>
      <c r="AD62" s="412">
        <v>21367660.399999999</v>
      </c>
      <c r="AE62" s="412">
        <v>17575949.59</v>
      </c>
      <c r="AF62" s="409" t="s">
        <v>1057</v>
      </c>
    </row>
    <row r="63" spans="2:32" s="153" customFormat="1" ht="15.75" customHeight="1" x14ac:dyDescent="0.2">
      <c r="B63" s="392"/>
      <c r="C63" s="404" t="s">
        <v>427</v>
      </c>
      <c r="D63" s="405"/>
      <c r="E63" s="405"/>
      <c r="F63" s="405"/>
      <c r="G63" s="406"/>
      <c r="H63" s="973" t="s">
        <v>1110</v>
      </c>
      <c r="I63" s="974"/>
      <c r="J63" s="974"/>
      <c r="K63" s="974"/>
      <c r="L63" s="974"/>
      <c r="M63" s="974"/>
      <c r="N63" s="974"/>
      <c r="O63" s="974"/>
      <c r="P63" s="974"/>
      <c r="Q63" s="974"/>
      <c r="R63" s="974"/>
      <c r="S63" s="974"/>
      <c r="T63" s="974"/>
      <c r="U63" s="974"/>
      <c r="V63" s="974"/>
      <c r="W63" s="974"/>
      <c r="X63" s="974"/>
      <c r="Y63" s="974"/>
      <c r="Z63" s="974"/>
      <c r="AA63" s="974"/>
      <c r="AB63" s="974"/>
      <c r="AC63" s="975"/>
      <c r="AD63" s="768">
        <v>13855063.829999996</v>
      </c>
      <c r="AE63" s="413">
        <v>12316400.299999999</v>
      </c>
      <c r="AF63" s="409" t="s">
        <v>1057</v>
      </c>
    </row>
    <row r="64" spans="2:32" s="153" customFormat="1" ht="15.75" customHeight="1" x14ac:dyDescent="0.2">
      <c r="B64" s="392"/>
      <c r="C64" s="399" t="s">
        <v>1111</v>
      </c>
      <c r="D64" s="400"/>
      <c r="E64" s="400"/>
      <c r="F64" s="400"/>
      <c r="G64" s="401"/>
      <c r="H64" s="985" t="s">
        <v>1112</v>
      </c>
      <c r="I64" s="986"/>
      <c r="J64" s="986"/>
      <c r="K64" s="986"/>
      <c r="L64" s="986"/>
      <c r="M64" s="986"/>
      <c r="N64" s="986"/>
      <c r="O64" s="986"/>
      <c r="P64" s="986"/>
      <c r="Q64" s="986"/>
      <c r="R64" s="986"/>
      <c r="S64" s="986"/>
      <c r="T64" s="986"/>
      <c r="U64" s="986"/>
      <c r="V64" s="986"/>
      <c r="W64" s="986"/>
      <c r="X64" s="986"/>
      <c r="Y64" s="986"/>
      <c r="Z64" s="986"/>
      <c r="AA64" s="986"/>
      <c r="AB64" s="986"/>
      <c r="AC64" s="987"/>
      <c r="AD64" s="411">
        <v>10126048.170000032</v>
      </c>
      <c r="AE64" s="411">
        <v>13386198.840000033</v>
      </c>
      <c r="AF64" s="391" t="s">
        <v>1057</v>
      </c>
    </row>
    <row r="65" spans="2:32" s="153" customFormat="1" ht="15.75" customHeight="1" x14ac:dyDescent="0.2">
      <c r="B65" s="392"/>
      <c r="C65" s="404" t="s">
        <v>428</v>
      </c>
      <c r="D65" s="405"/>
      <c r="E65" s="405"/>
      <c r="F65" s="405"/>
      <c r="G65" s="406"/>
      <c r="H65" s="973" t="s">
        <v>1113</v>
      </c>
      <c r="I65" s="974"/>
      <c r="J65" s="974"/>
      <c r="K65" s="974"/>
      <c r="L65" s="974"/>
      <c r="M65" s="974"/>
      <c r="N65" s="974"/>
      <c r="O65" s="974"/>
      <c r="P65" s="974"/>
      <c r="Q65" s="974"/>
      <c r="R65" s="974"/>
      <c r="S65" s="974"/>
      <c r="T65" s="974"/>
      <c r="U65" s="974"/>
      <c r="V65" s="974"/>
      <c r="W65" s="974"/>
      <c r="X65" s="974"/>
      <c r="Y65" s="974"/>
      <c r="Z65" s="974"/>
      <c r="AA65" s="974"/>
      <c r="AB65" s="974"/>
      <c r="AC65" s="975"/>
      <c r="AD65" s="412">
        <v>110829602.90000002</v>
      </c>
      <c r="AE65" s="413">
        <v>107483346.45000002</v>
      </c>
      <c r="AF65" s="409" t="s">
        <v>1057</v>
      </c>
    </row>
    <row r="66" spans="2:32" s="153" customFormat="1" ht="15.75" customHeight="1" x14ac:dyDescent="0.2">
      <c r="B66" s="392"/>
      <c r="C66" s="404" t="s">
        <v>429</v>
      </c>
      <c r="D66" s="405"/>
      <c r="E66" s="405"/>
      <c r="F66" s="405"/>
      <c r="G66" s="406"/>
      <c r="H66" s="973" t="s">
        <v>1114</v>
      </c>
      <c r="I66" s="974"/>
      <c r="J66" s="974"/>
      <c r="K66" s="974"/>
      <c r="L66" s="974"/>
      <c r="M66" s="974"/>
      <c r="N66" s="974"/>
      <c r="O66" s="974"/>
      <c r="P66" s="974"/>
      <c r="Q66" s="974"/>
      <c r="R66" s="974"/>
      <c r="S66" s="974"/>
      <c r="T66" s="974"/>
      <c r="U66" s="974"/>
      <c r="V66" s="974"/>
      <c r="W66" s="974"/>
      <c r="X66" s="974"/>
      <c r="Y66" s="974"/>
      <c r="Z66" s="974"/>
      <c r="AA66" s="974"/>
      <c r="AB66" s="974"/>
      <c r="AC66" s="975"/>
      <c r="AD66" s="412">
        <v>100703554.72999999</v>
      </c>
      <c r="AE66" s="413">
        <v>94097147.609999985</v>
      </c>
      <c r="AF66" s="409" t="s">
        <v>1057</v>
      </c>
    </row>
    <row r="67" spans="2:32" s="153" customFormat="1" ht="15.75" customHeight="1" x14ac:dyDescent="0.2">
      <c r="B67" s="392"/>
      <c r="C67" s="399" t="s">
        <v>1115</v>
      </c>
      <c r="D67" s="400"/>
      <c r="E67" s="400"/>
      <c r="F67" s="400"/>
      <c r="G67" s="401"/>
      <c r="H67" s="985" t="s">
        <v>1116</v>
      </c>
      <c r="I67" s="986"/>
      <c r="J67" s="986"/>
      <c r="K67" s="986"/>
      <c r="L67" s="986"/>
      <c r="M67" s="986"/>
      <c r="N67" s="986"/>
      <c r="O67" s="986"/>
      <c r="P67" s="986"/>
      <c r="Q67" s="986"/>
      <c r="R67" s="986"/>
      <c r="S67" s="986"/>
      <c r="T67" s="986"/>
      <c r="U67" s="986"/>
      <c r="V67" s="986"/>
      <c r="W67" s="986"/>
      <c r="X67" s="986"/>
      <c r="Y67" s="986"/>
      <c r="Z67" s="986"/>
      <c r="AA67" s="986"/>
      <c r="AB67" s="986"/>
      <c r="AC67" s="987"/>
      <c r="AD67" s="410">
        <v>1303516.9799999986</v>
      </c>
      <c r="AE67" s="411">
        <v>1701231.4899999984</v>
      </c>
      <c r="AF67" s="391" t="s">
        <v>1057</v>
      </c>
    </row>
    <row r="68" spans="2:32" s="153" customFormat="1" ht="15.75" customHeight="1" x14ac:dyDescent="0.2">
      <c r="B68" s="392"/>
      <c r="C68" s="404" t="s">
        <v>430</v>
      </c>
      <c r="D68" s="405"/>
      <c r="E68" s="405"/>
      <c r="F68" s="405"/>
      <c r="G68" s="406"/>
      <c r="H68" s="973" t="s">
        <v>1117</v>
      </c>
      <c r="I68" s="974"/>
      <c r="J68" s="974"/>
      <c r="K68" s="974"/>
      <c r="L68" s="974"/>
      <c r="M68" s="974"/>
      <c r="N68" s="974"/>
      <c r="O68" s="974"/>
      <c r="P68" s="974"/>
      <c r="Q68" s="974"/>
      <c r="R68" s="974"/>
      <c r="S68" s="974"/>
      <c r="T68" s="974"/>
      <c r="U68" s="974"/>
      <c r="V68" s="974"/>
      <c r="W68" s="974"/>
      <c r="X68" s="974"/>
      <c r="Y68" s="974"/>
      <c r="Z68" s="974"/>
      <c r="AA68" s="974"/>
      <c r="AB68" s="974"/>
      <c r="AC68" s="975"/>
      <c r="AD68" s="412">
        <v>11598019.389999999</v>
      </c>
      <c r="AE68" s="413">
        <v>14193467.27</v>
      </c>
      <c r="AF68" s="409" t="s">
        <v>1057</v>
      </c>
    </row>
    <row r="69" spans="2:32" s="153" customFormat="1" ht="15.75" customHeight="1" x14ac:dyDescent="0.2">
      <c r="B69" s="392"/>
      <c r="C69" s="404" t="s">
        <v>431</v>
      </c>
      <c r="D69" s="405"/>
      <c r="E69" s="405"/>
      <c r="F69" s="405"/>
      <c r="G69" s="406"/>
      <c r="H69" s="973" t="s">
        <v>1118</v>
      </c>
      <c r="I69" s="974"/>
      <c r="J69" s="974"/>
      <c r="K69" s="974"/>
      <c r="L69" s="974"/>
      <c r="M69" s="974"/>
      <c r="N69" s="974"/>
      <c r="O69" s="974"/>
      <c r="P69" s="974"/>
      <c r="Q69" s="974"/>
      <c r="R69" s="974"/>
      <c r="S69" s="974"/>
      <c r="T69" s="974"/>
      <c r="U69" s="974"/>
      <c r="V69" s="974"/>
      <c r="W69" s="974"/>
      <c r="X69" s="974"/>
      <c r="Y69" s="974"/>
      <c r="Z69" s="974"/>
      <c r="AA69" s="974"/>
      <c r="AB69" s="974"/>
      <c r="AC69" s="975"/>
      <c r="AD69" s="412">
        <v>10294502.41</v>
      </c>
      <c r="AE69" s="413">
        <v>12492235.780000001</v>
      </c>
      <c r="AF69" s="409" t="s">
        <v>1057</v>
      </c>
    </row>
    <row r="70" spans="2:32" s="153" customFormat="1" ht="15.75" customHeight="1" x14ac:dyDescent="0.2">
      <c r="B70" s="392"/>
      <c r="C70" s="399" t="s">
        <v>1119</v>
      </c>
      <c r="D70" s="400"/>
      <c r="E70" s="400"/>
      <c r="F70" s="400"/>
      <c r="G70" s="401"/>
      <c r="H70" s="985" t="s">
        <v>1120</v>
      </c>
      <c r="I70" s="986"/>
      <c r="J70" s="986"/>
      <c r="K70" s="986"/>
      <c r="L70" s="986"/>
      <c r="M70" s="986"/>
      <c r="N70" s="986"/>
      <c r="O70" s="986"/>
      <c r="P70" s="986"/>
      <c r="Q70" s="986"/>
      <c r="R70" s="986"/>
      <c r="S70" s="986"/>
      <c r="T70" s="986"/>
      <c r="U70" s="986"/>
      <c r="V70" s="986"/>
      <c r="W70" s="986"/>
      <c r="X70" s="986"/>
      <c r="Y70" s="986"/>
      <c r="Z70" s="986"/>
      <c r="AA70" s="986"/>
      <c r="AB70" s="986"/>
      <c r="AC70" s="987"/>
      <c r="AD70" s="411">
        <v>156993.64999999997</v>
      </c>
      <c r="AE70" s="411">
        <v>67601.850000000035</v>
      </c>
      <c r="AF70" s="391" t="s">
        <v>1057</v>
      </c>
    </row>
    <row r="71" spans="2:32" s="153" customFormat="1" ht="15.75" customHeight="1" x14ac:dyDescent="0.2">
      <c r="B71" s="392"/>
      <c r="C71" s="404" t="s">
        <v>432</v>
      </c>
      <c r="D71" s="405"/>
      <c r="E71" s="405"/>
      <c r="F71" s="405"/>
      <c r="G71" s="406"/>
      <c r="H71" s="973" t="s">
        <v>1121</v>
      </c>
      <c r="I71" s="974"/>
      <c r="J71" s="974"/>
      <c r="K71" s="974"/>
      <c r="L71" s="974"/>
      <c r="M71" s="974"/>
      <c r="N71" s="974"/>
      <c r="O71" s="974"/>
      <c r="P71" s="974"/>
      <c r="Q71" s="974"/>
      <c r="R71" s="974"/>
      <c r="S71" s="974"/>
      <c r="T71" s="974"/>
      <c r="U71" s="974"/>
      <c r="V71" s="974"/>
      <c r="W71" s="974"/>
      <c r="X71" s="974"/>
      <c r="Y71" s="974"/>
      <c r="Z71" s="974"/>
      <c r="AA71" s="974"/>
      <c r="AB71" s="974"/>
      <c r="AC71" s="975"/>
      <c r="AD71" s="412">
        <v>641776.63</v>
      </c>
      <c r="AE71" s="413">
        <v>497841.03</v>
      </c>
      <c r="AF71" s="409" t="s">
        <v>1057</v>
      </c>
    </row>
    <row r="72" spans="2:32" s="153" customFormat="1" ht="15.75" customHeight="1" x14ac:dyDescent="0.2">
      <c r="B72" s="392"/>
      <c r="C72" s="404" t="s">
        <v>433</v>
      </c>
      <c r="D72" s="405"/>
      <c r="E72" s="405"/>
      <c r="F72" s="405"/>
      <c r="G72" s="406"/>
      <c r="H72" s="973" t="s">
        <v>1122</v>
      </c>
      <c r="I72" s="974"/>
      <c r="J72" s="974"/>
      <c r="K72" s="974"/>
      <c r="L72" s="974"/>
      <c r="M72" s="974"/>
      <c r="N72" s="974"/>
      <c r="O72" s="974"/>
      <c r="P72" s="974"/>
      <c r="Q72" s="974"/>
      <c r="R72" s="974"/>
      <c r="S72" s="974"/>
      <c r="T72" s="974"/>
      <c r="U72" s="974"/>
      <c r="V72" s="974"/>
      <c r="W72" s="974"/>
      <c r="X72" s="974"/>
      <c r="Y72" s="974"/>
      <c r="Z72" s="974"/>
      <c r="AA72" s="974"/>
      <c r="AB72" s="974"/>
      <c r="AC72" s="975"/>
      <c r="AD72" s="412">
        <v>484782.98000000004</v>
      </c>
      <c r="AE72" s="413">
        <v>430239.18</v>
      </c>
      <c r="AF72" s="409" t="s">
        <v>1057</v>
      </c>
    </row>
    <row r="73" spans="2:32" s="153" customFormat="1" ht="15.75" customHeight="1" x14ac:dyDescent="0.2">
      <c r="B73" s="392"/>
      <c r="C73" s="399" t="s">
        <v>434</v>
      </c>
      <c r="D73" s="400"/>
      <c r="E73" s="400"/>
      <c r="F73" s="400"/>
      <c r="G73" s="401"/>
      <c r="H73" s="985" t="s">
        <v>1123</v>
      </c>
      <c r="I73" s="986"/>
      <c r="J73" s="986"/>
      <c r="K73" s="986"/>
      <c r="L73" s="986"/>
      <c r="M73" s="986"/>
      <c r="N73" s="986"/>
      <c r="O73" s="986"/>
      <c r="P73" s="986"/>
      <c r="Q73" s="986"/>
      <c r="R73" s="986"/>
      <c r="S73" s="986"/>
      <c r="T73" s="986"/>
      <c r="U73" s="986"/>
      <c r="V73" s="986"/>
      <c r="W73" s="986"/>
      <c r="X73" s="986"/>
      <c r="Y73" s="986"/>
      <c r="Z73" s="986"/>
      <c r="AA73" s="986"/>
      <c r="AB73" s="986"/>
      <c r="AC73" s="987"/>
      <c r="AD73" s="434">
        <v>109291.38</v>
      </c>
      <c r="AE73" s="434">
        <v>109291.38</v>
      </c>
      <c r="AF73" s="391" t="s">
        <v>1057</v>
      </c>
    </row>
    <row r="74" spans="2:32" s="153" customFormat="1" ht="15.75" customHeight="1" x14ac:dyDescent="0.2">
      <c r="B74" s="392"/>
      <c r="C74" s="399" t="s">
        <v>1124</v>
      </c>
      <c r="D74" s="400"/>
      <c r="E74" s="400"/>
      <c r="F74" s="400"/>
      <c r="G74" s="401"/>
      <c r="H74" s="985" t="s">
        <v>1125</v>
      </c>
      <c r="I74" s="986"/>
      <c r="J74" s="986"/>
      <c r="K74" s="986"/>
      <c r="L74" s="986"/>
      <c r="M74" s="986"/>
      <c r="N74" s="986"/>
      <c r="O74" s="986"/>
      <c r="P74" s="986"/>
      <c r="Q74" s="986"/>
      <c r="R74" s="986"/>
      <c r="S74" s="986"/>
      <c r="T74" s="986"/>
      <c r="U74" s="986"/>
      <c r="V74" s="986"/>
      <c r="W74" s="986"/>
      <c r="X74" s="986"/>
      <c r="Y74" s="986"/>
      <c r="Z74" s="986"/>
      <c r="AA74" s="986"/>
      <c r="AB74" s="986"/>
      <c r="AC74" s="987"/>
      <c r="AD74" s="410">
        <v>403813.58000000007</v>
      </c>
      <c r="AE74" s="411">
        <v>471863.23000000045</v>
      </c>
      <c r="AF74" s="391" t="s">
        <v>1057</v>
      </c>
    </row>
    <row r="75" spans="2:32" s="153" customFormat="1" ht="15.75" customHeight="1" x14ac:dyDescent="0.2">
      <c r="B75" s="392"/>
      <c r="C75" s="404" t="s">
        <v>435</v>
      </c>
      <c r="D75" s="405"/>
      <c r="E75" s="405"/>
      <c r="F75" s="405"/>
      <c r="G75" s="406"/>
      <c r="H75" s="973" t="s">
        <v>1126</v>
      </c>
      <c r="I75" s="974"/>
      <c r="J75" s="974"/>
      <c r="K75" s="974"/>
      <c r="L75" s="974"/>
      <c r="M75" s="974"/>
      <c r="N75" s="974"/>
      <c r="O75" s="974"/>
      <c r="P75" s="974"/>
      <c r="Q75" s="974"/>
      <c r="R75" s="974"/>
      <c r="S75" s="974"/>
      <c r="T75" s="974"/>
      <c r="U75" s="974"/>
      <c r="V75" s="974"/>
      <c r="W75" s="974"/>
      <c r="X75" s="974"/>
      <c r="Y75" s="974"/>
      <c r="Z75" s="974"/>
      <c r="AA75" s="974"/>
      <c r="AB75" s="974"/>
      <c r="AC75" s="975"/>
      <c r="AD75" s="412">
        <v>11354499.99</v>
      </c>
      <c r="AE75" s="413">
        <v>9339022.9700000007</v>
      </c>
      <c r="AF75" s="409" t="s">
        <v>1057</v>
      </c>
    </row>
    <row r="76" spans="2:32" s="153" customFormat="1" ht="15.75" customHeight="1" thickBot="1" x14ac:dyDescent="0.25">
      <c r="B76" s="392"/>
      <c r="C76" s="404" t="s">
        <v>436</v>
      </c>
      <c r="D76" s="405"/>
      <c r="E76" s="405"/>
      <c r="F76" s="405"/>
      <c r="G76" s="406"/>
      <c r="H76" s="973" t="s">
        <v>1127</v>
      </c>
      <c r="I76" s="974"/>
      <c r="J76" s="974"/>
      <c r="K76" s="974"/>
      <c r="L76" s="974"/>
      <c r="M76" s="974"/>
      <c r="N76" s="974"/>
      <c r="O76" s="974"/>
      <c r="P76" s="974"/>
      <c r="Q76" s="974"/>
      <c r="R76" s="974"/>
      <c r="S76" s="974"/>
      <c r="T76" s="974"/>
      <c r="U76" s="974"/>
      <c r="V76" s="974"/>
      <c r="W76" s="974"/>
      <c r="X76" s="974"/>
      <c r="Y76" s="974"/>
      <c r="Z76" s="974"/>
      <c r="AA76" s="974"/>
      <c r="AB76" s="974"/>
      <c r="AC76" s="975"/>
      <c r="AD76" s="412">
        <v>10950686.41</v>
      </c>
      <c r="AE76" s="413">
        <v>8867159.7400000002</v>
      </c>
      <c r="AF76" s="409" t="s">
        <v>1057</v>
      </c>
    </row>
    <row r="77" spans="2:32" s="153" customFormat="1" ht="15.75" customHeight="1" x14ac:dyDescent="0.2">
      <c r="B77" s="392"/>
      <c r="C77" s="399" t="s">
        <v>437</v>
      </c>
      <c r="D77" s="400"/>
      <c r="E77" s="400"/>
      <c r="F77" s="400"/>
      <c r="G77" s="401"/>
      <c r="H77" s="985" t="s">
        <v>1128</v>
      </c>
      <c r="I77" s="986"/>
      <c r="J77" s="986"/>
      <c r="K77" s="986"/>
      <c r="L77" s="986"/>
      <c r="M77" s="986"/>
      <c r="N77" s="986"/>
      <c r="O77" s="986"/>
      <c r="P77" s="986"/>
      <c r="Q77" s="986"/>
      <c r="R77" s="986"/>
      <c r="S77" s="986"/>
      <c r="T77" s="986"/>
      <c r="U77" s="986"/>
      <c r="V77" s="986"/>
      <c r="W77" s="986"/>
      <c r="X77" s="986"/>
      <c r="Y77" s="986"/>
      <c r="Z77" s="986"/>
      <c r="AA77" s="986"/>
      <c r="AB77" s="986"/>
      <c r="AC77" s="987"/>
      <c r="AD77" s="421">
        <v>11079674.949999997</v>
      </c>
      <c r="AE77" s="434">
        <v>44227728.209999993</v>
      </c>
      <c r="AF77" s="391" t="s">
        <v>1057</v>
      </c>
    </row>
    <row r="78" spans="2:32" s="153" customFormat="1" ht="15.75" customHeight="1" x14ac:dyDescent="0.2">
      <c r="B78" s="435"/>
      <c r="C78" s="399" t="s">
        <v>1129</v>
      </c>
      <c r="D78" s="400"/>
      <c r="E78" s="400"/>
      <c r="F78" s="400"/>
      <c r="G78" s="401"/>
      <c r="H78" s="994" t="s">
        <v>1130</v>
      </c>
      <c r="I78" s="995"/>
      <c r="J78" s="995"/>
      <c r="K78" s="995"/>
      <c r="L78" s="995"/>
      <c r="M78" s="995"/>
      <c r="N78" s="995"/>
      <c r="O78" s="995"/>
      <c r="P78" s="995"/>
      <c r="Q78" s="995"/>
      <c r="R78" s="995"/>
      <c r="S78" s="995"/>
      <c r="T78" s="995"/>
      <c r="U78" s="995"/>
      <c r="V78" s="995"/>
      <c r="W78" s="995"/>
      <c r="X78" s="995"/>
      <c r="Y78" s="995"/>
      <c r="Z78" s="995"/>
      <c r="AA78" s="995"/>
      <c r="AB78" s="995"/>
      <c r="AC78" s="996"/>
      <c r="AD78" s="436">
        <v>0</v>
      </c>
      <c r="AE78" s="744">
        <v>0</v>
      </c>
      <c r="AF78" s="391" t="s">
        <v>1057</v>
      </c>
    </row>
    <row r="79" spans="2:32" s="153" customFormat="1" ht="15.75" customHeight="1" x14ac:dyDescent="0.2">
      <c r="B79" s="392"/>
      <c r="C79" s="404" t="s">
        <v>438</v>
      </c>
      <c r="D79" s="405"/>
      <c r="E79" s="405"/>
      <c r="F79" s="405"/>
      <c r="G79" s="406"/>
      <c r="H79" s="973" t="s">
        <v>1131</v>
      </c>
      <c r="I79" s="974"/>
      <c r="J79" s="974"/>
      <c r="K79" s="974"/>
      <c r="L79" s="974"/>
      <c r="M79" s="974"/>
      <c r="N79" s="974"/>
      <c r="O79" s="974"/>
      <c r="P79" s="974"/>
      <c r="Q79" s="974"/>
      <c r="R79" s="974"/>
      <c r="S79" s="974"/>
      <c r="T79" s="974"/>
      <c r="U79" s="974"/>
      <c r="V79" s="974"/>
      <c r="W79" s="974"/>
      <c r="X79" s="974"/>
      <c r="Y79" s="974"/>
      <c r="Z79" s="974"/>
      <c r="AA79" s="974"/>
      <c r="AB79" s="974"/>
      <c r="AC79" s="975"/>
      <c r="AD79" s="407">
        <v>0</v>
      </c>
      <c r="AE79" s="742">
        <v>0</v>
      </c>
      <c r="AF79" s="409" t="s">
        <v>1057</v>
      </c>
    </row>
    <row r="80" spans="2:32" s="153" customFormat="1" ht="15.75" customHeight="1" x14ac:dyDescent="0.2">
      <c r="B80" s="392"/>
      <c r="C80" s="404" t="s">
        <v>439</v>
      </c>
      <c r="D80" s="405"/>
      <c r="E80" s="405"/>
      <c r="F80" s="405"/>
      <c r="G80" s="406"/>
      <c r="H80" s="973" t="s">
        <v>1132</v>
      </c>
      <c r="I80" s="974"/>
      <c r="J80" s="974"/>
      <c r="K80" s="974"/>
      <c r="L80" s="974"/>
      <c r="M80" s="974"/>
      <c r="N80" s="974"/>
      <c r="O80" s="974"/>
      <c r="P80" s="974"/>
      <c r="Q80" s="974"/>
      <c r="R80" s="974"/>
      <c r="S80" s="974"/>
      <c r="T80" s="974"/>
      <c r="U80" s="974"/>
      <c r="V80" s="974"/>
      <c r="W80" s="974"/>
      <c r="X80" s="974"/>
      <c r="Y80" s="974"/>
      <c r="Z80" s="974"/>
      <c r="AA80" s="974"/>
      <c r="AB80" s="974"/>
      <c r="AC80" s="975"/>
      <c r="AD80" s="407">
        <v>0</v>
      </c>
      <c r="AE80" s="742">
        <v>0</v>
      </c>
      <c r="AF80" s="409" t="s">
        <v>1057</v>
      </c>
    </row>
    <row r="81" spans="2:32" s="153" customFormat="1" ht="15.75" customHeight="1" x14ac:dyDescent="0.2">
      <c r="B81" s="392"/>
      <c r="C81" s="404" t="s">
        <v>440</v>
      </c>
      <c r="D81" s="405"/>
      <c r="E81" s="405"/>
      <c r="F81" s="405"/>
      <c r="G81" s="406"/>
      <c r="H81" s="973" t="s">
        <v>1133</v>
      </c>
      <c r="I81" s="974"/>
      <c r="J81" s="974"/>
      <c r="K81" s="974"/>
      <c r="L81" s="974"/>
      <c r="M81" s="974"/>
      <c r="N81" s="974"/>
      <c r="O81" s="974"/>
      <c r="P81" s="974"/>
      <c r="Q81" s="974"/>
      <c r="R81" s="974"/>
      <c r="S81" s="974"/>
      <c r="T81" s="974"/>
      <c r="U81" s="974"/>
      <c r="V81" s="974"/>
      <c r="W81" s="974"/>
      <c r="X81" s="974"/>
      <c r="Y81" s="974"/>
      <c r="Z81" s="974"/>
      <c r="AA81" s="974"/>
      <c r="AB81" s="974"/>
      <c r="AC81" s="975"/>
      <c r="AD81" s="407">
        <v>0</v>
      </c>
      <c r="AE81" s="742">
        <v>0</v>
      </c>
      <c r="AF81" s="409" t="s">
        <v>1057</v>
      </c>
    </row>
    <row r="82" spans="2:32" s="153" customFormat="1" ht="15.75" customHeight="1" x14ac:dyDescent="0.2">
      <c r="B82" s="392"/>
      <c r="C82" s="404" t="s">
        <v>441</v>
      </c>
      <c r="D82" s="405"/>
      <c r="E82" s="405"/>
      <c r="F82" s="405"/>
      <c r="G82" s="406"/>
      <c r="H82" s="973" t="s">
        <v>1134</v>
      </c>
      <c r="I82" s="974"/>
      <c r="J82" s="974"/>
      <c r="K82" s="974"/>
      <c r="L82" s="974"/>
      <c r="M82" s="974"/>
      <c r="N82" s="974"/>
      <c r="O82" s="974"/>
      <c r="P82" s="974"/>
      <c r="Q82" s="974"/>
      <c r="R82" s="974"/>
      <c r="S82" s="974"/>
      <c r="T82" s="974"/>
      <c r="U82" s="974"/>
      <c r="V82" s="974"/>
      <c r="W82" s="974"/>
      <c r="X82" s="974"/>
      <c r="Y82" s="974"/>
      <c r="Z82" s="974"/>
      <c r="AA82" s="974"/>
      <c r="AB82" s="974"/>
      <c r="AC82" s="975"/>
      <c r="AD82" s="407">
        <v>0</v>
      </c>
      <c r="AE82" s="742">
        <v>0</v>
      </c>
      <c r="AF82" s="409" t="s">
        <v>1057</v>
      </c>
    </row>
    <row r="83" spans="2:32" s="153" customFormat="1" ht="15.75" customHeight="1" x14ac:dyDescent="0.2">
      <c r="B83" s="392"/>
      <c r="C83" s="404" t="s">
        <v>442</v>
      </c>
      <c r="D83" s="405"/>
      <c r="E83" s="405"/>
      <c r="F83" s="405"/>
      <c r="G83" s="406"/>
      <c r="H83" s="973" t="s">
        <v>1135</v>
      </c>
      <c r="I83" s="974"/>
      <c r="J83" s="974"/>
      <c r="K83" s="974"/>
      <c r="L83" s="974"/>
      <c r="M83" s="974"/>
      <c r="N83" s="974"/>
      <c r="O83" s="974"/>
      <c r="P83" s="974"/>
      <c r="Q83" s="974"/>
      <c r="R83" s="974"/>
      <c r="S83" s="974"/>
      <c r="T83" s="974"/>
      <c r="U83" s="974"/>
      <c r="V83" s="974"/>
      <c r="W83" s="974"/>
      <c r="X83" s="974"/>
      <c r="Y83" s="974"/>
      <c r="Z83" s="974"/>
      <c r="AA83" s="974"/>
      <c r="AB83" s="974"/>
      <c r="AC83" s="975"/>
      <c r="AD83" s="407">
        <v>0</v>
      </c>
      <c r="AE83" s="742">
        <v>0</v>
      </c>
      <c r="AF83" s="409" t="s">
        <v>1057</v>
      </c>
    </row>
    <row r="84" spans="2:32" s="153" customFormat="1" ht="15.75" customHeight="1" x14ac:dyDescent="0.2">
      <c r="B84" s="392"/>
      <c r="C84" s="404" t="s">
        <v>443</v>
      </c>
      <c r="D84" s="405"/>
      <c r="E84" s="405"/>
      <c r="F84" s="405"/>
      <c r="G84" s="406"/>
      <c r="H84" s="973" t="s">
        <v>1136</v>
      </c>
      <c r="I84" s="974"/>
      <c r="J84" s="974"/>
      <c r="K84" s="974"/>
      <c r="L84" s="974"/>
      <c r="M84" s="974"/>
      <c r="N84" s="974"/>
      <c r="O84" s="974"/>
      <c r="P84" s="974"/>
      <c r="Q84" s="974"/>
      <c r="R84" s="974"/>
      <c r="S84" s="974"/>
      <c r="T84" s="974"/>
      <c r="U84" s="974"/>
      <c r="V84" s="974"/>
      <c r="W84" s="974"/>
      <c r="X84" s="974"/>
      <c r="Y84" s="974"/>
      <c r="Z84" s="974"/>
      <c r="AA84" s="974"/>
      <c r="AB84" s="974"/>
      <c r="AC84" s="975"/>
      <c r="AD84" s="407">
        <v>0</v>
      </c>
      <c r="AE84" s="742">
        <v>0</v>
      </c>
      <c r="AF84" s="409" t="s">
        <v>1057</v>
      </c>
    </row>
    <row r="85" spans="2:32" s="153" customFormat="1" ht="15.75" customHeight="1" x14ac:dyDescent="0.2">
      <c r="B85" s="392"/>
      <c r="C85" s="404" t="s">
        <v>444</v>
      </c>
      <c r="D85" s="405"/>
      <c r="E85" s="405"/>
      <c r="F85" s="405"/>
      <c r="G85" s="406"/>
      <c r="H85" s="973" t="s">
        <v>1137</v>
      </c>
      <c r="I85" s="974"/>
      <c r="J85" s="974"/>
      <c r="K85" s="974"/>
      <c r="L85" s="974"/>
      <c r="M85" s="974"/>
      <c r="N85" s="974"/>
      <c r="O85" s="974"/>
      <c r="P85" s="974"/>
      <c r="Q85" s="974"/>
      <c r="R85" s="974"/>
      <c r="S85" s="974"/>
      <c r="T85" s="974"/>
      <c r="U85" s="974"/>
      <c r="V85" s="974"/>
      <c r="W85" s="974"/>
      <c r="X85" s="974"/>
      <c r="Y85" s="974"/>
      <c r="Z85" s="974"/>
      <c r="AA85" s="974"/>
      <c r="AB85" s="974"/>
      <c r="AC85" s="975"/>
      <c r="AD85" s="407">
        <v>0</v>
      </c>
      <c r="AE85" s="742">
        <v>0</v>
      </c>
      <c r="AF85" s="409" t="s">
        <v>1057</v>
      </c>
    </row>
    <row r="86" spans="2:32" s="153" customFormat="1" ht="15.75" customHeight="1" thickBot="1" x14ac:dyDescent="0.25">
      <c r="B86" s="415"/>
      <c r="C86" s="416" t="s">
        <v>445</v>
      </c>
      <c r="D86" s="417"/>
      <c r="E86" s="417"/>
      <c r="F86" s="417"/>
      <c r="G86" s="418"/>
      <c r="H86" s="976" t="s">
        <v>1138</v>
      </c>
      <c r="I86" s="977"/>
      <c r="J86" s="977"/>
      <c r="K86" s="977"/>
      <c r="L86" s="977"/>
      <c r="M86" s="977"/>
      <c r="N86" s="977"/>
      <c r="O86" s="977"/>
      <c r="P86" s="977"/>
      <c r="Q86" s="977"/>
      <c r="R86" s="977"/>
      <c r="S86" s="977"/>
      <c r="T86" s="977"/>
      <c r="U86" s="977"/>
      <c r="V86" s="977"/>
      <c r="W86" s="977"/>
      <c r="X86" s="977"/>
      <c r="Y86" s="977"/>
      <c r="Z86" s="977"/>
      <c r="AA86" s="977"/>
      <c r="AB86" s="977"/>
      <c r="AC86" s="978"/>
      <c r="AD86" s="419">
        <v>0</v>
      </c>
      <c r="AE86" s="742">
        <v>0</v>
      </c>
      <c r="AF86" s="420" t="s">
        <v>1057</v>
      </c>
    </row>
    <row r="87" spans="2:32" s="153" customFormat="1" ht="15.75" customHeight="1" x14ac:dyDescent="0.2">
      <c r="B87" s="414"/>
      <c r="C87" s="386" t="s">
        <v>1139</v>
      </c>
      <c r="D87" s="387"/>
      <c r="E87" s="387"/>
      <c r="F87" s="387"/>
      <c r="G87" s="388"/>
      <c r="H87" s="959" t="s">
        <v>1140</v>
      </c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1"/>
      <c r="AD87" s="421">
        <v>1280472.5900000001</v>
      </c>
      <c r="AE87" s="422">
        <v>3304661.82</v>
      </c>
      <c r="AF87" s="423" t="s">
        <v>1057</v>
      </c>
    </row>
    <row r="88" spans="2:32" s="153" customFormat="1" ht="15.75" customHeight="1" x14ac:dyDescent="0.2">
      <c r="B88" s="392"/>
      <c r="C88" s="399" t="s">
        <v>1141</v>
      </c>
      <c r="D88" s="400"/>
      <c r="E88" s="400"/>
      <c r="F88" s="400"/>
      <c r="G88" s="401"/>
      <c r="H88" s="985" t="s">
        <v>1142</v>
      </c>
      <c r="I88" s="986"/>
      <c r="J88" s="986"/>
      <c r="K88" s="986"/>
      <c r="L88" s="986"/>
      <c r="M88" s="986"/>
      <c r="N88" s="986"/>
      <c r="O88" s="986"/>
      <c r="P88" s="986"/>
      <c r="Q88" s="986"/>
      <c r="R88" s="986"/>
      <c r="S88" s="986"/>
      <c r="T88" s="986"/>
      <c r="U88" s="986"/>
      <c r="V88" s="986"/>
      <c r="W88" s="986"/>
      <c r="X88" s="986"/>
      <c r="Y88" s="986"/>
      <c r="Z88" s="986"/>
      <c r="AA88" s="986"/>
      <c r="AB88" s="986"/>
      <c r="AC88" s="987"/>
      <c r="AD88" s="410">
        <v>0</v>
      </c>
      <c r="AE88" s="411">
        <v>182893.23</v>
      </c>
      <c r="AF88" s="391" t="s">
        <v>1057</v>
      </c>
    </row>
    <row r="89" spans="2:32" s="153" customFormat="1" ht="15.75" customHeight="1" x14ac:dyDescent="0.2">
      <c r="B89" s="392"/>
      <c r="C89" s="404" t="s">
        <v>446</v>
      </c>
      <c r="D89" s="405"/>
      <c r="E89" s="405"/>
      <c r="F89" s="405"/>
      <c r="G89" s="406"/>
      <c r="H89" s="973" t="s">
        <v>1143</v>
      </c>
      <c r="I89" s="974"/>
      <c r="J89" s="974"/>
      <c r="K89" s="974"/>
      <c r="L89" s="974"/>
      <c r="M89" s="974"/>
      <c r="N89" s="974"/>
      <c r="O89" s="974"/>
      <c r="P89" s="974"/>
      <c r="Q89" s="974"/>
      <c r="R89" s="974"/>
      <c r="S89" s="974"/>
      <c r="T89" s="974"/>
      <c r="U89" s="974"/>
      <c r="V89" s="974"/>
      <c r="W89" s="974"/>
      <c r="X89" s="974"/>
      <c r="Y89" s="974"/>
      <c r="Z89" s="974"/>
      <c r="AA89" s="974"/>
      <c r="AB89" s="974"/>
      <c r="AC89" s="975"/>
      <c r="AD89" s="407">
        <v>0</v>
      </c>
      <c r="AE89" s="742">
        <v>0</v>
      </c>
      <c r="AF89" s="409" t="s">
        <v>1057</v>
      </c>
    </row>
    <row r="90" spans="2:32" s="153" customFormat="1" ht="15.75" customHeight="1" x14ac:dyDescent="0.2">
      <c r="B90" s="392"/>
      <c r="C90" s="404" t="s">
        <v>447</v>
      </c>
      <c r="D90" s="405"/>
      <c r="E90" s="405"/>
      <c r="F90" s="405"/>
      <c r="G90" s="406"/>
      <c r="H90" s="973" t="s">
        <v>1144</v>
      </c>
      <c r="I90" s="974"/>
      <c r="J90" s="974"/>
      <c r="K90" s="974"/>
      <c r="L90" s="974"/>
      <c r="M90" s="974"/>
      <c r="N90" s="974"/>
      <c r="O90" s="974"/>
      <c r="P90" s="974"/>
      <c r="Q90" s="974"/>
      <c r="R90" s="974"/>
      <c r="S90" s="974"/>
      <c r="T90" s="974"/>
      <c r="U90" s="974"/>
      <c r="V90" s="974"/>
      <c r="W90" s="974"/>
      <c r="X90" s="974"/>
      <c r="Y90" s="974"/>
      <c r="Z90" s="974"/>
      <c r="AA90" s="974"/>
      <c r="AB90" s="974"/>
      <c r="AC90" s="975"/>
      <c r="AD90" s="412">
        <v>0</v>
      </c>
      <c r="AE90" s="413">
        <v>167593.23000000001</v>
      </c>
      <c r="AF90" s="409" t="s">
        <v>1057</v>
      </c>
    </row>
    <row r="91" spans="2:32" s="153" customFormat="1" ht="18" customHeight="1" x14ac:dyDescent="0.2">
      <c r="B91" s="392"/>
      <c r="C91" s="437" t="s">
        <v>448</v>
      </c>
      <c r="D91" s="438"/>
      <c r="E91" s="438"/>
      <c r="F91" s="438"/>
      <c r="G91" s="439"/>
      <c r="H91" s="962" t="s">
        <v>1145</v>
      </c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4"/>
      <c r="AD91" s="412">
        <v>0</v>
      </c>
      <c r="AE91" s="413">
        <v>15300</v>
      </c>
      <c r="AF91" s="409" t="s">
        <v>1057</v>
      </c>
    </row>
    <row r="92" spans="2:32" s="153" customFormat="1" ht="15.75" customHeight="1" x14ac:dyDescent="0.2">
      <c r="B92" s="392"/>
      <c r="C92" s="404" t="s">
        <v>449</v>
      </c>
      <c r="D92" s="405"/>
      <c r="E92" s="405"/>
      <c r="F92" s="405"/>
      <c r="G92" s="406"/>
      <c r="H92" s="973" t="s">
        <v>1146</v>
      </c>
      <c r="I92" s="974"/>
      <c r="J92" s="974"/>
      <c r="K92" s="974"/>
      <c r="L92" s="974"/>
      <c r="M92" s="974"/>
      <c r="N92" s="974"/>
      <c r="O92" s="974"/>
      <c r="P92" s="974"/>
      <c r="Q92" s="974"/>
      <c r="R92" s="974"/>
      <c r="S92" s="974"/>
      <c r="T92" s="974"/>
      <c r="U92" s="974"/>
      <c r="V92" s="974"/>
      <c r="W92" s="974"/>
      <c r="X92" s="974"/>
      <c r="Y92" s="974"/>
      <c r="Z92" s="974"/>
      <c r="AA92" s="974"/>
      <c r="AB92" s="974"/>
      <c r="AC92" s="975"/>
      <c r="AD92" s="407">
        <v>0</v>
      </c>
      <c r="AE92" s="742">
        <v>0</v>
      </c>
      <c r="AF92" s="409" t="s">
        <v>1057</v>
      </c>
    </row>
    <row r="93" spans="2:32" s="153" customFormat="1" ht="15.75" customHeight="1" x14ac:dyDescent="0.2">
      <c r="B93" s="392"/>
      <c r="C93" s="399" t="s">
        <v>1147</v>
      </c>
      <c r="D93" s="400"/>
      <c r="E93" s="400"/>
      <c r="F93" s="400"/>
      <c r="G93" s="401"/>
      <c r="H93" s="985" t="s">
        <v>1148</v>
      </c>
      <c r="I93" s="986"/>
      <c r="J93" s="986"/>
      <c r="K93" s="986"/>
      <c r="L93" s="986"/>
      <c r="M93" s="986"/>
      <c r="N93" s="986"/>
      <c r="O93" s="986"/>
      <c r="P93" s="986"/>
      <c r="Q93" s="986"/>
      <c r="R93" s="986"/>
      <c r="S93" s="986"/>
      <c r="T93" s="986"/>
      <c r="U93" s="986"/>
      <c r="V93" s="986"/>
      <c r="W93" s="986"/>
      <c r="X93" s="986"/>
      <c r="Y93" s="986"/>
      <c r="Z93" s="986"/>
      <c r="AA93" s="986"/>
      <c r="AB93" s="986"/>
      <c r="AC93" s="987"/>
      <c r="AD93" s="410">
        <v>1280472.5900000001</v>
      </c>
      <c r="AE93" s="411">
        <v>3121768.59</v>
      </c>
      <c r="AF93" s="391" t="s">
        <v>1057</v>
      </c>
    </row>
    <row r="94" spans="2:32" s="153" customFormat="1" x14ac:dyDescent="0.2">
      <c r="B94" s="392"/>
      <c r="C94" s="404" t="s">
        <v>450</v>
      </c>
      <c r="D94" s="405"/>
      <c r="E94" s="405"/>
      <c r="F94" s="405"/>
      <c r="G94" s="406"/>
      <c r="H94" s="973" t="s">
        <v>1149</v>
      </c>
      <c r="I94" s="974"/>
      <c r="J94" s="974"/>
      <c r="K94" s="974"/>
      <c r="L94" s="974"/>
      <c r="M94" s="974"/>
      <c r="N94" s="974"/>
      <c r="O94" s="974"/>
      <c r="P94" s="974"/>
      <c r="Q94" s="974"/>
      <c r="R94" s="974"/>
      <c r="S94" s="974"/>
      <c r="T94" s="974"/>
      <c r="U94" s="974"/>
      <c r="V94" s="974"/>
      <c r="W94" s="974"/>
      <c r="X94" s="974"/>
      <c r="Y94" s="974"/>
      <c r="Z94" s="974"/>
      <c r="AA94" s="974"/>
      <c r="AB94" s="974"/>
      <c r="AC94" s="975"/>
      <c r="AD94" s="412">
        <v>1280472.5900000001</v>
      </c>
      <c r="AE94" s="413">
        <v>3121768.59</v>
      </c>
      <c r="AF94" s="409" t="s">
        <v>1057</v>
      </c>
    </row>
    <row r="95" spans="2:32" s="153" customFormat="1" ht="15.75" customHeight="1" x14ac:dyDescent="0.2">
      <c r="B95" s="392"/>
      <c r="C95" s="404" t="s">
        <v>1150</v>
      </c>
      <c r="D95" s="405"/>
      <c r="E95" s="405"/>
      <c r="F95" s="405"/>
      <c r="G95" s="406"/>
      <c r="H95" s="988" t="s">
        <v>1151</v>
      </c>
      <c r="I95" s="989"/>
      <c r="J95" s="989"/>
      <c r="K95" s="989"/>
      <c r="L95" s="989"/>
      <c r="M95" s="989"/>
      <c r="N95" s="989"/>
      <c r="O95" s="989"/>
      <c r="P95" s="989"/>
      <c r="Q95" s="989"/>
      <c r="R95" s="989"/>
      <c r="S95" s="989"/>
      <c r="T95" s="989"/>
      <c r="U95" s="989"/>
      <c r="V95" s="989"/>
      <c r="W95" s="989"/>
      <c r="X95" s="989"/>
      <c r="Y95" s="989"/>
      <c r="Z95" s="989"/>
      <c r="AA95" s="989"/>
      <c r="AB95" s="989"/>
      <c r="AC95" s="990"/>
      <c r="AD95" s="440">
        <v>0</v>
      </c>
      <c r="AE95" s="742">
        <v>0</v>
      </c>
      <c r="AF95" s="409" t="s">
        <v>1057</v>
      </c>
    </row>
    <row r="96" spans="2:32" s="153" customFormat="1" ht="15.75" customHeight="1" x14ac:dyDescent="0.2">
      <c r="B96" s="392"/>
      <c r="C96" s="404" t="s">
        <v>451</v>
      </c>
      <c r="D96" s="405"/>
      <c r="E96" s="405"/>
      <c r="F96" s="405"/>
      <c r="G96" s="406"/>
      <c r="H96" s="973" t="s">
        <v>1152</v>
      </c>
      <c r="I96" s="974"/>
      <c r="J96" s="974"/>
      <c r="K96" s="974"/>
      <c r="L96" s="974"/>
      <c r="M96" s="974"/>
      <c r="N96" s="974"/>
      <c r="O96" s="974"/>
      <c r="P96" s="974"/>
      <c r="Q96" s="974"/>
      <c r="R96" s="974"/>
      <c r="S96" s="974"/>
      <c r="T96" s="974"/>
      <c r="U96" s="974"/>
      <c r="V96" s="974"/>
      <c r="W96" s="974"/>
      <c r="X96" s="974"/>
      <c r="Y96" s="974"/>
      <c r="Z96" s="974"/>
      <c r="AA96" s="974"/>
      <c r="AB96" s="974"/>
      <c r="AC96" s="975"/>
      <c r="AD96" s="407">
        <v>0</v>
      </c>
      <c r="AE96" s="742">
        <v>0</v>
      </c>
      <c r="AF96" s="409" t="s">
        <v>1057</v>
      </c>
    </row>
    <row r="97" spans="2:32" s="153" customFormat="1" ht="15.75" customHeight="1" x14ac:dyDescent="0.2">
      <c r="B97" s="392"/>
      <c r="C97" s="404" t="s">
        <v>452</v>
      </c>
      <c r="D97" s="405"/>
      <c r="E97" s="405"/>
      <c r="F97" s="405"/>
      <c r="G97" s="406"/>
      <c r="H97" s="973" t="s">
        <v>1153</v>
      </c>
      <c r="I97" s="974"/>
      <c r="J97" s="974"/>
      <c r="K97" s="974"/>
      <c r="L97" s="974"/>
      <c r="M97" s="974"/>
      <c r="N97" s="974"/>
      <c r="O97" s="974"/>
      <c r="P97" s="974"/>
      <c r="Q97" s="974"/>
      <c r="R97" s="974"/>
      <c r="S97" s="974"/>
      <c r="T97" s="974"/>
      <c r="U97" s="974"/>
      <c r="V97" s="974"/>
      <c r="W97" s="974"/>
      <c r="X97" s="974"/>
      <c r="Y97" s="974"/>
      <c r="Z97" s="974"/>
      <c r="AA97" s="974"/>
      <c r="AB97" s="974"/>
      <c r="AC97" s="975"/>
      <c r="AD97" s="407">
        <v>0</v>
      </c>
      <c r="AE97" s="742">
        <v>0</v>
      </c>
      <c r="AF97" s="409" t="s">
        <v>1057</v>
      </c>
    </row>
    <row r="98" spans="2:32" s="153" customFormat="1" ht="15.75" customHeight="1" x14ac:dyDescent="0.2">
      <c r="B98" s="392"/>
      <c r="C98" s="404" t="s">
        <v>453</v>
      </c>
      <c r="D98" s="405"/>
      <c r="E98" s="405"/>
      <c r="F98" s="405"/>
      <c r="G98" s="406"/>
      <c r="H98" s="973" t="s">
        <v>1154</v>
      </c>
      <c r="I98" s="974"/>
      <c r="J98" s="974"/>
      <c r="K98" s="974"/>
      <c r="L98" s="974"/>
      <c r="M98" s="974"/>
      <c r="N98" s="974"/>
      <c r="O98" s="974"/>
      <c r="P98" s="974"/>
      <c r="Q98" s="974"/>
      <c r="R98" s="974"/>
      <c r="S98" s="974"/>
      <c r="T98" s="974"/>
      <c r="U98" s="974"/>
      <c r="V98" s="974"/>
      <c r="W98" s="974"/>
      <c r="X98" s="974"/>
      <c r="Y98" s="974"/>
      <c r="Z98" s="974"/>
      <c r="AA98" s="974"/>
      <c r="AB98" s="974"/>
      <c r="AC98" s="975"/>
      <c r="AD98" s="407">
        <v>0</v>
      </c>
      <c r="AE98" s="742">
        <v>0</v>
      </c>
      <c r="AF98" s="409" t="s">
        <v>1057</v>
      </c>
    </row>
    <row r="99" spans="2:32" s="153" customFormat="1" ht="15.75" customHeight="1" thickBot="1" x14ac:dyDescent="0.25">
      <c r="B99" s="415"/>
      <c r="C99" s="416" t="s">
        <v>454</v>
      </c>
      <c r="D99" s="417"/>
      <c r="E99" s="417"/>
      <c r="F99" s="417"/>
      <c r="G99" s="418"/>
      <c r="H99" s="976" t="s">
        <v>1155</v>
      </c>
      <c r="I99" s="977"/>
      <c r="J99" s="977"/>
      <c r="K99" s="977"/>
      <c r="L99" s="977"/>
      <c r="M99" s="977"/>
      <c r="N99" s="977"/>
      <c r="O99" s="977"/>
      <c r="P99" s="977"/>
      <c r="Q99" s="977"/>
      <c r="R99" s="977"/>
      <c r="S99" s="977"/>
      <c r="T99" s="977"/>
      <c r="U99" s="977"/>
      <c r="V99" s="977"/>
      <c r="W99" s="977"/>
      <c r="X99" s="977"/>
      <c r="Y99" s="977"/>
      <c r="Z99" s="977"/>
      <c r="AA99" s="977"/>
      <c r="AB99" s="977"/>
      <c r="AC99" s="978"/>
      <c r="AD99" s="419">
        <v>0</v>
      </c>
      <c r="AE99" s="742">
        <v>0</v>
      </c>
      <c r="AF99" s="420" t="s">
        <v>1057</v>
      </c>
    </row>
    <row r="100" spans="2:32" s="153" customFormat="1" ht="15.75" customHeight="1" x14ac:dyDescent="0.2">
      <c r="B100" s="414"/>
      <c r="C100" s="386" t="s">
        <v>1156</v>
      </c>
      <c r="D100" s="387"/>
      <c r="E100" s="387"/>
      <c r="F100" s="387"/>
      <c r="G100" s="388"/>
      <c r="H100" s="959" t="s">
        <v>1157</v>
      </c>
      <c r="I100" s="960"/>
      <c r="J100" s="960"/>
      <c r="K100" s="960"/>
      <c r="L100" s="960"/>
      <c r="M100" s="960"/>
      <c r="N100" s="960"/>
      <c r="O100" s="960"/>
      <c r="P100" s="960"/>
      <c r="Q100" s="960"/>
      <c r="R100" s="960"/>
      <c r="S100" s="960"/>
      <c r="T100" s="960"/>
      <c r="U100" s="960"/>
      <c r="V100" s="960"/>
      <c r="W100" s="960"/>
      <c r="X100" s="960"/>
      <c r="Y100" s="960"/>
      <c r="Z100" s="960"/>
      <c r="AA100" s="960"/>
      <c r="AB100" s="960"/>
      <c r="AC100" s="961"/>
      <c r="AD100" s="441">
        <v>151571953.09</v>
      </c>
      <c r="AE100" s="422">
        <v>225790787.10000005</v>
      </c>
      <c r="AF100" s="423" t="s">
        <v>1057</v>
      </c>
    </row>
    <row r="101" spans="2:32" s="153" customFormat="1" ht="15.75" customHeight="1" x14ac:dyDescent="0.2">
      <c r="B101" s="392"/>
      <c r="C101" s="393" t="s">
        <v>1158</v>
      </c>
      <c r="D101" s="394"/>
      <c r="E101" s="394"/>
      <c r="F101" s="394"/>
      <c r="G101" s="395"/>
      <c r="H101" s="991" t="s">
        <v>1159</v>
      </c>
      <c r="I101" s="992"/>
      <c r="J101" s="992"/>
      <c r="K101" s="992"/>
      <c r="L101" s="992"/>
      <c r="M101" s="992"/>
      <c r="N101" s="992"/>
      <c r="O101" s="992"/>
      <c r="P101" s="992"/>
      <c r="Q101" s="992"/>
      <c r="R101" s="992"/>
      <c r="S101" s="992"/>
      <c r="T101" s="992"/>
      <c r="U101" s="992"/>
      <c r="V101" s="992"/>
      <c r="W101" s="992"/>
      <c r="X101" s="992"/>
      <c r="Y101" s="992"/>
      <c r="Z101" s="992"/>
      <c r="AA101" s="992"/>
      <c r="AB101" s="992"/>
      <c r="AC101" s="993"/>
      <c r="AD101" s="442">
        <v>11491203.370000001</v>
      </c>
      <c r="AE101" s="397">
        <v>12385576.99</v>
      </c>
      <c r="AF101" s="391" t="s">
        <v>1057</v>
      </c>
    </row>
    <row r="102" spans="2:32" s="153" customFormat="1" x14ac:dyDescent="0.2">
      <c r="B102" s="392"/>
      <c r="C102" s="399" t="s">
        <v>1160</v>
      </c>
      <c r="D102" s="400"/>
      <c r="E102" s="400"/>
      <c r="F102" s="400"/>
      <c r="G102" s="401"/>
      <c r="H102" s="985" t="s">
        <v>1161</v>
      </c>
      <c r="I102" s="986"/>
      <c r="J102" s="986"/>
      <c r="K102" s="986"/>
      <c r="L102" s="986"/>
      <c r="M102" s="986"/>
      <c r="N102" s="986"/>
      <c r="O102" s="986"/>
      <c r="P102" s="986"/>
      <c r="Q102" s="986"/>
      <c r="R102" s="986"/>
      <c r="S102" s="986"/>
      <c r="T102" s="986"/>
      <c r="U102" s="986"/>
      <c r="V102" s="986"/>
      <c r="W102" s="986"/>
      <c r="X102" s="986"/>
      <c r="Y102" s="986"/>
      <c r="Z102" s="986"/>
      <c r="AA102" s="986"/>
      <c r="AB102" s="986"/>
      <c r="AC102" s="987"/>
      <c r="AD102" s="427">
        <v>11405700.65</v>
      </c>
      <c r="AE102" s="411">
        <v>12269828.52</v>
      </c>
      <c r="AF102" s="391" t="s">
        <v>1057</v>
      </c>
    </row>
    <row r="103" spans="2:32" s="153" customFormat="1" ht="15.75" customHeight="1" x14ac:dyDescent="0.2">
      <c r="B103" s="392"/>
      <c r="C103" s="404" t="s">
        <v>455</v>
      </c>
      <c r="D103" s="405"/>
      <c r="E103" s="405"/>
      <c r="F103" s="405"/>
      <c r="G103" s="406"/>
      <c r="H103" s="973" t="s">
        <v>1162</v>
      </c>
      <c r="I103" s="974"/>
      <c r="J103" s="974"/>
      <c r="K103" s="974"/>
      <c r="L103" s="974"/>
      <c r="M103" s="974"/>
      <c r="N103" s="974"/>
      <c r="O103" s="974"/>
      <c r="P103" s="974"/>
      <c r="Q103" s="974"/>
      <c r="R103" s="974"/>
      <c r="S103" s="974"/>
      <c r="T103" s="974"/>
      <c r="U103" s="974"/>
      <c r="V103" s="974"/>
      <c r="W103" s="974"/>
      <c r="X103" s="974"/>
      <c r="Y103" s="974"/>
      <c r="Z103" s="974"/>
      <c r="AA103" s="974"/>
      <c r="AB103" s="974"/>
      <c r="AC103" s="975"/>
      <c r="AD103" s="412">
        <v>3900741.3</v>
      </c>
      <c r="AE103" s="413">
        <v>4258938.33</v>
      </c>
      <c r="AF103" s="409" t="s">
        <v>1057</v>
      </c>
    </row>
    <row r="104" spans="2:32" s="153" customFormat="1" ht="15.75" customHeight="1" x14ac:dyDescent="0.2">
      <c r="B104" s="392"/>
      <c r="C104" s="404" t="s">
        <v>456</v>
      </c>
      <c r="D104" s="405"/>
      <c r="E104" s="405"/>
      <c r="F104" s="405"/>
      <c r="G104" s="406"/>
      <c r="H104" s="973" t="s">
        <v>1163</v>
      </c>
      <c r="I104" s="974"/>
      <c r="J104" s="974"/>
      <c r="K104" s="974"/>
      <c r="L104" s="974"/>
      <c r="M104" s="974"/>
      <c r="N104" s="974"/>
      <c r="O104" s="974"/>
      <c r="P104" s="974"/>
      <c r="Q104" s="974"/>
      <c r="R104" s="974"/>
      <c r="S104" s="974"/>
      <c r="T104" s="974"/>
      <c r="U104" s="974"/>
      <c r="V104" s="974"/>
      <c r="W104" s="974"/>
      <c r="X104" s="974"/>
      <c r="Y104" s="974"/>
      <c r="Z104" s="974"/>
      <c r="AA104" s="974"/>
      <c r="AB104" s="974"/>
      <c r="AC104" s="975"/>
      <c r="AD104" s="407">
        <v>0</v>
      </c>
      <c r="AE104" s="742">
        <v>0</v>
      </c>
      <c r="AF104" s="409" t="s">
        <v>1057</v>
      </c>
    </row>
    <row r="105" spans="2:32" s="153" customFormat="1" ht="15.75" customHeight="1" x14ac:dyDescent="0.2">
      <c r="B105" s="392"/>
      <c r="C105" s="437" t="s">
        <v>457</v>
      </c>
      <c r="D105" s="438"/>
      <c r="E105" s="438"/>
      <c r="F105" s="438"/>
      <c r="G105" s="439"/>
      <c r="H105" s="962" t="s">
        <v>1164</v>
      </c>
      <c r="I105" s="963"/>
      <c r="J105" s="963"/>
      <c r="K105" s="963"/>
      <c r="L105" s="963"/>
      <c r="M105" s="963"/>
      <c r="N105" s="963"/>
      <c r="O105" s="963"/>
      <c r="P105" s="963"/>
      <c r="Q105" s="963"/>
      <c r="R105" s="963"/>
      <c r="S105" s="963"/>
      <c r="T105" s="963"/>
      <c r="U105" s="963"/>
      <c r="V105" s="963"/>
      <c r="W105" s="963"/>
      <c r="X105" s="963"/>
      <c r="Y105" s="963"/>
      <c r="Z105" s="963"/>
      <c r="AA105" s="963"/>
      <c r="AB105" s="963"/>
      <c r="AC105" s="964"/>
      <c r="AD105" s="412">
        <v>7371906.1500000004</v>
      </c>
      <c r="AE105" s="413">
        <v>7985717.1199999992</v>
      </c>
      <c r="AF105" s="409" t="s">
        <v>1057</v>
      </c>
    </row>
    <row r="106" spans="2:32" s="153" customFormat="1" ht="15.75" customHeight="1" x14ac:dyDescent="0.2">
      <c r="B106" s="392"/>
      <c r="C106" s="404" t="s">
        <v>458</v>
      </c>
      <c r="D106" s="405"/>
      <c r="E106" s="405"/>
      <c r="F106" s="405"/>
      <c r="G106" s="406"/>
      <c r="H106" s="973" t="s">
        <v>1165</v>
      </c>
      <c r="I106" s="974"/>
      <c r="J106" s="974"/>
      <c r="K106" s="974"/>
      <c r="L106" s="974"/>
      <c r="M106" s="974"/>
      <c r="N106" s="974"/>
      <c r="O106" s="974"/>
      <c r="P106" s="974"/>
      <c r="Q106" s="974"/>
      <c r="R106" s="974"/>
      <c r="S106" s="974"/>
      <c r="T106" s="974"/>
      <c r="U106" s="974"/>
      <c r="V106" s="974"/>
      <c r="W106" s="974"/>
      <c r="X106" s="974"/>
      <c r="Y106" s="974"/>
      <c r="Z106" s="974"/>
      <c r="AA106" s="974"/>
      <c r="AB106" s="974"/>
      <c r="AC106" s="975"/>
      <c r="AD106" s="412">
        <v>17761.810000000001</v>
      </c>
      <c r="AE106" s="413">
        <v>10458.719999999999</v>
      </c>
      <c r="AF106" s="409" t="s">
        <v>1057</v>
      </c>
    </row>
    <row r="107" spans="2:32" s="153" customFormat="1" ht="15.75" customHeight="1" x14ac:dyDescent="0.2">
      <c r="B107" s="392"/>
      <c r="C107" s="404" t="s">
        <v>459</v>
      </c>
      <c r="D107" s="405"/>
      <c r="E107" s="405"/>
      <c r="F107" s="405"/>
      <c r="G107" s="406"/>
      <c r="H107" s="973" t="s">
        <v>1166</v>
      </c>
      <c r="I107" s="974"/>
      <c r="J107" s="974"/>
      <c r="K107" s="974"/>
      <c r="L107" s="974"/>
      <c r="M107" s="974"/>
      <c r="N107" s="974"/>
      <c r="O107" s="974"/>
      <c r="P107" s="974"/>
      <c r="Q107" s="974"/>
      <c r="R107" s="974"/>
      <c r="S107" s="974"/>
      <c r="T107" s="974"/>
      <c r="U107" s="974"/>
      <c r="V107" s="974"/>
      <c r="W107" s="974"/>
      <c r="X107" s="974"/>
      <c r="Y107" s="974"/>
      <c r="Z107" s="974"/>
      <c r="AA107" s="974"/>
      <c r="AB107" s="974"/>
      <c r="AC107" s="975"/>
      <c r="AD107" s="407">
        <v>0</v>
      </c>
      <c r="AE107" s="742">
        <v>0</v>
      </c>
      <c r="AF107" s="409" t="s">
        <v>1057</v>
      </c>
    </row>
    <row r="108" spans="2:32" s="153" customFormat="1" ht="15.75" customHeight="1" x14ac:dyDescent="0.2">
      <c r="B108" s="392"/>
      <c r="C108" s="404" t="s">
        <v>460</v>
      </c>
      <c r="D108" s="405"/>
      <c r="E108" s="405"/>
      <c r="F108" s="405"/>
      <c r="G108" s="406"/>
      <c r="H108" s="973" t="s">
        <v>1167</v>
      </c>
      <c r="I108" s="974"/>
      <c r="J108" s="974"/>
      <c r="K108" s="974"/>
      <c r="L108" s="974"/>
      <c r="M108" s="974"/>
      <c r="N108" s="974"/>
      <c r="O108" s="974"/>
      <c r="P108" s="974"/>
      <c r="Q108" s="974"/>
      <c r="R108" s="974"/>
      <c r="S108" s="974"/>
      <c r="T108" s="974"/>
      <c r="U108" s="974"/>
      <c r="V108" s="974"/>
      <c r="W108" s="974"/>
      <c r="X108" s="974"/>
      <c r="Y108" s="974"/>
      <c r="Z108" s="974"/>
      <c r="AA108" s="974"/>
      <c r="AB108" s="974"/>
      <c r="AC108" s="975"/>
      <c r="AD108" s="412">
        <v>7595.25</v>
      </c>
      <c r="AE108" s="413">
        <v>4545.3999999999996</v>
      </c>
      <c r="AF108" s="409" t="s">
        <v>1057</v>
      </c>
    </row>
    <row r="109" spans="2:32" s="153" customFormat="1" ht="15.75" customHeight="1" x14ac:dyDescent="0.2">
      <c r="B109" s="443"/>
      <c r="C109" s="404" t="s">
        <v>461</v>
      </c>
      <c r="D109" s="405"/>
      <c r="E109" s="405"/>
      <c r="F109" s="405"/>
      <c r="G109" s="406"/>
      <c r="H109" s="973" t="s">
        <v>1168</v>
      </c>
      <c r="I109" s="974"/>
      <c r="J109" s="974"/>
      <c r="K109" s="974"/>
      <c r="L109" s="974"/>
      <c r="M109" s="974"/>
      <c r="N109" s="974"/>
      <c r="O109" s="974"/>
      <c r="P109" s="974"/>
      <c r="Q109" s="974"/>
      <c r="R109" s="974"/>
      <c r="S109" s="974"/>
      <c r="T109" s="974"/>
      <c r="U109" s="974"/>
      <c r="V109" s="974"/>
      <c r="W109" s="974"/>
      <c r="X109" s="974"/>
      <c r="Y109" s="974"/>
      <c r="Z109" s="974"/>
      <c r="AA109" s="974"/>
      <c r="AB109" s="974"/>
      <c r="AC109" s="975"/>
      <c r="AD109" s="407">
        <v>0</v>
      </c>
      <c r="AE109" s="742">
        <v>0</v>
      </c>
      <c r="AF109" s="409" t="s">
        <v>1057</v>
      </c>
    </row>
    <row r="110" spans="2:32" s="153" customFormat="1" ht="15.75" customHeight="1" x14ac:dyDescent="0.2">
      <c r="B110" s="392"/>
      <c r="C110" s="404" t="s">
        <v>462</v>
      </c>
      <c r="D110" s="405"/>
      <c r="E110" s="405"/>
      <c r="F110" s="405"/>
      <c r="G110" s="406"/>
      <c r="H110" s="973" t="s">
        <v>1169</v>
      </c>
      <c r="I110" s="974"/>
      <c r="J110" s="974"/>
      <c r="K110" s="974"/>
      <c r="L110" s="974"/>
      <c r="M110" s="974"/>
      <c r="N110" s="974"/>
      <c r="O110" s="974"/>
      <c r="P110" s="974"/>
      <c r="Q110" s="974"/>
      <c r="R110" s="974"/>
      <c r="S110" s="974"/>
      <c r="T110" s="974"/>
      <c r="U110" s="974"/>
      <c r="V110" s="974"/>
      <c r="W110" s="974"/>
      <c r="X110" s="974"/>
      <c r="Y110" s="974"/>
      <c r="Z110" s="974"/>
      <c r="AA110" s="974"/>
      <c r="AB110" s="974"/>
      <c r="AC110" s="975"/>
      <c r="AD110" s="412">
        <v>107696.14</v>
      </c>
      <c r="AE110" s="413">
        <v>10168.950000000001</v>
      </c>
      <c r="AF110" s="409" t="s">
        <v>1057</v>
      </c>
    </row>
    <row r="111" spans="2:32" s="153" customFormat="1" ht="15.75" customHeight="1" x14ac:dyDescent="0.2">
      <c r="B111" s="392"/>
      <c r="C111" s="404" t="s">
        <v>463</v>
      </c>
      <c r="D111" s="405"/>
      <c r="E111" s="405"/>
      <c r="F111" s="405"/>
      <c r="G111" s="406"/>
      <c r="H111" s="973" t="s">
        <v>1170</v>
      </c>
      <c r="I111" s="974"/>
      <c r="J111" s="974"/>
      <c r="K111" s="974"/>
      <c r="L111" s="974"/>
      <c r="M111" s="974"/>
      <c r="N111" s="974"/>
      <c r="O111" s="974"/>
      <c r="P111" s="974"/>
      <c r="Q111" s="974"/>
      <c r="R111" s="974"/>
      <c r="S111" s="974"/>
      <c r="T111" s="974"/>
      <c r="U111" s="974"/>
      <c r="V111" s="974"/>
      <c r="W111" s="974"/>
      <c r="X111" s="974"/>
      <c r="Y111" s="974"/>
      <c r="Z111" s="974"/>
      <c r="AA111" s="974"/>
      <c r="AB111" s="974"/>
      <c r="AC111" s="975"/>
      <c r="AD111" s="407">
        <v>0</v>
      </c>
      <c r="AE111" s="742">
        <v>0</v>
      </c>
      <c r="AF111" s="409" t="s">
        <v>1057</v>
      </c>
    </row>
    <row r="112" spans="2:32" s="153" customFormat="1" ht="15.75" customHeight="1" x14ac:dyDescent="0.2">
      <c r="B112" s="392"/>
      <c r="C112" s="399" t="s">
        <v>1171</v>
      </c>
      <c r="D112" s="400"/>
      <c r="E112" s="400"/>
      <c r="F112" s="400"/>
      <c r="G112" s="401"/>
      <c r="H112" s="985" t="s">
        <v>1172</v>
      </c>
      <c r="I112" s="986"/>
      <c r="J112" s="986"/>
      <c r="K112" s="986"/>
      <c r="L112" s="986"/>
      <c r="M112" s="986"/>
      <c r="N112" s="986"/>
      <c r="O112" s="986"/>
      <c r="P112" s="986"/>
      <c r="Q112" s="986"/>
      <c r="R112" s="986"/>
      <c r="S112" s="986"/>
      <c r="T112" s="986"/>
      <c r="U112" s="986"/>
      <c r="V112" s="986"/>
      <c r="W112" s="986"/>
      <c r="X112" s="986"/>
      <c r="Y112" s="986"/>
      <c r="Z112" s="986"/>
      <c r="AA112" s="986"/>
      <c r="AB112" s="986"/>
      <c r="AC112" s="987"/>
      <c r="AD112" s="410">
        <v>85502.720000000001</v>
      </c>
      <c r="AE112" s="411">
        <v>115748.47</v>
      </c>
      <c r="AF112" s="391" t="s">
        <v>1057</v>
      </c>
    </row>
    <row r="113" spans="2:32" s="153" customFormat="1" ht="15.75" customHeight="1" x14ac:dyDescent="0.2">
      <c r="B113" s="392"/>
      <c r="C113" s="404" t="s">
        <v>464</v>
      </c>
      <c r="D113" s="405"/>
      <c r="E113" s="405"/>
      <c r="F113" s="405"/>
      <c r="G113" s="406"/>
      <c r="H113" s="973" t="s">
        <v>1173</v>
      </c>
      <c r="I113" s="974"/>
      <c r="J113" s="974"/>
      <c r="K113" s="974"/>
      <c r="L113" s="974"/>
      <c r="M113" s="974"/>
      <c r="N113" s="974"/>
      <c r="O113" s="974"/>
      <c r="P113" s="974"/>
      <c r="Q113" s="974"/>
      <c r="R113" s="974"/>
      <c r="S113" s="974"/>
      <c r="T113" s="974"/>
      <c r="U113" s="974"/>
      <c r="V113" s="974"/>
      <c r="W113" s="974"/>
      <c r="X113" s="974"/>
      <c r="Y113" s="974"/>
      <c r="Z113" s="974"/>
      <c r="AA113" s="974"/>
      <c r="AB113" s="974"/>
      <c r="AC113" s="975"/>
      <c r="AD113" s="412">
        <v>196.19</v>
      </c>
      <c r="AE113" s="413">
        <v>64.12</v>
      </c>
      <c r="AF113" s="409" t="s">
        <v>1057</v>
      </c>
    </row>
    <row r="114" spans="2:32" s="153" customFormat="1" ht="15.75" customHeight="1" x14ac:dyDescent="0.2">
      <c r="B114" s="392"/>
      <c r="C114" s="404" t="s">
        <v>465</v>
      </c>
      <c r="D114" s="405"/>
      <c r="E114" s="405"/>
      <c r="F114" s="405"/>
      <c r="G114" s="406"/>
      <c r="H114" s="973" t="s">
        <v>1174</v>
      </c>
      <c r="I114" s="974"/>
      <c r="J114" s="974"/>
      <c r="K114" s="974"/>
      <c r="L114" s="974"/>
      <c r="M114" s="974"/>
      <c r="N114" s="974"/>
      <c r="O114" s="974"/>
      <c r="P114" s="974"/>
      <c r="Q114" s="974"/>
      <c r="R114" s="974"/>
      <c r="S114" s="974"/>
      <c r="T114" s="974"/>
      <c r="U114" s="974"/>
      <c r="V114" s="974"/>
      <c r="W114" s="974"/>
      <c r="X114" s="974"/>
      <c r="Y114" s="974"/>
      <c r="Z114" s="974"/>
      <c r="AA114" s="974"/>
      <c r="AB114" s="974"/>
      <c r="AC114" s="975"/>
      <c r="AD114" s="412">
        <v>28613.32</v>
      </c>
      <c r="AE114" s="413">
        <v>39464.71</v>
      </c>
      <c r="AF114" s="409" t="s">
        <v>1057</v>
      </c>
    </row>
    <row r="115" spans="2:32" s="153" customFormat="1" ht="15.75" customHeight="1" x14ac:dyDescent="0.2">
      <c r="B115" s="392"/>
      <c r="C115" s="404" t="s">
        <v>466</v>
      </c>
      <c r="D115" s="405"/>
      <c r="E115" s="405"/>
      <c r="F115" s="405"/>
      <c r="G115" s="406"/>
      <c r="H115" s="973" t="s">
        <v>1175</v>
      </c>
      <c r="I115" s="974"/>
      <c r="J115" s="974"/>
      <c r="K115" s="974"/>
      <c r="L115" s="974"/>
      <c r="M115" s="974"/>
      <c r="N115" s="974"/>
      <c r="O115" s="974"/>
      <c r="P115" s="974"/>
      <c r="Q115" s="974"/>
      <c r="R115" s="974"/>
      <c r="S115" s="974"/>
      <c r="T115" s="974"/>
      <c r="U115" s="974"/>
      <c r="V115" s="974"/>
      <c r="W115" s="974"/>
      <c r="X115" s="974"/>
      <c r="Y115" s="974"/>
      <c r="Z115" s="974"/>
      <c r="AA115" s="974"/>
      <c r="AB115" s="974"/>
      <c r="AC115" s="975"/>
      <c r="AD115" s="407">
        <v>0</v>
      </c>
      <c r="AE115" s="742">
        <v>0</v>
      </c>
      <c r="AF115" s="409" t="s">
        <v>1057</v>
      </c>
    </row>
    <row r="116" spans="2:32" s="153" customFormat="1" ht="15.75" customHeight="1" x14ac:dyDescent="0.2">
      <c r="B116" s="392"/>
      <c r="C116" s="404" t="s">
        <v>467</v>
      </c>
      <c r="D116" s="405"/>
      <c r="E116" s="405"/>
      <c r="F116" s="405"/>
      <c r="G116" s="406"/>
      <c r="H116" s="973" t="s">
        <v>1176</v>
      </c>
      <c r="I116" s="974"/>
      <c r="J116" s="974"/>
      <c r="K116" s="974"/>
      <c r="L116" s="974"/>
      <c r="M116" s="974"/>
      <c r="N116" s="974"/>
      <c r="O116" s="974"/>
      <c r="P116" s="974"/>
      <c r="Q116" s="974"/>
      <c r="R116" s="974"/>
      <c r="S116" s="974"/>
      <c r="T116" s="974"/>
      <c r="U116" s="974"/>
      <c r="V116" s="974"/>
      <c r="W116" s="974"/>
      <c r="X116" s="974"/>
      <c r="Y116" s="974"/>
      <c r="Z116" s="974"/>
      <c r="AA116" s="974"/>
      <c r="AB116" s="974"/>
      <c r="AC116" s="975"/>
      <c r="AD116" s="412">
        <v>56371.57</v>
      </c>
      <c r="AE116" s="413">
        <v>75901.3</v>
      </c>
      <c r="AF116" s="409" t="s">
        <v>1057</v>
      </c>
    </row>
    <row r="117" spans="2:32" s="153" customFormat="1" ht="15.75" customHeight="1" x14ac:dyDescent="0.2">
      <c r="B117" s="392"/>
      <c r="C117" s="404" t="s">
        <v>468</v>
      </c>
      <c r="D117" s="405"/>
      <c r="E117" s="405"/>
      <c r="F117" s="405"/>
      <c r="G117" s="406"/>
      <c r="H117" s="973" t="s">
        <v>1177</v>
      </c>
      <c r="I117" s="974"/>
      <c r="J117" s="974"/>
      <c r="K117" s="974"/>
      <c r="L117" s="974"/>
      <c r="M117" s="974"/>
      <c r="N117" s="974"/>
      <c r="O117" s="974"/>
      <c r="P117" s="974"/>
      <c r="Q117" s="974"/>
      <c r="R117" s="974"/>
      <c r="S117" s="974"/>
      <c r="T117" s="974"/>
      <c r="U117" s="974"/>
      <c r="V117" s="974"/>
      <c r="W117" s="974"/>
      <c r="X117" s="974"/>
      <c r="Y117" s="974"/>
      <c r="Z117" s="974"/>
      <c r="AA117" s="974"/>
      <c r="AB117" s="974"/>
      <c r="AC117" s="975"/>
      <c r="AD117" s="407">
        <v>0</v>
      </c>
      <c r="AE117" s="742">
        <v>0</v>
      </c>
      <c r="AF117" s="409" t="s">
        <v>1057</v>
      </c>
    </row>
    <row r="118" spans="2:32" s="153" customFormat="1" ht="15.75" customHeight="1" x14ac:dyDescent="0.2">
      <c r="B118" s="392"/>
      <c r="C118" s="404" t="s">
        <v>469</v>
      </c>
      <c r="D118" s="405"/>
      <c r="E118" s="405"/>
      <c r="F118" s="405"/>
      <c r="G118" s="406"/>
      <c r="H118" s="973" t="s">
        <v>1178</v>
      </c>
      <c r="I118" s="974"/>
      <c r="J118" s="974"/>
      <c r="K118" s="974"/>
      <c r="L118" s="974"/>
      <c r="M118" s="974"/>
      <c r="N118" s="974"/>
      <c r="O118" s="974"/>
      <c r="P118" s="974"/>
      <c r="Q118" s="974"/>
      <c r="R118" s="974"/>
      <c r="S118" s="974"/>
      <c r="T118" s="974"/>
      <c r="U118" s="974"/>
      <c r="V118" s="974"/>
      <c r="W118" s="974"/>
      <c r="X118" s="974"/>
      <c r="Y118" s="974"/>
      <c r="Z118" s="974"/>
      <c r="AA118" s="974"/>
      <c r="AB118" s="974"/>
      <c r="AC118" s="975"/>
      <c r="AD118" s="412">
        <v>321.64</v>
      </c>
      <c r="AE118" s="742">
        <v>318.33999999999997</v>
      </c>
      <c r="AF118" s="409" t="s">
        <v>1057</v>
      </c>
    </row>
    <row r="119" spans="2:32" s="153" customFormat="1" ht="15.75" customHeight="1" thickBot="1" x14ac:dyDescent="0.25">
      <c r="B119" s="415"/>
      <c r="C119" s="416" t="s">
        <v>470</v>
      </c>
      <c r="D119" s="417"/>
      <c r="E119" s="417"/>
      <c r="F119" s="417"/>
      <c r="G119" s="418"/>
      <c r="H119" s="976" t="s">
        <v>1179</v>
      </c>
      <c r="I119" s="977"/>
      <c r="J119" s="977"/>
      <c r="K119" s="977"/>
      <c r="L119" s="977"/>
      <c r="M119" s="977"/>
      <c r="N119" s="977"/>
      <c r="O119" s="977"/>
      <c r="P119" s="977"/>
      <c r="Q119" s="977"/>
      <c r="R119" s="977"/>
      <c r="S119" s="977"/>
      <c r="T119" s="977"/>
      <c r="U119" s="977"/>
      <c r="V119" s="977"/>
      <c r="W119" s="977"/>
      <c r="X119" s="977"/>
      <c r="Y119" s="977"/>
      <c r="Z119" s="977"/>
      <c r="AA119" s="977"/>
      <c r="AB119" s="977"/>
      <c r="AC119" s="978"/>
      <c r="AD119" s="419">
        <v>0</v>
      </c>
      <c r="AE119" s="742">
        <v>0</v>
      </c>
      <c r="AF119" s="420" t="s">
        <v>1057</v>
      </c>
    </row>
    <row r="120" spans="2:32" s="153" customFormat="1" ht="15.75" customHeight="1" x14ac:dyDescent="0.2">
      <c r="B120" s="414"/>
      <c r="C120" s="386" t="s">
        <v>1180</v>
      </c>
      <c r="D120" s="387"/>
      <c r="E120" s="387"/>
      <c r="F120" s="387"/>
      <c r="G120" s="388"/>
      <c r="H120" s="959" t="s">
        <v>1181</v>
      </c>
      <c r="I120" s="960"/>
      <c r="J120" s="960"/>
      <c r="K120" s="960"/>
      <c r="L120" s="960"/>
      <c r="M120" s="960"/>
      <c r="N120" s="960"/>
      <c r="O120" s="960"/>
      <c r="P120" s="960"/>
      <c r="Q120" s="960"/>
      <c r="R120" s="960"/>
      <c r="S120" s="960"/>
      <c r="T120" s="960"/>
      <c r="U120" s="960"/>
      <c r="V120" s="960"/>
      <c r="W120" s="960"/>
      <c r="X120" s="960"/>
      <c r="Y120" s="960"/>
      <c r="Z120" s="960"/>
      <c r="AA120" s="960"/>
      <c r="AB120" s="960"/>
      <c r="AC120" s="961"/>
      <c r="AD120" s="421">
        <v>119412787.80000001</v>
      </c>
      <c r="AE120" s="422">
        <v>211790407.84000003</v>
      </c>
      <c r="AF120" s="423" t="s">
        <v>1057</v>
      </c>
    </row>
    <row r="121" spans="2:32" s="153" customFormat="1" ht="15.75" customHeight="1" x14ac:dyDescent="0.2">
      <c r="B121" s="392"/>
      <c r="C121" s="399" t="s">
        <v>1182</v>
      </c>
      <c r="D121" s="400"/>
      <c r="E121" s="400"/>
      <c r="F121" s="400"/>
      <c r="G121" s="401"/>
      <c r="H121" s="985" t="s">
        <v>1183</v>
      </c>
      <c r="I121" s="986"/>
      <c r="J121" s="986"/>
      <c r="K121" s="986"/>
      <c r="L121" s="986"/>
      <c r="M121" s="986"/>
      <c r="N121" s="986"/>
      <c r="O121" s="986"/>
      <c r="P121" s="986"/>
      <c r="Q121" s="986"/>
      <c r="R121" s="986"/>
      <c r="S121" s="986"/>
      <c r="T121" s="986"/>
      <c r="U121" s="986"/>
      <c r="V121" s="986"/>
      <c r="W121" s="986"/>
      <c r="X121" s="986"/>
      <c r="Y121" s="986"/>
      <c r="Z121" s="986"/>
      <c r="AA121" s="986"/>
      <c r="AB121" s="986"/>
      <c r="AC121" s="987"/>
      <c r="AD121" s="402">
        <v>0</v>
      </c>
      <c r="AE121" s="741">
        <v>0</v>
      </c>
      <c r="AF121" s="391" t="s">
        <v>1057</v>
      </c>
    </row>
    <row r="122" spans="2:32" s="153" customFormat="1" ht="15.75" customHeight="1" x14ac:dyDescent="0.2">
      <c r="B122" s="392" t="s">
        <v>1184</v>
      </c>
      <c r="C122" s="404" t="s">
        <v>471</v>
      </c>
      <c r="D122" s="405"/>
      <c r="E122" s="405"/>
      <c r="F122" s="405"/>
      <c r="G122" s="406"/>
      <c r="H122" s="973" t="s">
        <v>1185</v>
      </c>
      <c r="I122" s="974"/>
      <c r="J122" s="974"/>
      <c r="K122" s="974"/>
      <c r="L122" s="974"/>
      <c r="M122" s="974"/>
      <c r="N122" s="974"/>
      <c r="O122" s="974"/>
      <c r="P122" s="974"/>
      <c r="Q122" s="974"/>
      <c r="R122" s="974"/>
      <c r="S122" s="974"/>
      <c r="T122" s="974"/>
      <c r="U122" s="974"/>
      <c r="V122" s="974"/>
      <c r="W122" s="974"/>
      <c r="X122" s="974"/>
      <c r="Y122" s="974"/>
      <c r="Z122" s="974"/>
      <c r="AA122" s="974"/>
      <c r="AB122" s="974"/>
      <c r="AC122" s="975"/>
      <c r="AD122" s="407">
        <v>0</v>
      </c>
      <c r="AE122" s="742">
        <v>0</v>
      </c>
      <c r="AF122" s="409" t="s">
        <v>1057</v>
      </c>
    </row>
    <row r="123" spans="2:32" s="153" customFormat="1" ht="15.75" customHeight="1" x14ac:dyDescent="0.2">
      <c r="B123" s="392" t="s">
        <v>1184</v>
      </c>
      <c r="C123" s="404" t="s">
        <v>472</v>
      </c>
      <c r="D123" s="405"/>
      <c r="E123" s="405"/>
      <c r="F123" s="405"/>
      <c r="G123" s="406"/>
      <c r="H123" s="973" t="s">
        <v>1186</v>
      </c>
      <c r="I123" s="974"/>
      <c r="J123" s="974"/>
      <c r="K123" s="974"/>
      <c r="L123" s="974"/>
      <c r="M123" s="974"/>
      <c r="N123" s="974"/>
      <c r="O123" s="974"/>
      <c r="P123" s="974"/>
      <c r="Q123" s="974"/>
      <c r="R123" s="974"/>
      <c r="S123" s="974"/>
      <c r="T123" s="974"/>
      <c r="U123" s="974"/>
      <c r="V123" s="974"/>
      <c r="W123" s="974"/>
      <c r="X123" s="974"/>
      <c r="Y123" s="974"/>
      <c r="Z123" s="974"/>
      <c r="AA123" s="974"/>
      <c r="AB123" s="974"/>
      <c r="AC123" s="975"/>
      <c r="AD123" s="407">
        <v>0</v>
      </c>
      <c r="AE123" s="742">
        <v>0</v>
      </c>
      <c r="AF123" s="409" t="s">
        <v>1057</v>
      </c>
    </row>
    <row r="124" spans="2:32" s="153" customFormat="1" ht="19.5" customHeight="1" x14ac:dyDescent="0.2">
      <c r="B124" s="392" t="s">
        <v>1187</v>
      </c>
      <c r="C124" s="437" t="s">
        <v>473</v>
      </c>
      <c r="D124" s="438"/>
      <c r="E124" s="438"/>
      <c r="F124" s="438"/>
      <c r="G124" s="439"/>
      <c r="H124" s="962" t="s">
        <v>1188</v>
      </c>
      <c r="I124" s="963"/>
      <c r="J124" s="963"/>
      <c r="K124" s="963"/>
      <c r="L124" s="963"/>
      <c r="M124" s="963"/>
      <c r="N124" s="963"/>
      <c r="O124" s="963"/>
      <c r="P124" s="963"/>
      <c r="Q124" s="963"/>
      <c r="R124" s="963"/>
      <c r="S124" s="963"/>
      <c r="T124" s="963"/>
      <c r="U124" s="963"/>
      <c r="V124" s="963"/>
      <c r="W124" s="963"/>
      <c r="X124" s="963"/>
      <c r="Y124" s="963"/>
      <c r="Z124" s="963"/>
      <c r="AA124" s="963"/>
      <c r="AB124" s="963"/>
      <c r="AC124" s="964"/>
      <c r="AD124" s="407">
        <v>0</v>
      </c>
      <c r="AE124" s="742">
        <v>0</v>
      </c>
      <c r="AF124" s="409" t="s">
        <v>1057</v>
      </c>
    </row>
    <row r="125" spans="2:32" s="153" customFormat="1" ht="18.75" customHeight="1" x14ac:dyDescent="0.2">
      <c r="B125" s="392"/>
      <c r="C125" s="437" t="s">
        <v>474</v>
      </c>
      <c r="D125" s="438"/>
      <c r="E125" s="438"/>
      <c r="F125" s="438"/>
      <c r="G125" s="439"/>
      <c r="H125" s="962" t="s">
        <v>1189</v>
      </c>
      <c r="I125" s="963"/>
      <c r="J125" s="963"/>
      <c r="K125" s="963"/>
      <c r="L125" s="963"/>
      <c r="M125" s="963"/>
      <c r="N125" s="963"/>
      <c r="O125" s="963"/>
      <c r="P125" s="963"/>
      <c r="Q125" s="963"/>
      <c r="R125" s="963"/>
      <c r="S125" s="963"/>
      <c r="T125" s="963"/>
      <c r="U125" s="963"/>
      <c r="V125" s="963"/>
      <c r="W125" s="963"/>
      <c r="X125" s="963"/>
      <c r="Y125" s="963"/>
      <c r="Z125" s="963"/>
      <c r="AA125" s="963"/>
      <c r="AB125" s="963"/>
      <c r="AC125" s="964"/>
      <c r="AD125" s="407">
        <v>0</v>
      </c>
      <c r="AE125" s="742">
        <v>0</v>
      </c>
      <c r="AF125" s="409" t="s">
        <v>1057</v>
      </c>
    </row>
    <row r="126" spans="2:32" s="153" customFormat="1" ht="15.75" customHeight="1" x14ac:dyDescent="0.2">
      <c r="B126" s="392" t="s">
        <v>1184</v>
      </c>
      <c r="C126" s="404" t="s">
        <v>475</v>
      </c>
      <c r="D126" s="405"/>
      <c r="E126" s="405"/>
      <c r="F126" s="405"/>
      <c r="G126" s="406"/>
      <c r="H126" s="973" t="s">
        <v>1190</v>
      </c>
      <c r="I126" s="974"/>
      <c r="J126" s="974"/>
      <c r="K126" s="974"/>
      <c r="L126" s="974"/>
      <c r="M126" s="974"/>
      <c r="N126" s="974"/>
      <c r="O126" s="974"/>
      <c r="P126" s="974"/>
      <c r="Q126" s="974"/>
      <c r="R126" s="974"/>
      <c r="S126" s="974"/>
      <c r="T126" s="974"/>
      <c r="U126" s="974"/>
      <c r="V126" s="974"/>
      <c r="W126" s="974"/>
      <c r="X126" s="974"/>
      <c r="Y126" s="974"/>
      <c r="Z126" s="974"/>
      <c r="AA126" s="974"/>
      <c r="AB126" s="974"/>
      <c r="AC126" s="975"/>
      <c r="AD126" s="407">
        <v>0</v>
      </c>
      <c r="AE126" s="742">
        <v>0</v>
      </c>
      <c r="AF126" s="409" t="s">
        <v>1057</v>
      </c>
    </row>
    <row r="127" spans="2:32" s="153" customFormat="1" ht="15.75" customHeight="1" x14ac:dyDescent="0.2">
      <c r="B127" s="392" t="s">
        <v>1184</v>
      </c>
      <c r="C127" s="404" t="s">
        <v>476</v>
      </c>
      <c r="D127" s="405"/>
      <c r="E127" s="405"/>
      <c r="F127" s="405"/>
      <c r="G127" s="406"/>
      <c r="H127" s="973" t="s">
        <v>1191</v>
      </c>
      <c r="I127" s="974"/>
      <c r="J127" s="974"/>
      <c r="K127" s="974"/>
      <c r="L127" s="974"/>
      <c r="M127" s="974"/>
      <c r="N127" s="974"/>
      <c r="O127" s="974"/>
      <c r="P127" s="974"/>
      <c r="Q127" s="974"/>
      <c r="R127" s="974"/>
      <c r="S127" s="974"/>
      <c r="T127" s="974"/>
      <c r="U127" s="974"/>
      <c r="V127" s="974"/>
      <c r="W127" s="974"/>
      <c r="X127" s="974"/>
      <c r="Y127" s="974"/>
      <c r="Z127" s="974"/>
      <c r="AA127" s="974"/>
      <c r="AB127" s="974"/>
      <c r="AC127" s="975"/>
      <c r="AD127" s="407">
        <v>0</v>
      </c>
      <c r="AE127" s="742">
        <v>0</v>
      </c>
      <c r="AF127" s="409" t="s">
        <v>1057</v>
      </c>
    </row>
    <row r="128" spans="2:32" s="153" customFormat="1" ht="15.75" customHeight="1" x14ac:dyDescent="0.2">
      <c r="B128" s="392" t="s">
        <v>1184</v>
      </c>
      <c r="C128" s="404" t="s">
        <v>477</v>
      </c>
      <c r="D128" s="405"/>
      <c r="E128" s="405"/>
      <c r="F128" s="405"/>
      <c r="G128" s="406"/>
      <c r="H128" s="973" t="s">
        <v>1192</v>
      </c>
      <c r="I128" s="974"/>
      <c r="J128" s="974"/>
      <c r="K128" s="974"/>
      <c r="L128" s="974"/>
      <c r="M128" s="974"/>
      <c r="N128" s="974"/>
      <c r="O128" s="974"/>
      <c r="P128" s="974"/>
      <c r="Q128" s="974"/>
      <c r="R128" s="974"/>
      <c r="S128" s="974"/>
      <c r="T128" s="974"/>
      <c r="U128" s="974"/>
      <c r="V128" s="974"/>
      <c r="W128" s="974"/>
      <c r="X128" s="974"/>
      <c r="Y128" s="974"/>
      <c r="Z128" s="974"/>
      <c r="AA128" s="974"/>
      <c r="AB128" s="974"/>
      <c r="AC128" s="975"/>
      <c r="AD128" s="407">
        <v>0</v>
      </c>
      <c r="AE128" s="742">
        <v>0</v>
      </c>
      <c r="AF128" s="409" t="s">
        <v>1057</v>
      </c>
    </row>
    <row r="129" spans="2:32" s="153" customFormat="1" ht="15.75" customHeight="1" x14ac:dyDescent="0.2">
      <c r="B129" s="392" t="s">
        <v>1184</v>
      </c>
      <c r="C129" s="404" t="s">
        <v>478</v>
      </c>
      <c r="D129" s="405"/>
      <c r="E129" s="405"/>
      <c r="F129" s="405"/>
      <c r="G129" s="406"/>
      <c r="H129" s="973" t="s">
        <v>1193</v>
      </c>
      <c r="I129" s="974"/>
      <c r="J129" s="974"/>
      <c r="K129" s="974"/>
      <c r="L129" s="974"/>
      <c r="M129" s="974"/>
      <c r="N129" s="974"/>
      <c r="O129" s="974"/>
      <c r="P129" s="974"/>
      <c r="Q129" s="974"/>
      <c r="R129" s="974"/>
      <c r="S129" s="974"/>
      <c r="T129" s="974"/>
      <c r="U129" s="974"/>
      <c r="V129" s="974"/>
      <c r="W129" s="974"/>
      <c r="X129" s="974"/>
      <c r="Y129" s="974"/>
      <c r="Z129" s="974"/>
      <c r="AA129" s="974"/>
      <c r="AB129" s="974"/>
      <c r="AC129" s="975"/>
      <c r="AD129" s="407">
        <v>0</v>
      </c>
      <c r="AE129" s="742">
        <v>0</v>
      </c>
      <c r="AF129" s="409" t="s">
        <v>1057</v>
      </c>
    </row>
    <row r="130" spans="2:32" s="153" customFormat="1" ht="15.75" customHeight="1" x14ac:dyDescent="0.2">
      <c r="B130" s="392"/>
      <c r="C130" s="404" t="s">
        <v>1194</v>
      </c>
      <c r="D130" s="405"/>
      <c r="E130" s="405"/>
      <c r="F130" s="405"/>
      <c r="G130" s="406"/>
      <c r="H130" s="973" t="s">
        <v>1195</v>
      </c>
      <c r="I130" s="974"/>
      <c r="J130" s="974"/>
      <c r="K130" s="974"/>
      <c r="L130" s="974"/>
      <c r="M130" s="974"/>
      <c r="N130" s="974"/>
      <c r="O130" s="974"/>
      <c r="P130" s="974"/>
      <c r="Q130" s="974"/>
      <c r="R130" s="974"/>
      <c r="S130" s="974"/>
      <c r="T130" s="974"/>
      <c r="U130" s="974"/>
      <c r="V130" s="974"/>
      <c r="W130" s="974"/>
      <c r="X130" s="974"/>
      <c r="Y130" s="974"/>
      <c r="Z130" s="974"/>
      <c r="AA130" s="974"/>
      <c r="AB130" s="974"/>
      <c r="AC130" s="975"/>
      <c r="AD130" s="407">
        <v>0</v>
      </c>
      <c r="AE130" s="742">
        <v>0</v>
      </c>
      <c r="AF130" s="409" t="s">
        <v>1057</v>
      </c>
    </row>
    <row r="131" spans="2:32" s="153" customFormat="1" ht="15.75" customHeight="1" x14ac:dyDescent="0.2">
      <c r="B131" s="392" t="s">
        <v>1184</v>
      </c>
      <c r="C131" s="404" t="s">
        <v>479</v>
      </c>
      <c r="D131" s="405"/>
      <c r="E131" s="405"/>
      <c r="F131" s="405"/>
      <c r="G131" s="406"/>
      <c r="H131" s="973" t="s">
        <v>1196</v>
      </c>
      <c r="I131" s="983"/>
      <c r="J131" s="974"/>
      <c r="K131" s="974"/>
      <c r="L131" s="974"/>
      <c r="M131" s="974"/>
      <c r="N131" s="974"/>
      <c r="O131" s="974"/>
      <c r="P131" s="974"/>
      <c r="Q131" s="974"/>
      <c r="R131" s="974"/>
      <c r="S131" s="974"/>
      <c r="T131" s="974"/>
      <c r="U131" s="974"/>
      <c r="V131" s="974"/>
      <c r="W131" s="974"/>
      <c r="X131" s="974"/>
      <c r="Y131" s="974"/>
      <c r="Z131" s="974"/>
      <c r="AA131" s="974"/>
      <c r="AB131" s="974"/>
      <c r="AC131" s="975"/>
      <c r="AD131" s="407">
        <v>0</v>
      </c>
      <c r="AE131" s="742">
        <v>0</v>
      </c>
      <c r="AF131" s="409" t="s">
        <v>1057</v>
      </c>
    </row>
    <row r="132" spans="2:32" s="153" customFormat="1" ht="15.75" customHeight="1" x14ac:dyDescent="0.2">
      <c r="B132" s="392" t="s">
        <v>1184</v>
      </c>
      <c r="C132" s="404" t="s">
        <v>480</v>
      </c>
      <c r="D132" s="405"/>
      <c r="E132" s="405"/>
      <c r="F132" s="405"/>
      <c r="G132" s="406"/>
      <c r="H132" s="982" t="s">
        <v>1197</v>
      </c>
      <c r="I132" s="983"/>
      <c r="J132" s="983"/>
      <c r="K132" s="983"/>
      <c r="L132" s="983"/>
      <c r="M132" s="983"/>
      <c r="N132" s="983"/>
      <c r="O132" s="983"/>
      <c r="P132" s="983"/>
      <c r="Q132" s="983"/>
      <c r="R132" s="983"/>
      <c r="S132" s="983"/>
      <c r="T132" s="983"/>
      <c r="U132" s="983"/>
      <c r="V132" s="983"/>
      <c r="W132" s="983"/>
      <c r="X132" s="983"/>
      <c r="Y132" s="983"/>
      <c r="Z132" s="983"/>
      <c r="AA132" s="983"/>
      <c r="AB132" s="983"/>
      <c r="AC132" s="984"/>
      <c r="AD132" s="407">
        <v>0</v>
      </c>
      <c r="AE132" s="742">
        <v>0</v>
      </c>
      <c r="AF132" s="409" t="s">
        <v>1057</v>
      </c>
    </row>
    <row r="133" spans="2:32" s="153" customFormat="1" ht="15.75" customHeight="1" x14ac:dyDescent="0.2">
      <c r="B133" s="392" t="s">
        <v>1184</v>
      </c>
      <c r="C133" s="404" t="s">
        <v>481</v>
      </c>
      <c r="D133" s="405"/>
      <c r="E133" s="405"/>
      <c r="F133" s="405"/>
      <c r="G133" s="406"/>
      <c r="H133" s="982" t="s">
        <v>1198</v>
      </c>
      <c r="I133" s="983"/>
      <c r="J133" s="983"/>
      <c r="K133" s="983"/>
      <c r="L133" s="983"/>
      <c r="M133" s="983"/>
      <c r="N133" s="983"/>
      <c r="O133" s="983"/>
      <c r="P133" s="983"/>
      <c r="Q133" s="983"/>
      <c r="R133" s="983"/>
      <c r="S133" s="983"/>
      <c r="T133" s="983"/>
      <c r="U133" s="983"/>
      <c r="V133" s="983"/>
      <c r="W133" s="983"/>
      <c r="X133" s="983"/>
      <c r="Y133" s="983"/>
      <c r="Z133" s="983"/>
      <c r="AA133" s="983"/>
      <c r="AB133" s="983"/>
      <c r="AC133" s="984"/>
      <c r="AD133" s="407">
        <v>0</v>
      </c>
      <c r="AE133" s="742">
        <v>0</v>
      </c>
      <c r="AF133" s="409" t="s">
        <v>1057</v>
      </c>
    </row>
    <row r="134" spans="2:32" s="153" customFormat="1" ht="15.75" customHeight="1" x14ac:dyDescent="0.2">
      <c r="B134" s="392" t="s">
        <v>1184</v>
      </c>
      <c r="C134" s="404" t="s">
        <v>482</v>
      </c>
      <c r="D134" s="405"/>
      <c r="E134" s="405"/>
      <c r="F134" s="405"/>
      <c r="G134" s="406"/>
      <c r="H134" s="982" t="s">
        <v>1199</v>
      </c>
      <c r="I134" s="983"/>
      <c r="J134" s="983"/>
      <c r="K134" s="983"/>
      <c r="L134" s="983"/>
      <c r="M134" s="983"/>
      <c r="N134" s="983"/>
      <c r="O134" s="983"/>
      <c r="P134" s="983"/>
      <c r="Q134" s="983"/>
      <c r="R134" s="983"/>
      <c r="S134" s="983"/>
      <c r="T134" s="983"/>
      <c r="U134" s="983"/>
      <c r="V134" s="983"/>
      <c r="W134" s="983"/>
      <c r="X134" s="983"/>
      <c r="Y134" s="983"/>
      <c r="Z134" s="983"/>
      <c r="AA134" s="983"/>
      <c r="AB134" s="983"/>
      <c r="AC134" s="984"/>
      <c r="AD134" s="407">
        <v>0</v>
      </c>
      <c r="AE134" s="742">
        <v>0</v>
      </c>
      <c r="AF134" s="409" t="s">
        <v>1057</v>
      </c>
    </row>
    <row r="135" spans="2:32" s="153" customFormat="1" ht="15.75" customHeight="1" x14ac:dyDescent="0.2">
      <c r="B135" s="392"/>
      <c r="C135" s="404" t="s">
        <v>483</v>
      </c>
      <c r="D135" s="405"/>
      <c r="E135" s="405"/>
      <c r="F135" s="405"/>
      <c r="G135" s="406"/>
      <c r="H135" s="973" t="s">
        <v>1200</v>
      </c>
      <c r="I135" s="974"/>
      <c r="J135" s="974"/>
      <c r="K135" s="974"/>
      <c r="L135" s="974"/>
      <c r="M135" s="974"/>
      <c r="N135" s="974"/>
      <c r="O135" s="974"/>
      <c r="P135" s="974"/>
      <c r="Q135" s="974"/>
      <c r="R135" s="974"/>
      <c r="S135" s="974"/>
      <c r="T135" s="974"/>
      <c r="U135" s="974"/>
      <c r="V135" s="974"/>
      <c r="W135" s="974"/>
      <c r="X135" s="974"/>
      <c r="Y135" s="974"/>
      <c r="Z135" s="974"/>
      <c r="AA135" s="974"/>
      <c r="AB135" s="974"/>
      <c r="AC135" s="975"/>
      <c r="AD135" s="407">
        <v>0</v>
      </c>
      <c r="AE135" s="742">
        <v>0</v>
      </c>
      <c r="AF135" s="409" t="s">
        <v>1057</v>
      </c>
    </row>
    <row r="136" spans="2:32" s="153" customFormat="1" ht="15.75" customHeight="1" x14ac:dyDescent="0.2">
      <c r="B136" s="392"/>
      <c r="C136" s="399" t="s">
        <v>1201</v>
      </c>
      <c r="D136" s="400"/>
      <c r="E136" s="400"/>
      <c r="F136" s="400"/>
      <c r="G136" s="401"/>
      <c r="H136" s="985" t="s">
        <v>1202</v>
      </c>
      <c r="I136" s="986"/>
      <c r="J136" s="986"/>
      <c r="K136" s="986"/>
      <c r="L136" s="986"/>
      <c r="M136" s="986"/>
      <c r="N136" s="986"/>
      <c r="O136" s="986"/>
      <c r="P136" s="986"/>
      <c r="Q136" s="986"/>
      <c r="R136" s="986"/>
      <c r="S136" s="986"/>
      <c r="T136" s="986"/>
      <c r="U136" s="986"/>
      <c r="V136" s="986"/>
      <c r="W136" s="986"/>
      <c r="X136" s="986"/>
      <c r="Y136" s="986"/>
      <c r="Z136" s="986"/>
      <c r="AA136" s="986"/>
      <c r="AB136" s="986"/>
      <c r="AC136" s="987"/>
      <c r="AD136" s="410">
        <v>102011760.35000001</v>
      </c>
      <c r="AE136" s="411">
        <v>198733515.32000002</v>
      </c>
      <c r="AF136" s="391" t="s">
        <v>1057</v>
      </c>
    </row>
    <row r="137" spans="2:32" s="153" customFormat="1" ht="15.75" customHeight="1" x14ac:dyDescent="0.2">
      <c r="B137" s="392"/>
      <c r="C137" s="404" t="s">
        <v>1203</v>
      </c>
      <c r="D137" s="405"/>
      <c r="E137" s="405"/>
      <c r="F137" s="405"/>
      <c r="G137" s="406"/>
      <c r="H137" s="973" t="s">
        <v>1204</v>
      </c>
      <c r="I137" s="974"/>
      <c r="J137" s="974"/>
      <c r="K137" s="974"/>
      <c r="L137" s="974"/>
      <c r="M137" s="974"/>
      <c r="N137" s="974"/>
      <c r="O137" s="974"/>
      <c r="P137" s="974"/>
      <c r="Q137" s="974"/>
      <c r="R137" s="974"/>
      <c r="S137" s="974"/>
      <c r="T137" s="974"/>
      <c r="U137" s="974"/>
      <c r="V137" s="974"/>
      <c r="W137" s="974"/>
      <c r="X137" s="974"/>
      <c r="Y137" s="974"/>
      <c r="Z137" s="974"/>
      <c r="AA137" s="974"/>
      <c r="AB137" s="974"/>
      <c r="AC137" s="975"/>
      <c r="AD137" s="412">
        <v>91983516.160000011</v>
      </c>
      <c r="AE137" s="413">
        <v>190334349.80000001</v>
      </c>
      <c r="AF137" s="409" t="s">
        <v>1057</v>
      </c>
    </row>
    <row r="138" spans="2:32" s="153" customFormat="1" ht="15.6" customHeight="1" x14ac:dyDescent="0.2">
      <c r="B138" s="392" t="s">
        <v>1205</v>
      </c>
      <c r="C138" s="404" t="s">
        <v>484</v>
      </c>
      <c r="D138" s="405"/>
      <c r="E138" s="405"/>
      <c r="F138" s="405"/>
      <c r="G138" s="406"/>
      <c r="H138" s="973" t="s">
        <v>1206</v>
      </c>
      <c r="I138" s="974"/>
      <c r="J138" s="974"/>
      <c r="K138" s="974"/>
      <c r="L138" s="974"/>
      <c r="M138" s="974"/>
      <c r="N138" s="974"/>
      <c r="O138" s="974"/>
      <c r="P138" s="974"/>
      <c r="Q138" s="974"/>
      <c r="R138" s="974"/>
      <c r="S138" s="974"/>
      <c r="T138" s="974"/>
      <c r="U138" s="974"/>
      <c r="V138" s="974"/>
      <c r="W138" s="974"/>
      <c r="X138" s="974"/>
      <c r="Y138" s="974"/>
      <c r="Z138" s="974"/>
      <c r="AA138" s="974"/>
      <c r="AB138" s="974"/>
      <c r="AC138" s="975"/>
      <c r="AD138" s="407">
        <v>0</v>
      </c>
      <c r="AE138" s="742">
        <v>0</v>
      </c>
      <c r="AF138" s="409" t="s">
        <v>1057</v>
      </c>
    </row>
    <row r="139" spans="2:32" s="153" customFormat="1" ht="15.75" customHeight="1" x14ac:dyDescent="0.2">
      <c r="B139" s="392" t="s">
        <v>1205</v>
      </c>
      <c r="C139" s="404" t="s">
        <v>485</v>
      </c>
      <c r="D139" s="405"/>
      <c r="E139" s="405"/>
      <c r="F139" s="405"/>
      <c r="G139" s="406"/>
      <c r="H139" s="973" t="s">
        <v>1207</v>
      </c>
      <c r="I139" s="974"/>
      <c r="J139" s="974"/>
      <c r="K139" s="974"/>
      <c r="L139" s="974"/>
      <c r="M139" s="974"/>
      <c r="N139" s="974"/>
      <c r="O139" s="974"/>
      <c r="P139" s="974"/>
      <c r="Q139" s="974"/>
      <c r="R139" s="974"/>
      <c r="S139" s="974"/>
      <c r="T139" s="974"/>
      <c r="U139" s="974"/>
      <c r="V139" s="974"/>
      <c r="W139" s="974"/>
      <c r="X139" s="974"/>
      <c r="Y139" s="974"/>
      <c r="Z139" s="974"/>
      <c r="AA139" s="974"/>
      <c r="AB139" s="974"/>
      <c r="AC139" s="975"/>
      <c r="AD139" s="407">
        <v>0</v>
      </c>
      <c r="AE139" s="742">
        <v>0</v>
      </c>
      <c r="AF139" s="409" t="s">
        <v>1057</v>
      </c>
    </row>
    <row r="140" spans="2:32" s="153" customFormat="1" ht="15.75" customHeight="1" x14ac:dyDescent="0.2">
      <c r="B140" s="392" t="s">
        <v>1205</v>
      </c>
      <c r="C140" s="404" t="s">
        <v>486</v>
      </c>
      <c r="D140" s="405"/>
      <c r="E140" s="405"/>
      <c r="F140" s="405"/>
      <c r="G140" s="406"/>
      <c r="H140" s="973" t="s">
        <v>1208</v>
      </c>
      <c r="I140" s="974"/>
      <c r="J140" s="974"/>
      <c r="K140" s="974"/>
      <c r="L140" s="974"/>
      <c r="M140" s="974"/>
      <c r="N140" s="974"/>
      <c r="O140" s="974"/>
      <c r="P140" s="974"/>
      <c r="Q140" s="974"/>
      <c r="R140" s="974"/>
      <c r="S140" s="974"/>
      <c r="T140" s="974"/>
      <c r="U140" s="974"/>
      <c r="V140" s="974"/>
      <c r="W140" s="974"/>
      <c r="X140" s="974"/>
      <c r="Y140" s="974"/>
      <c r="Z140" s="974"/>
      <c r="AA140" s="974"/>
      <c r="AB140" s="974"/>
      <c r="AC140" s="975"/>
      <c r="AD140" s="412">
        <v>91487240.930000007</v>
      </c>
      <c r="AE140" s="413">
        <v>190046938.68000001</v>
      </c>
      <c r="AF140" s="409" t="s">
        <v>1057</v>
      </c>
    </row>
    <row r="141" spans="2:32" s="153" customFormat="1" ht="15.75" customHeight="1" x14ac:dyDescent="0.2">
      <c r="B141" s="392" t="s">
        <v>1209</v>
      </c>
      <c r="C141" s="404" t="s">
        <v>487</v>
      </c>
      <c r="D141" s="405"/>
      <c r="E141" s="405"/>
      <c r="F141" s="405"/>
      <c r="G141" s="406"/>
      <c r="H141" s="973" t="s">
        <v>1210</v>
      </c>
      <c r="I141" s="974"/>
      <c r="J141" s="974"/>
      <c r="K141" s="974"/>
      <c r="L141" s="974"/>
      <c r="M141" s="974"/>
      <c r="N141" s="974"/>
      <c r="O141" s="974"/>
      <c r="P141" s="974"/>
      <c r="Q141" s="974"/>
      <c r="R141" s="974"/>
      <c r="S141" s="974"/>
      <c r="T141" s="974"/>
      <c r="U141" s="974"/>
      <c r="V141" s="974"/>
      <c r="W141" s="974"/>
      <c r="X141" s="974"/>
      <c r="Y141" s="974"/>
      <c r="Z141" s="974"/>
      <c r="AA141" s="974"/>
      <c r="AB141" s="974"/>
      <c r="AC141" s="975"/>
      <c r="AD141" s="407">
        <v>0</v>
      </c>
      <c r="AE141" s="742">
        <v>0</v>
      </c>
      <c r="AF141" s="409" t="s">
        <v>1057</v>
      </c>
    </row>
    <row r="142" spans="2:32" s="153" customFormat="1" ht="15.75" customHeight="1" x14ac:dyDescent="0.2">
      <c r="B142" s="392" t="s">
        <v>1187</v>
      </c>
      <c r="C142" s="404" t="s">
        <v>488</v>
      </c>
      <c r="D142" s="405"/>
      <c r="E142" s="405"/>
      <c r="F142" s="405"/>
      <c r="G142" s="406"/>
      <c r="H142" s="973" t="s">
        <v>1211</v>
      </c>
      <c r="I142" s="974"/>
      <c r="J142" s="974"/>
      <c r="K142" s="974"/>
      <c r="L142" s="974"/>
      <c r="M142" s="974"/>
      <c r="N142" s="974"/>
      <c r="O142" s="974"/>
      <c r="P142" s="974"/>
      <c r="Q142" s="974"/>
      <c r="R142" s="974"/>
      <c r="S142" s="974"/>
      <c r="T142" s="974"/>
      <c r="U142" s="974"/>
      <c r="V142" s="974"/>
      <c r="W142" s="974"/>
      <c r="X142" s="974"/>
      <c r="Y142" s="974"/>
      <c r="Z142" s="974"/>
      <c r="AA142" s="974"/>
      <c r="AB142" s="974"/>
      <c r="AC142" s="975"/>
      <c r="AD142" s="407">
        <v>0</v>
      </c>
      <c r="AE142" s="742">
        <v>0</v>
      </c>
      <c r="AF142" s="409" t="s">
        <v>1057</v>
      </c>
    </row>
    <row r="143" spans="2:32" s="153" customFormat="1" ht="15.75" customHeight="1" x14ac:dyDescent="0.2">
      <c r="B143" s="392" t="s">
        <v>1205</v>
      </c>
      <c r="C143" s="404" t="s">
        <v>489</v>
      </c>
      <c r="D143" s="405"/>
      <c r="E143" s="405"/>
      <c r="F143" s="405"/>
      <c r="G143" s="406"/>
      <c r="H143" s="973" t="s">
        <v>1212</v>
      </c>
      <c r="I143" s="974"/>
      <c r="J143" s="974"/>
      <c r="K143" s="974"/>
      <c r="L143" s="974"/>
      <c r="M143" s="974"/>
      <c r="N143" s="974"/>
      <c r="O143" s="974"/>
      <c r="P143" s="974"/>
      <c r="Q143" s="974"/>
      <c r="R143" s="974"/>
      <c r="S143" s="974"/>
      <c r="T143" s="974"/>
      <c r="U143" s="974"/>
      <c r="V143" s="974"/>
      <c r="W143" s="974"/>
      <c r="X143" s="974"/>
      <c r="Y143" s="974"/>
      <c r="Z143" s="974"/>
      <c r="AA143" s="974"/>
      <c r="AB143" s="974"/>
      <c r="AC143" s="975"/>
      <c r="AD143" s="412">
        <v>0</v>
      </c>
      <c r="AE143" s="742">
        <v>0</v>
      </c>
      <c r="AF143" s="409" t="s">
        <v>1057</v>
      </c>
    </row>
    <row r="144" spans="2:32" s="153" customFormat="1" ht="46.15" customHeight="1" x14ac:dyDescent="0.2">
      <c r="B144" s="392" t="s">
        <v>1205</v>
      </c>
      <c r="C144" s="404" t="s">
        <v>490</v>
      </c>
      <c r="D144" s="405"/>
      <c r="E144" s="405"/>
      <c r="F144" s="405"/>
      <c r="G144" s="406"/>
      <c r="H144" s="973" t="s">
        <v>1213</v>
      </c>
      <c r="I144" s="974"/>
      <c r="J144" s="974"/>
      <c r="K144" s="974"/>
      <c r="L144" s="974"/>
      <c r="M144" s="974"/>
      <c r="N144" s="974"/>
      <c r="O144" s="974"/>
      <c r="P144" s="974"/>
      <c r="Q144" s="974"/>
      <c r="R144" s="974"/>
      <c r="S144" s="974"/>
      <c r="T144" s="974"/>
      <c r="U144" s="974"/>
      <c r="V144" s="974"/>
      <c r="W144" s="974"/>
      <c r="X144" s="974"/>
      <c r="Y144" s="974"/>
      <c r="Z144" s="974"/>
      <c r="AA144" s="974"/>
      <c r="AB144" s="974"/>
      <c r="AC144" s="975"/>
      <c r="AD144" s="407">
        <v>0</v>
      </c>
      <c r="AE144" s="742">
        <v>0</v>
      </c>
      <c r="AF144" s="409" t="s">
        <v>1057</v>
      </c>
    </row>
    <row r="145" spans="2:32" s="153" customFormat="1" ht="27.75" customHeight="1" x14ac:dyDescent="0.2">
      <c r="B145" s="392" t="s">
        <v>1205</v>
      </c>
      <c r="C145" s="404" t="s">
        <v>491</v>
      </c>
      <c r="D145" s="405"/>
      <c r="E145" s="405"/>
      <c r="F145" s="405"/>
      <c r="G145" s="406"/>
      <c r="H145" s="973" t="s">
        <v>1214</v>
      </c>
      <c r="I145" s="974"/>
      <c r="J145" s="974"/>
      <c r="K145" s="974"/>
      <c r="L145" s="974"/>
      <c r="M145" s="974"/>
      <c r="N145" s="974"/>
      <c r="O145" s="974"/>
      <c r="P145" s="974"/>
      <c r="Q145" s="974"/>
      <c r="R145" s="974"/>
      <c r="S145" s="974"/>
      <c r="T145" s="974"/>
      <c r="U145" s="974"/>
      <c r="V145" s="974"/>
      <c r="W145" s="974"/>
      <c r="X145" s="974"/>
      <c r="Y145" s="974"/>
      <c r="Z145" s="974"/>
      <c r="AA145" s="974"/>
      <c r="AB145" s="974"/>
      <c r="AC145" s="975"/>
      <c r="AD145" s="407">
        <v>0</v>
      </c>
      <c r="AE145" s="742">
        <v>0</v>
      </c>
      <c r="AF145" s="409" t="s">
        <v>1057</v>
      </c>
    </row>
    <row r="146" spans="2:32" s="153" customFormat="1" ht="15.75" customHeight="1" x14ac:dyDescent="0.2">
      <c r="B146" s="392" t="s">
        <v>1205</v>
      </c>
      <c r="C146" s="404" t="s">
        <v>492</v>
      </c>
      <c r="D146" s="405"/>
      <c r="E146" s="405"/>
      <c r="F146" s="405"/>
      <c r="G146" s="406"/>
      <c r="H146" s="973" t="s">
        <v>1215</v>
      </c>
      <c r="I146" s="974"/>
      <c r="J146" s="974"/>
      <c r="K146" s="974"/>
      <c r="L146" s="974"/>
      <c r="M146" s="974"/>
      <c r="N146" s="974"/>
      <c r="O146" s="974"/>
      <c r="P146" s="974"/>
      <c r="Q146" s="974"/>
      <c r="R146" s="974"/>
      <c r="S146" s="974"/>
      <c r="T146" s="974"/>
      <c r="U146" s="974"/>
      <c r="V146" s="974"/>
      <c r="W146" s="974"/>
      <c r="X146" s="974"/>
      <c r="Y146" s="974"/>
      <c r="Z146" s="974"/>
      <c r="AA146" s="974"/>
      <c r="AB146" s="974"/>
      <c r="AC146" s="975"/>
      <c r="AD146" s="412">
        <v>453483.47</v>
      </c>
      <c r="AE146" s="413">
        <v>240057.3</v>
      </c>
      <c r="AF146" s="409" t="s">
        <v>1057</v>
      </c>
    </row>
    <row r="147" spans="2:32" s="153" customFormat="1" ht="15.75" customHeight="1" x14ac:dyDescent="0.2">
      <c r="B147" s="392" t="s">
        <v>1205</v>
      </c>
      <c r="C147" s="404" t="s">
        <v>493</v>
      </c>
      <c r="D147" s="405"/>
      <c r="E147" s="405"/>
      <c r="F147" s="405"/>
      <c r="G147" s="406"/>
      <c r="H147" s="973" t="s">
        <v>1216</v>
      </c>
      <c r="I147" s="974"/>
      <c r="J147" s="974"/>
      <c r="K147" s="974"/>
      <c r="L147" s="974"/>
      <c r="M147" s="974"/>
      <c r="N147" s="974"/>
      <c r="O147" s="974"/>
      <c r="P147" s="974"/>
      <c r="Q147" s="974"/>
      <c r="R147" s="974"/>
      <c r="S147" s="974"/>
      <c r="T147" s="974"/>
      <c r="U147" s="974"/>
      <c r="V147" s="974"/>
      <c r="W147" s="974"/>
      <c r="X147" s="974"/>
      <c r="Y147" s="974"/>
      <c r="Z147" s="974"/>
      <c r="AA147" s="974"/>
      <c r="AB147" s="974"/>
      <c r="AC147" s="975"/>
      <c r="AD147" s="412">
        <v>42791.76</v>
      </c>
      <c r="AE147" s="413">
        <v>47353.82</v>
      </c>
      <c r="AF147" s="409" t="s">
        <v>1057</v>
      </c>
    </row>
    <row r="148" spans="2:32" s="153" customFormat="1" ht="15.75" customHeight="1" x14ac:dyDescent="0.2">
      <c r="B148" s="444"/>
      <c r="C148" s="404" t="s">
        <v>1217</v>
      </c>
      <c r="D148" s="405"/>
      <c r="E148" s="405"/>
      <c r="F148" s="405"/>
      <c r="G148" s="406"/>
      <c r="H148" s="973" t="s">
        <v>1218</v>
      </c>
      <c r="I148" s="974"/>
      <c r="J148" s="974"/>
      <c r="K148" s="974"/>
      <c r="L148" s="974"/>
      <c r="M148" s="974"/>
      <c r="N148" s="974"/>
      <c r="O148" s="974"/>
      <c r="P148" s="974"/>
      <c r="Q148" s="974"/>
      <c r="R148" s="974"/>
      <c r="S148" s="974"/>
      <c r="T148" s="974"/>
      <c r="U148" s="974"/>
      <c r="V148" s="974"/>
      <c r="W148" s="974"/>
      <c r="X148" s="974"/>
      <c r="Y148" s="974"/>
      <c r="Z148" s="974"/>
      <c r="AA148" s="974"/>
      <c r="AB148" s="974"/>
      <c r="AC148" s="975"/>
      <c r="AD148" s="412">
        <v>10028244.190000001</v>
      </c>
      <c r="AE148" s="413">
        <v>8399165.5200000014</v>
      </c>
      <c r="AF148" s="409" t="s">
        <v>1057</v>
      </c>
    </row>
    <row r="149" spans="2:32" s="153" customFormat="1" ht="15.75" customHeight="1" x14ac:dyDescent="0.2">
      <c r="B149" s="392" t="s">
        <v>1205</v>
      </c>
      <c r="C149" s="404" t="s">
        <v>494</v>
      </c>
      <c r="D149" s="405"/>
      <c r="E149" s="405"/>
      <c r="F149" s="405"/>
      <c r="G149" s="406"/>
      <c r="H149" s="973" t="s">
        <v>1219</v>
      </c>
      <c r="I149" s="974"/>
      <c r="J149" s="974"/>
      <c r="K149" s="974"/>
      <c r="L149" s="974"/>
      <c r="M149" s="974"/>
      <c r="N149" s="974"/>
      <c r="O149" s="974"/>
      <c r="P149" s="974"/>
      <c r="Q149" s="974"/>
      <c r="R149" s="974"/>
      <c r="S149" s="974"/>
      <c r="T149" s="974"/>
      <c r="U149" s="974"/>
      <c r="V149" s="974"/>
      <c r="W149" s="974"/>
      <c r="X149" s="974"/>
      <c r="Y149" s="974"/>
      <c r="Z149" s="974"/>
      <c r="AA149" s="974"/>
      <c r="AB149" s="974"/>
      <c r="AC149" s="975"/>
      <c r="AD149" s="412">
        <v>10028244.190000001</v>
      </c>
      <c r="AE149" s="413">
        <v>8399165.5200000014</v>
      </c>
      <c r="AF149" s="409" t="s">
        <v>1057</v>
      </c>
    </row>
    <row r="150" spans="2:32" s="153" customFormat="1" ht="15.75" customHeight="1" x14ac:dyDescent="0.2">
      <c r="B150" s="392" t="s">
        <v>1205</v>
      </c>
      <c r="C150" s="404" t="s">
        <v>495</v>
      </c>
      <c r="D150" s="405"/>
      <c r="E150" s="405"/>
      <c r="F150" s="405"/>
      <c r="G150" s="406"/>
      <c r="H150" s="973" t="s">
        <v>1220</v>
      </c>
      <c r="I150" s="974"/>
      <c r="J150" s="974"/>
      <c r="K150" s="974"/>
      <c r="L150" s="974"/>
      <c r="M150" s="974"/>
      <c r="N150" s="974"/>
      <c r="O150" s="974"/>
      <c r="P150" s="974"/>
      <c r="Q150" s="974"/>
      <c r="R150" s="974"/>
      <c r="S150" s="974"/>
      <c r="T150" s="974"/>
      <c r="U150" s="974"/>
      <c r="V150" s="974"/>
      <c r="W150" s="974"/>
      <c r="X150" s="974"/>
      <c r="Y150" s="974"/>
      <c r="Z150" s="974"/>
      <c r="AA150" s="974"/>
      <c r="AB150" s="974"/>
      <c r="AC150" s="975"/>
      <c r="AD150" s="407">
        <v>0</v>
      </c>
      <c r="AE150" s="742">
        <v>0</v>
      </c>
      <c r="AF150" s="409" t="s">
        <v>1057</v>
      </c>
    </row>
    <row r="151" spans="2:32" s="153" customFormat="1" ht="15.75" customHeight="1" x14ac:dyDescent="0.2">
      <c r="B151" s="392" t="s">
        <v>1205</v>
      </c>
      <c r="C151" s="404" t="s">
        <v>496</v>
      </c>
      <c r="D151" s="405"/>
      <c r="E151" s="405"/>
      <c r="F151" s="405"/>
      <c r="G151" s="406"/>
      <c r="H151" s="973" t="s">
        <v>1221</v>
      </c>
      <c r="I151" s="974"/>
      <c r="J151" s="974"/>
      <c r="K151" s="974"/>
      <c r="L151" s="974"/>
      <c r="M151" s="974"/>
      <c r="N151" s="974"/>
      <c r="O151" s="974"/>
      <c r="P151" s="974"/>
      <c r="Q151" s="974"/>
      <c r="R151" s="974"/>
      <c r="S151" s="974"/>
      <c r="T151" s="974"/>
      <c r="U151" s="974"/>
      <c r="V151" s="974"/>
      <c r="W151" s="974"/>
      <c r="X151" s="974"/>
      <c r="Y151" s="974"/>
      <c r="Z151" s="974"/>
      <c r="AA151" s="974"/>
      <c r="AB151" s="974"/>
      <c r="AC151" s="975"/>
      <c r="AD151" s="412">
        <v>0</v>
      </c>
      <c r="AE151" s="413">
        <v>0</v>
      </c>
      <c r="AF151" s="409" t="s">
        <v>1057</v>
      </c>
    </row>
    <row r="152" spans="2:32" s="153" customFormat="1" ht="15.75" customHeight="1" x14ac:dyDescent="0.2">
      <c r="B152" s="392" t="s">
        <v>1205</v>
      </c>
      <c r="C152" s="404" t="s">
        <v>497</v>
      </c>
      <c r="D152" s="405"/>
      <c r="E152" s="405"/>
      <c r="F152" s="405"/>
      <c r="G152" s="406"/>
      <c r="H152" s="973" t="s">
        <v>1222</v>
      </c>
      <c r="I152" s="974"/>
      <c r="J152" s="974"/>
      <c r="K152" s="974"/>
      <c r="L152" s="974"/>
      <c r="M152" s="974"/>
      <c r="N152" s="974"/>
      <c r="O152" s="974"/>
      <c r="P152" s="974"/>
      <c r="Q152" s="974"/>
      <c r="R152" s="974"/>
      <c r="S152" s="974"/>
      <c r="T152" s="974"/>
      <c r="U152" s="974"/>
      <c r="V152" s="974"/>
      <c r="W152" s="974"/>
      <c r="X152" s="974"/>
      <c r="Y152" s="974"/>
      <c r="Z152" s="974"/>
      <c r="AA152" s="974"/>
      <c r="AB152" s="974"/>
      <c r="AC152" s="975"/>
      <c r="AD152" s="407">
        <v>0</v>
      </c>
      <c r="AE152" s="742">
        <v>0</v>
      </c>
      <c r="AF152" s="409" t="s">
        <v>1057</v>
      </c>
    </row>
    <row r="153" spans="2:32" s="153" customFormat="1" ht="29.25" customHeight="1" x14ac:dyDescent="0.2">
      <c r="B153" s="392" t="s">
        <v>1205</v>
      </c>
      <c r="C153" s="404" t="s">
        <v>498</v>
      </c>
      <c r="D153" s="445"/>
      <c r="E153" s="445"/>
      <c r="F153" s="445"/>
      <c r="G153" s="446"/>
      <c r="H153" s="979" t="s">
        <v>1223</v>
      </c>
      <c r="I153" s="980"/>
      <c r="J153" s="980"/>
      <c r="K153" s="980"/>
      <c r="L153" s="980"/>
      <c r="M153" s="980"/>
      <c r="N153" s="980"/>
      <c r="O153" s="980"/>
      <c r="P153" s="980"/>
      <c r="Q153" s="980"/>
      <c r="R153" s="980"/>
      <c r="S153" s="980"/>
      <c r="T153" s="980"/>
      <c r="U153" s="980"/>
      <c r="V153" s="980"/>
      <c r="W153" s="980"/>
      <c r="X153" s="980"/>
      <c r="Y153" s="980"/>
      <c r="Z153" s="980"/>
      <c r="AA153" s="980"/>
      <c r="AB153" s="980"/>
      <c r="AC153" s="981"/>
      <c r="AD153" s="407">
        <v>0</v>
      </c>
      <c r="AE153" s="742">
        <v>0</v>
      </c>
      <c r="AF153" s="409" t="s">
        <v>1057</v>
      </c>
    </row>
    <row r="154" spans="2:32" s="153" customFormat="1" ht="15.75" customHeight="1" x14ac:dyDescent="0.2">
      <c r="B154" s="392"/>
      <c r="C154" s="428" t="s">
        <v>499</v>
      </c>
      <c r="D154" s="429"/>
      <c r="E154" s="429"/>
      <c r="F154" s="429"/>
      <c r="G154" s="430"/>
      <c r="H154" s="956" t="s">
        <v>1224</v>
      </c>
      <c r="I154" s="957"/>
      <c r="J154" s="957"/>
      <c r="K154" s="957"/>
      <c r="L154" s="957"/>
      <c r="M154" s="957"/>
      <c r="N154" s="957"/>
      <c r="O154" s="957"/>
      <c r="P154" s="957"/>
      <c r="Q154" s="957"/>
      <c r="R154" s="957"/>
      <c r="S154" s="957"/>
      <c r="T154" s="957"/>
      <c r="U154" s="957"/>
      <c r="V154" s="957"/>
      <c r="W154" s="957"/>
      <c r="X154" s="957"/>
      <c r="Y154" s="957"/>
      <c r="Z154" s="957"/>
      <c r="AA154" s="957"/>
      <c r="AB154" s="957"/>
      <c r="AC154" s="958"/>
      <c r="AD154" s="412">
        <v>20181.3</v>
      </c>
      <c r="AE154" s="413">
        <v>20181.3</v>
      </c>
      <c r="AF154" s="409" t="s">
        <v>1057</v>
      </c>
    </row>
    <row r="155" spans="2:32" s="153" customFormat="1" ht="15.75" customHeight="1" x14ac:dyDescent="0.2">
      <c r="B155" s="447"/>
      <c r="C155" s="428" t="s">
        <v>500</v>
      </c>
      <c r="D155" s="429"/>
      <c r="E155" s="429"/>
      <c r="F155" s="429"/>
      <c r="G155" s="430"/>
      <c r="H155" s="968" t="s">
        <v>1225</v>
      </c>
      <c r="I155" s="969"/>
      <c r="J155" s="969"/>
      <c r="K155" s="969"/>
      <c r="L155" s="969"/>
      <c r="M155" s="969"/>
      <c r="N155" s="969"/>
      <c r="O155" s="969"/>
      <c r="P155" s="969"/>
      <c r="Q155" s="969"/>
      <c r="R155" s="969"/>
      <c r="S155" s="969"/>
      <c r="T155" s="969"/>
      <c r="U155" s="969"/>
      <c r="V155" s="969"/>
      <c r="W155" s="969"/>
      <c r="X155" s="969"/>
      <c r="Y155" s="969"/>
      <c r="Z155" s="969"/>
      <c r="AA155" s="969"/>
      <c r="AB155" s="969"/>
      <c r="AC155" s="970"/>
      <c r="AD155" s="448">
        <v>3296053.88</v>
      </c>
      <c r="AE155" s="449">
        <v>2268438.34</v>
      </c>
      <c r="AF155" s="409" t="s">
        <v>1057</v>
      </c>
    </row>
    <row r="156" spans="2:32" s="153" customFormat="1" ht="19.5" customHeight="1" x14ac:dyDescent="0.2">
      <c r="B156" s="392"/>
      <c r="C156" s="437" t="s">
        <v>1226</v>
      </c>
      <c r="D156" s="438"/>
      <c r="E156" s="438"/>
      <c r="F156" s="438"/>
      <c r="G156" s="439"/>
      <c r="H156" s="962" t="s">
        <v>1227</v>
      </c>
      <c r="I156" s="963"/>
      <c r="J156" s="963"/>
      <c r="K156" s="963"/>
      <c r="L156" s="963"/>
      <c r="M156" s="963"/>
      <c r="N156" s="963"/>
      <c r="O156" s="963"/>
      <c r="P156" s="963"/>
      <c r="Q156" s="963"/>
      <c r="R156" s="963"/>
      <c r="S156" s="963"/>
      <c r="T156" s="963"/>
      <c r="U156" s="963"/>
      <c r="V156" s="963"/>
      <c r="W156" s="963"/>
      <c r="X156" s="963"/>
      <c r="Y156" s="963"/>
      <c r="Z156" s="963"/>
      <c r="AA156" s="963"/>
      <c r="AB156" s="963"/>
      <c r="AC156" s="964"/>
      <c r="AD156" s="412">
        <v>3295399.29</v>
      </c>
      <c r="AE156" s="413">
        <v>2262579.96</v>
      </c>
      <c r="AF156" s="409" t="s">
        <v>1057</v>
      </c>
    </row>
    <row r="157" spans="2:32" s="153" customFormat="1" ht="36.75" customHeight="1" x14ac:dyDescent="0.2">
      <c r="B157" s="392" t="s">
        <v>1209</v>
      </c>
      <c r="C157" s="437" t="s">
        <v>501</v>
      </c>
      <c r="D157" s="438"/>
      <c r="E157" s="438"/>
      <c r="F157" s="438"/>
      <c r="G157" s="439"/>
      <c r="H157" s="962" t="s">
        <v>1228</v>
      </c>
      <c r="I157" s="963"/>
      <c r="J157" s="963"/>
      <c r="K157" s="963"/>
      <c r="L157" s="963"/>
      <c r="M157" s="963"/>
      <c r="N157" s="963"/>
      <c r="O157" s="963"/>
      <c r="P157" s="963"/>
      <c r="Q157" s="963"/>
      <c r="R157" s="963"/>
      <c r="S157" s="963"/>
      <c r="T157" s="963"/>
      <c r="U157" s="963"/>
      <c r="V157" s="963"/>
      <c r="W157" s="963"/>
      <c r="X157" s="963"/>
      <c r="Y157" s="963"/>
      <c r="Z157" s="963"/>
      <c r="AA157" s="963"/>
      <c r="AB157" s="963"/>
      <c r="AC157" s="964"/>
      <c r="AD157" s="765">
        <v>0</v>
      </c>
      <c r="AE157" s="742">
        <v>0</v>
      </c>
      <c r="AF157" s="409" t="s">
        <v>1057</v>
      </c>
    </row>
    <row r="158" spans="2:32" s="153" customFormat="1" ht="29.25" customHeight="1" x14ac:dyDescent="0.2">
      <c r="B158" s="392" t="s">
        <v>1205</v>
      </c>
      <c r="C158" s="437" t="s">
        <v>502</v>
      </c>
      <c r="D158" s="438"/>
      <c r="E158" s="438"/>
      <c r="F158" s="438"/>
      <c r="G158" s="439"/>
      <c r="H158" s="962" t="s">
        <v>1229</v>
      </c>
      <c r="I158" s="963"/>
      <c r="J158" s="963"/>
      <c r="K158" s="963"/>
      <c r="L158" s="963"/>
      <c r="M158" s="963"/>
      <c r="N158" s="963"/>
      <c r="O158" s="963"/>
      <c r="P158" s="963"/>
      <c r="Q158" s="963"/>
      <c r="R158" s="963"/>
      <c r="S158" s="963"/>
      <c r="T158" s="963"/>
      <c r="U158" s="963"/>
      <c r="V158" s="963"/>
      <c r="W158" s="963"/>
      <c r="X158" s="963"/>
      <c r="Y158" s="963"/>
      <c r="Z158" s="963"/>
      <c r="AA158" s="963"/>
      <c r="AB158" s="963"/>
      <c r="AC158" s="964"/>
      <c r="AD158" s="412">
        <v>3295399.29</v>
      </c>
      <c r="AE158" s="413">
        <v>2262579.96</v>
      </c>
      <c r="AF158" s="409" t="s">
        <v>1057</v>
      </c>
    </row>
    <row r="159" spans="2:32" s="153" customFormat="1" ht="19.5" customHeight="1" x14ac:dyDescent="0.2">
      <c r="B159" s="392" t="s">
        <v>1205</v>
      </c>
      <c r="C159" s="437" t="s">
        <v>503</v>
      </c>
      <c r="D159" s="438"/>
      <c r="E159" s="438"/>
      <c r="F159" s="438"/>
      <c r="G159" s="439"/>
      <c r="H159" s="965" t="s">
        <v>1230</v>
      </c>
      <c r="I159" s="966"/>
      <c r="J159" s="966"/>
      <c r="K159" s="966"/>
      <c r="L159" s="966"/>
      <c r="M159" s="966"/>
      <c r="N159" s="966"/>
      <c r="O159" s="966"/>
      <c r="P159" s="966"/>
      <c r="Q159" s="966"/>
      <c r="R159" s="966"/>
      <c r="S159" s="966"/>
      <c r="T159" s="966"/>
      <c r="U159" s="966"/>
      <c r="V159" s="966"/>
      <c r="W159" s="966"/>
      <c r="X159" s="966"/>
      <c r="Y159" s="966"/>
      <c r="Z159" s="966"/>
      <c r="AA159" s="966"/>
      <c r="AB159" s="966"/>
      <c r="AC159" s="967"/>
      <c r="AD159" s="407">
        <v>0</v>
      </c>
      <c r="AE159" s="413">
        <v>0</v>
      </c>
      <c r="AF159" s="409" t="s">
        <v>1057</v>
      </c>
    </row>
    <row r="160" spans="2:32" s="153" customFormat="1" ht="19.5" customHeight="1" x14ac:dyDescent="0.2">
      <c r="B160" s="392" t="s">
        <v>1205</v>
      </c>
      <c r="C160" s="437" t="s">
        <v>504</v>
      </c>
      <c r="D160" s="438"/>
      <c r="E160" s="438"/>
      <c r="F160" s="438"/>
      <c r="G160" s="439"/>
      <c r="H160" s="965" t="s">
        <v>1231</v>
      </c>
      <c r="I160" s="966"/>
      <c r="J160" s="966"/>
      <c r="K160" s="966"/>
      <c r="L160" s="966"/>
      <c r="M160" s="966"/>
      <c r="N160" s="966"/>
      <c r="O160" s="966"/>
      <c r="P160" s="966"/>
      <c r="Q160" s="966"/>
      <c r="R160" s="966"/>
      <c r="S160" s="966"/>
      <c r="T160" s="966"/>
      <c r="U160" s="966"/>
      <c r="V160" s="966"/>
      <c r="W160" s="966"/>
      <c r="X160" s="966"/>
      <c r="Y160" s="966"/>
      <c r="Z160" s="966"/>
      <c r="AA160" s="966"/>
      <c r="AB160" s="966"/>
      <c r="AC160" s="967"/>
      <c r="AD160" s="407">
        <v>0</v>
      </c>
      <c r="AE160" s="742">
        <v>0</v>
      </c>
      <c r="AF160" s="409" t="s">
        <v>1057</v>
      </c>
    </row>
    <row r="161" spans="2:35" s="153" customFormat="1" ht="15.75" customHeight="1" x14ac:dyDescent="0.2">
      <c r="B161" s="392" t="s">
        <v>1187</v>
      </c>
      <c r="C161" s="404" t="s">
        <v>505</v>
      </c>
      <c r="D161" s="405"/>
      <c r="E161" s="405"/>
      <c r="F161" s="405"/>
      <c r="G161" s="406"/>
      <c r="H161" s="973" t="s">
        <v>1232</v>
      </c>
      <c r="I161" s="974"/>
      <c r="J161" s="974"/>
      <c r="K161" s="974"/>
      <c r="L161" s="974"/>
      <c r="M161" s="974"/>
      <c r="N161" s="974"/>
      <c r="O161" s="974"/>
      <c r="P161" s="974"/>
      <c r="Q161" s="974"/>
      <c r="R161" s="974"/>
      <c r="S161" s="974"/>
      <c r="T161" s="974"/>
      <c r="U161" s="974"/>
      <c r="V161" s="974"/>
      <c r="W161" s="974"/>
      <c r="X161" s="974"/>
      <c r="Y161" s="974"/>
      <c r="Z161" s="974"/>
      <c r="AA161" s="974"/>
      <c r="AB161" s="974"/>
      <c r="AC161" s="975"/>
      <c r="AD161" s="412">
        <v>654.59</v>
      </c>
      <c r="AE161" s="742">
        <v>5858.38</v>
      </c>
      <c r="AF161" s="409" t="s">
        <v>1057</v>
      </c>
    </row>
    <row r="162" spans="2:35" s="153" customFormat="1" ht="15.75" customHeight="1" x14ac:dyDescent="0.2">
      <c r="B162" s="392"/>
      <c r="C162" s="428" t="s">
        <v>507</v>
      </c>
      <c r="D162" s="429"/>
      <c r="E162" s="429"/>
      <c r="F162" s="429"/>
      <c r="G162" s="430"/>
      <c r="H162" s="956" t="s">
        <v>1233</v>
      </c>
      <c r="I162" s="957"/>
      <c r="J162" s="957"/>
      <c r="K162" s="957"/>
      <c r="L162" s="957"/>
      <c r="M162" s="957"/>
      <c r="N162" s="957"/>
      <c r="O162" s="957"/>
      <c r="P162" s="957"/>
      <c r="Q162" s="957"/>
      <c r="R162" s="957"/>
      <c r="S162" s="957"/>
      <c r="T162" s="957"/>
      <c r="U162" s="957"/>
      <c r="V162" s="957"/>
      <c r="W162" s="957"/>
      <c r="X162" s="957"/>
      <c r="Y162" s="957"/>
      <c r="Z162" s="957"/>
      <c r="AA162" s="957"/>
      <c r="AB162" s="957"/>
      <c r="AC162" s="958"/>
      <c r="AD162" s="433">
        <v>4872593.3099999996</v>
      </c>
      <c r="AE162" s="759">
        <v>2311064.6800000002</v>
      </c>
      <c r="AF162" s="409" t="s">
        <v>1057</v>
      </c>
    </row>
    <row r="163" spans="2:35" s="153" customFormat="1" ht="16.5" customHeight="1" x14ac:dyDescent="0.2">
      <c r="B163" s="392"/>
      <c r="C163" s="437" t="s">
        <v>508</v>
      </c>
      <c r="D163" s="438"/>
      <c r="E163" s="438"/>
      <c r="F163" s="438"/>
      <c r="G163" s="439"/>
      <c r="H163" s="962" t="s">
        <v>1234</v>
      </c>
      <c r="I163" s="963"/>
      <c r="J163" s="963"/>
      <c r="K163" s="963"/>
      <c r="L163" s="963"/>
      <c r="M163" s="963"/>
      <c r="N163" s="963"/>
      <c r="O163" s="963"/>
      <c r="P163" s="963"/>
      <c r="Q163" s="963"/>
      <c r="R163" s="963"/>
      <c r="S163" s="963"/>
      <c r="T163" s="963"/>
      <c r="U163" s="963"/>
      <c r="V163" s="963"/>
      <c r="W163" s="963"/>
      <c r="X163" s="963"/>
      <c r="Y163" s="963"/>
      <c r="Z163" s="963"/>
      <c r="AA163" s="963"/>
      <c r="AB163" s="963"/>
      <c r="AC163" s="964"/>
      <c r="AD163" s="412">
        <v>251469.47</v>
      </c>
      <c r="AE163" s="742">
        <v>194027.41999999998</v>
      </c>
      <c r="AF163" s="409" t="s">
        <v>1057</v>
      </c>
    </row>
    <row r="164" spans="2:35" s="153" customFormat="1" ht="15.75" customHeight="1" x14ac:dyDescent="0.2">
      <c r="B164" s="392"/>
      <c r="C164" s="404" t="s">
        <v>509</v>
      </c>
      <c r="D164" s="405"/>
      <c r="E164" s="405"/>
      <c r="F164" s="405"/>
      <c r="G164" s="406"/>
      <c r="H164" s="973" t="s">
        <v>1235</v>
      </c>
      <c r="I164" s="974"/>
      <c r="J164" s="974"/>
      <c r="K164" s="974"/>
      <c r="L164" s="974"/>
      <c r="M164" s="974"/>
      <c r="N164" s="974"/>
      <c r="O164" s="974"/>
      <c r="P164" s="974"/>
      <c r="Q164" s="974"/>
      <c r="R164" s="974"/>
      <c r="S164" s="974"/>
      <c r="T164" s="974"/>
      <c r="U164" s="974"/>
      <c r="V164" s="974"/>
      <c r="W164" s="974"/>
      <c r="X164" s="974"/>
      <c r="Y164" s="974"/>
      <c r="Z164" s="974"/>
      <c r="AA164" s="974"/>
      <c r="AB164" s="974"/>
      <c r="AC164" s="975"/>
      <c r="AD164" s="407">
        <v>0</v>
      </c>
      <c r="AE164" s="742">
        <v>0</v>
      </c>
      <c r="AF164" s="409" t="s">
        <v>1057</v>
      </c>
    </row>
    <row r="165" spans="2:35" s="153" customFormat="1" ht="15.75" customHeight="1" x14ac:dyDescent="0.2">
      <c r="B165" s="392"/>
      <c r="C165" s="404" t="s">
        <v>510</v>
      </c>
      <c r="D165" s="405"/>
      <c r="E165" s="405"/>
      <c r="F165" s="405"/>
      <c r="G165" s="406"/>
      <c r="H165" s="973" t="s">
        <v>1236</v>
      </c>
      <c r="I165" s="974"/>
      <c r="J165" s="974"/>
      <c r="K165" s="974"/>
      <c r="L165" s="974"/>
      <c r="M165" s="974"/>
      <c r="N165" s="974"/>
      <c r="O165" s="974"/>
      <c r="P165" s="974"/>
      <c r="Q165" s="974"/>
      <c r="R165" s="974"/>
      <c r="S165" s="974"/>
      <c r="T165" s="974"/>
      <c r="U165" s="974"/>
      <c r="V165" s="974"/>
      <c r="W165" s="974"/>
      <c r="X165" s="974"/>
      <c r="Y165" s="974"/>
      <c r="Z165" s="974"/>
      <c r="AA165" s="974"/>
      <c r="AB165" s="974"/>
      <c r="AC165" s="975"/>
      <c r="AD165" s="412">
        <v>4621123.84</v>
      </c>
      <c r="AE165" s="742">
        <v>2117037.2600000002</v>
      </c>
      <c r="AF165" s="409" t="s">
        <v>1057</v>
      </c>
    </row>
    <row r="166" spans="2:35" s="153" customFormat="1" ht="15.75" customHeight="1" x14ac:dyDescent="0.2">
      <c r="B166" s="392"/>
      <c r="C166" s="428" t="s">
        <v>511</v>
      </c>
      <c r="D166" s="429"/>
      <c r="E166" s="429"/>
      <c r="F166" s="429"/>
      <c r="G166" s="430"/>
      <c r="H166" s="956" t="s">
        <v>1237</v>
      </c>
      <c r="I166" s="957"/>
      <c r="J166" s="957"/>
      <c r="K166" s="957"/>
      <c r="L166" s="957"/>
      <c r="M166" s="957"/>
      <c r="N166" s="957"/>
      <c r="O166" s="957"/>
      <c r="P166" s="957"/>
      <c r="Q166" s="957"/>
      <c r="R166" s="957"/>
      <c r="S166" s="957"/>
      <c r="T166" s="957"/>
      <c r="U166" s="957"/>
      <c r="V166" s="957"/>
      <c r="W166" s="957"/>
      <c r="X166" s="957"/>
      <c r="Y166" s="957"/>
      <c r="Z166" s="957"/>
      <c r="AA166" s="957"/>
      <c r="AB166" s="957"/>
      <c r="AC166" s="958"/>
      <c r="AD166" s="412">
        <v>1959981.28</v>
      </c>
      <c r="AE166" s="413">
        <v>3094470.53</v>
      </c>
      <c r="AF166" s="409" t="s">
        <v>1057</v>
      </c>
    </row>
    <row r="167" spans="2:35" s="153" customFormat="1" ht="15.75" customHeight="1" x14ac:dyDescent="0.2">
      <c r="B167" s="392"/>
      <c r="C167" s="428" t="s">
        <v>514</v>
      </c>
      <c r="D167" s="429"/>
      <c r="E167" s="429"/>
      <c r="F167" s="429"/>
      <c r="G167" s="430"/>
      <c r="H167" s="956" t="s">
        <v>1238</v>
      </c>
      <c r="I167" s="957"/>
      <c r="J167" s="957"/>
      <c r="K167" s="957"/>
      <c r="L167" s="957"/>
      <c r="M167" s="957"/>
      <c r="N167" s="957"/>
      <c r="O167" s="957"/>
      <c r="P167" s="957"/>
      <c r="Q167" s="957"/>
      <c r="R167" s="957"/>
      <c r="S167" s="957"/>
      <c r="T167" s="957"/>
      <c r="U167" s="957"/>
      <c r="V167" s="957"/>
      <c r="W167" s="957"/>
      <c r="X167" s="957"/>
      <c r="Y167" s="957"/>
      <c r="Z167" s="957"/>
      <c r="AA167" s="957"/>
      <c r="AB167" s="957"/>
      <c r="AC167" s="958"/>
      <c r="AD167" s="433">
        <v>7252217.6799999997</v>
      </c>
      <c r="AE167" s="432">
        <v>5362737.67</v>
      </c>
      <c r="AF167" s="409" t="s">
        <v>1057</v>
      </c>
      <c r="AI167" s="752"/>
    </row>
    <row r="168" spans="2:35" s="153" customFormat="1" ht="15.75" customHeight="1" x14ac:dyDescent="0.2">
      <c r="B168" s="392"/>
      <c r="C168" s="404" t="s">
        <v>515</v>
      </c>
      <c r="D168" s="405"/>
      <c r="E168" s="405"/>
      <c r="F168" s="405"/>
      <c r="G168" s="406"/>
      <c r="H168" s="973" t="s">
        <v>1239</v>
      </c>
      <c r="I168" s="974"/>
      <c r="J168" s="974"/>
      <c r="K168" s="974"/>
      <c r="L168" s="974"/>
      <c r="M168" s="974"/>
      <c r="N168" s="974"/>
      <c r="O168" s="974"/>
      <c r="P168" s="974"/>
      <c r="Q168" s="974"/>
      <c r="R168" s="974"/>
      <c r="S168" s="974"/>
      <c r="T168" s="974"/>
      <c r="U168" s="974"/>
      <c r="V168" s="974"/>
      <c r="W168" s="974"/>
      <c r="X168" s="974"/>
      <c r="Y168" s="974"/>
      <c r="Z168" s="974"/>
      <c r="AA168" s="974"/>
      <c r="AB168" s="974"/>
      <c r="AC168" s="975"/>
      <c r="AD168" s="412">
        <v>2670151.5900000003</v>
      </c>
      <c r="AE168" s="413">
        <v>3130367.48</v>
      </c>
      <c r="AF168" s="409" t="s">
        <v>1057</v>
      </c>
      <c r="AI168" s="752"/>
    </row>
    <row r="169" spans="2:35" s="153" customFormat="1" ht="15.75" customHeight="1" x14ac:dyDescent="0.2">
      <c r="B169" s="392"/>
      <c r="C169" s="404" t="s">
        <v>516</v>
      </c>
      <c r="D169" s="405"/>
      <c r="E169" s="405"/>
      <c r="F169" s="405"/>
      <c r="G169" s="406"/>
      <c r="H169" s="973" t="s">
        <v>1240</v>
      </c>
      <c r="I169" s="974"/>
      <c r="J169" s="974"/>
      <c r="K169" s="974"/>
      <c r="L169" s="974"/>
      <c r="M169" s="974"/>
      <c r="N169" s="974"/>
      <c r="O169" s="974"/>
      <c r="P169" s="974"/>
      <c r="Q169" s="974"/>
      <c r="R169" s="974"/>
      <c r="S169" s="974"/>
      <c r="T169" s="974"/>
      <c r="U169" s="974"/>
      <c r="V169" s="974"/>
      <c r="W169" s="974"/>
      <c r="X169" s="974"/>
      <c r="Y169" s="974"/>
      <c r="Z169" s="974"/>
      <c r="AA169" s="974"/>
      <c r="AB169" s="974"/>
      <c r="AC169" s="975"/>
      <c r="AD169" s="407">
        <v>0</v>
      </c>
      <c r="AE169" s="742">
        <v>0</v>
      </c>
      <c r="AF169" s="409" t="s">
        <v>1057</v>
      </c>
      <c r="AI169" s="752"/>
    </row>
    <row r="170" spans="2:35" s="153" customFormat="1" ht="15.75" customHeight="1" x14ac:dyDescent="0.2">
      <c r="B170" s="392"/>
      <c r="C170" s="404" t="s">
        <v>517</v>
      </c>
      <c r="D170" s="405"/>
      <c r="E170" s="405"/>
      <c r="F170" s="405"/>
      <c r="G170" s="406"/>
      <c r="H170" s="973" t="s">
        <v>1241</v>
      </c>
      <c r="I170" s="974"/>
      <c r="J170" s="974"/>
      <c r="K170" s="974"/>
      <c r="L170" s="974"/>
      <c r="M170" s="974"/>
      <c r="N170" s="974"/>
      <c r="O170" s="974"/>
      <c r="P170" s="974"/>
      <c r="Q170" s="974"/>
      <c r="R170" s="974"/>
      <c r="S170" s="974"/>
      <c r="T170" s="974"/>
      <c r="U170" s="974"/>
      <c r="V170" s="974"/>
      <c r="W170" s="974"/>
      <c r="X170" s="974"/>
      <c r="Y170" s="974"/>
      <c r="Z170" s="974"/>
      <c r="AA170" s="974"/>
      <c r="AB170" s="974"/>
      <c r="AC170" s="975"/>
      <c r="AD170" s="412">
        <v>120645.70000000001</v>
      </c>
      <c r="AE170" s="742">
        <v>67759.350000000006</v>
      </c>
      <c r="AF170" s="409" t="s">
        <v>1057</v>
      </c>
      <c r="AI170" s="752"/>
    </row>
    <row r="171" spans="2:35" s="153" customFormat="1" ht="15.75" customHeight="1" x14ac:dyDescent="0.2">
      <c r="B171" s="392"/>
      <c r="C171" s="404" t="s">
        <v>518</v>
      </c>
      <c r="D171" s="405"/>
      <c r="E171" s="405"/>
      <c r="F171" s="405"/>
      <c r="G171" s="406"/>
      <c r="H171" s="973" t="s">
        <v>1242</v>
      </c>
      <c r="I171" s="974"/>
      <c r="J171" s="974"/>
      <c r="K171" s="974"/>
      <c r="L171" s="974"/>
      <c r="M171" s="974"/>
      <c r="N171" s="974"/>
      <c r="O171" s="974"/>
      <c r="P171" s="974"/>
      <c r="Q171" s="974"/>
      <c r="R171" s="974"/>
      <c r="S171" s="974"/>
      <c r="T171" s="974"/>
      <c r="U171" s="974"/>
      <c r="V171" s="974"/>
      <c r="W171" s="974"/>
      <c r="X171" s="974"/>
      <c r="Y171" s="974"/>
      <c r="Z171" s="974"/>
      <c r="AA171" s="974"/>
      <c r="AB171" s="974"/>
      <c r="AC171" s="975"/>
      <c r="AD171" s="407">
        <v>0</v>
      </c>
      <c r="AE171" s="742">
        <v>0</v>
      </c>
      <c r="AF171" s="409" t="s">
        <v>1057</v>
      </c>
      <c r="AI171" s="752"/>
    </row>
    <row r="172" spans="2:35" s="153" customFormat="1" ht="15.75" customHeight="1" thickBot="1" x14ac:dyDescent="0.25">
      <c r="B172" s="415"/>
      <c r="C172" s="416" t="s">
        <v>519</v>
      </c>
      <c r="D172" s="417"/>
      <c r="E172" s="417"/>
      <c r="F172" s="417"/>
      <c r="G172" s="418"/>
      <c r="H172" s="976" t="s">
        <v>1243</v>
      </c>
      <c r="I172" s="977"/>
      <c r="J172" s="977"/>
      <c r="K172" s="977"/>
      <c r="L172" s="977"/>
      <c r="M172" s="977"/>
      <c r="N172" s="977"/>
      <c r="O172" s="977"/>
      <c r="P172" s="977"/>
      <c r="Q172" s="977"/>
      <c r="R172" s="977"/>
      <c r="S172" s="977"/>
      <c r="T172" s="977"/>
      <c r="U172" s="977"/>
      <c r="V172" s="977"/>
      <c r="W172" s="977"/>
      <c r="X172" s="977"/>
      <c r="Y172" s="977"/>
      <c r="Z172" s="977"/>
      <c r="AA172" s="977"/>
      <c r="AB172" s="977"/>
      <c r="AC172" s="978"/>
      <c r="AD172" s="450">
        <v>4461420.3899999997</v>
      </c>
      <c r="AE172" s="413">
        <v>2164610.8400000003</v>
      </c>
      <c r="AF172" s="420" t="s">
        <v>1057</v>
      </c>
      <c r="AI172" s="755"/>
    </row>
    <row r="173" spans="2:35" s="153" customFormat="1" ht="15.75" customHeight="1" x14ac:dyDescent="0.2">
      <c r="B173" s="414"/>
      <c r="C173" s="386" t="s">
        <v>1244</v>
      </c>
      <c r="D173" s="387"/>
      <c r="E173" s="387"/>
      <c r="F173" s="387"/>
      <c r="G173" s="388"/>
      <c r="H173" s="959" t="s">
        <v>1245</v>
      </c>
      <c r="I173" s="960"/>
      <c r="J173" s="960"/>
      <c r="K173" s="960"/>
      <c r="L173" s="960"/>
      <c r="M173" s="960"/>
      <c r="N173" s="960"/>
      <c r="O173" s="960"/>
      <c r="P173" s="960"/>
      <c r="Q173" s="960"/>
      <c r="R173" s="960"/>
      <c r="S173" s="960"/>
      <c r="T173" s="960"/>
      <c r="U173" s="960"/>
      <c r="V173" s="960"/>
      <c r="W173" s="960"/>
      <c r="X173" s="960"/>
      <c r="Y173" s="960"/>
      <c r="Z173" s="960"/>
      <c r="AA173" s="960"/>
      <c r="AB173" s="960"/>
      <c r="AC173" s="961"/>
      <c r="AD173" s="451">
        <v>0</v>
      </c>
      <c r="AE173" s="745">
        <v>0</v>
      </c>
      <c r="AF173" s="423" t="s">
        <v>1057</v>
      </c>
    </row>
    <row r="174" spans="2:35" s="153" customFormat="1" ht="15.75" customHeight="1" x14ac:dyDescent="0.2">
      <c r="B174" s="392"/>
      <c r="C174" s="428" t="s">
        <v>520</v>
      </c>
      <c r="D174" s="429"/>
      <c r="E174" s="429"/>
      <c r="F174" s="429"/>
      <c r="G174" s="430"/>
      <c r="H174" s="956" t="s">
        <v>1246</v>
      </c>
      <c r="I174" s="957"/>
      <c r="J174" s="957"/>
      <c r="K174" s="957"/>
      <c r="L174" s="957"/>
      <c r="M174" s="957"/>
      <c r="N174" s="957"/>
      <c r="O174" s="957"/>
      <c r="P174" s="957"/>
      <c r="Q174" s="957"/>
      <c r="R174" s="957"/>
      <c r="S174" s="957"/>
      <c r="T174" s="957"/>
      <c r="U174" s="957"/>
      <c r="V174" s="957"/>
      <c r="W174" s="957"/>
      <c r="X174" s="957"/>
      <c r="Y174" s="957"/>
      <c r="Z174" s="957"/>
      <c r="AA174" s="957"/>
      <c r="AB174" s="957"/>
      <c r="AC174" s="958"/>
      <c r="AD174" s="407">
        <v>0</v>
      </c>
      <c r="AE174" s="742">
        <v>0</v>
      </c>
      <c r="AF174" s="409" t="s">
        <v>1057</v>
      </c>
    </row>
    <row r="175" spans="2:35" s="153" customFormat="1" ht="15.75" customHeight="1" thickBot="1" x14ac:dyDescent="0.25">
      <c r="B175" s="415"/>
      <c r="C175" s="453" t="s">
        <v>521</v>
      </c>
      <c r="D175" s="454"/>
      <c r="E175" s="454"/>
      <c r="F175" s="454"/>
      <c r="G175" s="455"/>
      <c r="H175" s="950" t="s">
        <v>1247</v>
      </c>
      <c r="I175" s="951"/>
      <c r="J175" s="951"/>
      <c r="K175" s="951"/>
      <c r="L175" s="951"/>
      <c r="M175" s="951"/>
      <c r="N175" s="951"/>
      <c r="O175" s="951"/>
      <c r="P175" s="951"/>
      <c r="Q175" s="951"/>
      <c r="R175" s="951"/>
      <c r="S175" s="951"/>
      <c r="T175" s="951"/>
      <c r="U175" s="951"/>
      <c r="V175" s="951"/>
      <c r="W175" s="951"/>
      <c r="X175" s="951"/>
      <c r="Y175" s="951"/>
      <c r="Z175" s="951"/>
      <c r="AA175" s="951"/>
      <c r="AB175" s="951"/>
      <c r="AC175" s="952"/>
      <c r="AD175" s="407">
        <v>0</v>
      </c>
      <c r="AE175" s="742">
        <v>0</v>
      </c>
      <c r="AF175" s="409" t="s">
        <v>1057</v>
      </c>
    </row>
    <row r="176" spans="2:35" s="153" customFormat="1" ht="15.75" customHeight="1" x14ac:dyDescent="0.2">
      <c r="B176" s="414"/>
      <c r="C176" s="386" t="s">
        <v>1248</v>
      </c>
      <c r="D176" s="387"/>
      <c r="E176" s="387"/>
      <c r="F176" s="387"/>
      <c r="G176" s="388"/>
      <c r="H176" s="959" t="s">
        <v>1249</v>
      </c>
      <c r="I176" s="960"/>
      <c r="J176" s="960"/>
      <c r="K176" s="960"/>
      <c r="L176" s="960"/>
      <c r="M176" s="960"/>
      <c r="N176" s="960"/>
      <c r="O176" s="960"/>
      <c r="P176" s="960"/>
      <c r="Q176" s="960"/>
      <c r="R176" s="960"/>
      <c r="S176" s="960"/>
      <c r="T176" s="960"/>
      <c r="U176" s="960"/>
      <c r="V176" s="960"/>
      <c r="W176" s="960"/>
      <c r="X176" s="960"/>
      <c r="Y176" s="960"/>
      <c r="Z176" s="960"/>
      <c r="AA176" s="960"/>
      <c r="AB176" s="960"/>
      <c r="AC176" s="961"/>
      <c r="AD176" s="456">
        <v>20667961.919999998</v>
      </c>
      <c r="AE176" s="457">
        <v>1614802.2699999998</v>
      </c>
      <c r="AF176" s="391" t="s">
        <v>1057</v>
      </c>
    </row>
    <row r="177" spans="2:32" s="153" customFormat="1" ht="15.75" customHeight="1" x14ac:dyDescent="0.2">
      <c r="B177" s="392"/>
      <c r="C177" s="428" t="s">
        <v>522</v>
      </c>
      <c r="D177" s="429"/>
      <c r="E177" s="429"/>
      <c r="F177" s="429"/>
      <c r="G177" s="430"/>
      <c r="H177" s="956" t="s">
        <v>1250</v>
      </c>
      <c r="I177" s="957"/>
      <c r="J177" s="957"/>
      <c r="K177" s="957"/>
      <c r="L177" s="957"/>
      <c r="M177" s="957"/>
      <c r="N177" s="957"/>
      <c r="O177" s="957"/>
      <c r="P177" s="957"/>
      <c r="Q177" s="957"/>
      <c r="R177" s="957"/>
      <c r="S177" s="957"/>
      <c r="T177" s="957"/>
      <c r="U177" s="957"/>
      <c r="V177" s="957"/>
      <c r="W177" s="957"/>
      <c r="X177" s="957"/>
      <c r="Y177" s="957"/>
      <c r="Z177" s="957"/>
      <c r="AA177" s="957"/>
      <c r="AB177" s="957"/>
      <c r="AC177" s="958"/>
      <c r="AD177" s="412">
        <v>13156.15</v>
      </c>
      <c r="AE177" s="413">
        <v>90966.62</v>
      </c>
      <c r="AF177" s="409" t="s">
        <v>1057</v>
      </c>
    </row>
    <row r="178" spans="2:32" s="153" customFormat="1" ht="15.75" customHeight="1" x14ac:dyDescent="0.2">
      <c r="B178" s="392"/>
      <c r="C178" s="428" t="s">
        <v>523</v>
      </c>
      <c r="D178" s="429"/>
      <c r="E178" s="429"/>
      <c r="F178" s="429"/>
      <c r="G178" s="430"/>
      <c r="H178" s="956" t="s">
        <v>1251</v>
      </c>
      <c r="I178" s="957"/>
      <c r="J178" s="957"/>
      <c r="K178" s="957"/>
      <c r="L178" s="957"/>
      <c r="M178" s="957"/>
      <c r="N178" s="957"/>
      <c r="O178" s="957"/>
      <c r="P178" s="957"/>
      <c r="Q178" s="957"/>
      <c r="R178" s="957"/>
      <c r="S178" s="957"/>
      <c r="T178" s="957"/>
      <c r="U178" s="957"/>
      <c r="V178" s="957"/>
      <c r="W178" s="957"/>
      <c r="X178" s="957"/>
      <c r="Y178" s="957"/>
      <c r="Z178" s="957"/>
      <c r="AA178" s="957"/>
      <c r="AB178" s="957"/>
      <c r="AC178" s="958"/>
      <c r="AD178" s="412">
        <v>20608365.370000001</v>
      </c>
      <c r="AE178" s="413">
        <v>1482281.95</v>
      </c>
      <c r="AF178" s="409" t="s">
        <v>1057</v>
      </c>
    </row>
    <row r="179" spans="2:32" s="153" customFormat="1" ht="15.75" customHeight="1" x14ac:dyDescent="0.2">
      <c r="B179" s="392"/>
      <c r="C179" s="428" t="s">
        <v>524</v>
      </c>
      <c r="D179" s="429"/>
      <c r="E179" s="429"/>
      <c r="F179" s="429"/>
      <c r="G179" s="430"/>
      <c r="H179" s="956" t="s">
        <v>1252</v>
      </c>
      <c r="I179" s="957"/>
      <c r="J179" s="957"/>
      <c r="K179" s="957"/>
      <c r="L179" s="957"/>
      <c r="M179" s="957"/>
      <c r="N179" s="957"/>
      <c r="O179" s="957"/>
      <c r="P179" s="957"/>
      <c r="Q179" s="957"/>
      <c r="R179" s="957"/>
      <c r="S179" s="957"/>
      <c r="T179" s="957"/>
      <c r="U179" s="957"/>
      <c r="V179" s="957"/>
      <c r="W179" s="957"/>
      <c r="X179" s="957"/>
      <c r="Y179" s="957"/>
      <c r="Z179" s="957"/>
      <c r="AA179" s="957"/>
      <c r="AB179" s="957"/>
      <c r="AC179" s="958"/>
      <c r="AD179" s="407">
        <v>0</v>
      </c>
      <c r="AE179" s="742">
        <v>0</v>
      </c>
      <c r="AF179" s="409" t="s">
        <v>1057</v>
      </c>
    </row>
    <row r="180" spans="2:32" s="153" customFormat="1" ht="15.75" customHeight="1" thickBot="1" x14ac:dyDescent="0.25">
      <c r="B180" s="415"/>
      <c r="C180" s="453" t="s">
        <v>525</v>
      </c>
      <c r="D180" s="454"/>
      <c r="E180" s="454"/>
      <c r="F180" s="454"/>
      <c r="G180" s="455"/>
      <c r="H180" s="950" t="s">
        <v>1253</v>
      </c>
      <c r="I180" s="951"/>
      <c r="J180" s="951"/>
      <c r="K180" s="951"/>
      <c r="L180" s="951"/>
      <c r="M180" s="951"/>
      <c r="N180" s="951"/>
      <c r="O180" s="951"/>
      <c r="P180" s="951"/>
      <c r="Q180" s="951"/>
      <c r="R180" s="951"/>
      <c r="S180" s="951"/>
      <c r="T180" s="951"/>
      <c r="U180" s="951"/>
      <c r="V180" s="951"/>
      <c r="W180" s="951"/>
      <c r="X180" s="951"/>
      <c r="Y180" s="951"/>
      <c r="Z180" s="951"/>
      <c r="AA180" s="951"/>
      <c r="AB180" s="951"/>
      <c r="AC180" s="952"/>
      <c r="AD180" s="450">
        <v>46440.4</v>
      </c>
      <c r="AE180" s="742">
        <v>41553.699999999997</v>
      </c>
      <c r="AF180" s="420" t="s">
        <v>1057</v>
      </c>
    </row>
    <row r="181" spans="2:32" s="153" customFormat="1" ht="15.75" customHeight="1" x14ac:dyDescent="0.2">
      <c r="B181" s="414"/>
      <c r="C181" s="386" t="s">
        <v>1254</v>
      </c>
      <c r="D181" s="387"/>
      <c r="E181" s="387"/>
      <c r="F181" s="387"/>
      <c r="G181" s="388"/>
      <c r="H181" s="959" t="s">
        <v>1255</v>
      </c>
      <c r="I181" s="960"/>
      <c r="J181" s="960"/>
      <c r="K181" s="960"/>
      <c r="L181" s="960"/>
      <c r="M181" s="960"/>
      <c r="N181" s="960"/>
      <c r="O181" s="960"/>
      <c r="P181" s="960"/>
      <c r="Q181" s="960"/>
      <c r="R181" s="960"/>
      <c r="S181" s="960"/>
      <c r="T181" s="960"/>
      <c r="U181" s="960"/>
      <c r="V181" s="960"/>
      <c r="W181" s="960"/>
      <c r="X181" s="960"/>
      <c r="Y181" s="960"/>
      <c r="Z181" s="960"/>
      <c r="AA181" s="960"/>
      <c r="AB181" s="960"/>
      <c r="AC181" s="961"/>
      <c r="AD181" s="451">
        <v>0</v>
      </c>
      <c r="AE181" s="422">
        <v>0</v>
      </c>
      <c r="AF181" s="423" t="s">
        <v>1057</v>
      </c>
    </row>
    <row r="182" spans="2:32" s="153" customFormat="1" ht="15.75" customHeight="1" x14ac:dyDescent="0.2">
      <c r="B182" s="392"/>
      <c r="C182" s="458" t="s">
        <v>1256</v>
      </c>
      <c r="D182" s="459"/>
      <c r="E182" s="459"/>
      <c r="F182" s="459"/>
      <c r="G182" s="460"/>
      <c r="H182" s="944" t="s">
        <v>1257</v>
      </c>
      <c r="I182" s="945"/>
      <c r="J182" s="945"/>
      <c r="K182" s="945"/>
      <c r="L182" s="945"/>
      <c r="M182" s="945"/>
      <c r="N182" s="945"/>
      <c r="O182" s="945"/>
      <c r="P182" s="945"/>
      <c r="Q182" s="945"/>
      <c r="R182" s="945"/>
      <c r="S182" s="945"/>
      <c r="T182" s="945"/>
      <c r="U182" s="945"/>
      <c r="V182" s="945"/>
      <c r="W182" s="945"/>
      <c r="X182" s="945"/>
      <c r="Y182" s="945"/>
      <c r="Z182" s="945"/>
      <c r="AA182" s="945"/>
      <c r="AB182" s="945"/>
      <c r="AC182" s="946"/>
      <c r="AD182" s="407">
        <v>0</v>
      </c>
      <c r="AE182" s="742">
        <v>0</v>
      </c>
      <c r="AF182" s="409" t="s">
        <v>1057</v>
      </c>
    </row>
    <row r="183" spans="2:32" s="153" customFormat="1" ht="15.75" customHeight="1" x14ac:dyDescent="0.2">
      <c r="B183" s="443"/>
      <c r="C183" s="428" t="s">
        <v>526</v>
      </c>
      <c r="D183" s="429"/>
      <c r="E183" s="429"/>
      <c r="F183" s="429"/>
      <c r="G183" s="430"/>
      <c r="H183" s="956" t="s">
        <v>1258</v>
      </c>
      <c r="I183" s="957"/>
      <c r="J183" s="957"/>
      <c r="K183" s="957"/>
      <c r="L183" s="957"/>
      <c r="M183" s="957"/>
      <c r="N183" s="957"/>
      <c r="O183" s="957"/>
      <c r="P183" s="957"/>
      <c r="Q183" s="957"/>
      <c r="R183" s="957"/>
      <c r="S183" s="957"/>
      <c r="T183" s="957"/>
      <c r="U183" s="957"/>
      <c r="V183" s="957"/>
      <c r="W183" s="957"/>
      <c r="X183" s="957"/>
      <c r="Y183" s="957"/>
      <c r="Z183" s="957"/>
      <c r="AA183" s="957"/>
      <c r="AB183" s="957"/>
      <c r="AC183" s="958"/>
      <c r="AD183" s="407">
        <v>0</v>
      </c>
      <c r="AE183" s="742">
        <v>0</v>
      </c>
      <c r="AF183" s="409" t="s">
        <v>1057</v>
      </c>
    </row>
    <row r="184" spans="2:32" s="153" customFormat="1" ht="15.75" customHeight="1" x14ac:dyDescent="0.2">
      <c r="B184" s="392" t="s">
        <v>1209</v>
      </c>
      <c r="C184" s="428" t="s">
        <v>527</v>
      </c>
      <c r="D184" s="429"/>
      <c r="E184" s="429"/>
      <c r="F184" s="429"/>
      <c r="G184" s="430"/>
      <c r="H184" s="956" t="s">
        <v>1259</v>
      </c>
      <c r="I184" s="957"/>
      <c r="J184" s="957"/>
      <c r="K184" s="957"/>
      <c r="L184" s="957"/>
      <c r="M184" s="957"/>
      <c r="N184" s="957"/>
      <c r="O184" s="957"/>
      <c r="P184" s="957"/>
      <c r="Q184" s="957"/>
      <c r="R184" s="957"/>
      <c r="S184" s="957"/>
      <c r="T184" s="957"/>
      <c r="U184" s="957"/>
      <c r="V184" s="957"/>
      <c r="W184" s="957"/>
      <c r="X184" s="957"/>
      <c r="Y184" s="957"/>
      <c r="Z184" s="957"/>
      <c r="AA184" s="957"/>
      <c r="AB184" s="957"/>
      <c r="AC184" s="958"/>
      <c r="AD184" s="407">
        <v>0</v>
      </c>
      <c r="AE184" s="742">
        <v>0</v>
      </c>
      <c r="AF184" s="409" t="s">
        <v>1057</v>
      </c>
    </row>
    <row r="185" spans="2:32" s="153" customFormat="1" ht="15.75" customHeight="1" x14ac:dyDescent="0.2">
      <c r="B185" s="392"/>
      <c r="C185" s="458" t="s">
        <v>1260</v>
      </c>
      <c r="D185" s="459"/>
      <c r="E185" s="459"/>
      <c r="F185" s="459"/>
      <c r="G185" s="460"/>
      <c r="H185" s="944" t="s">
        <v>1261</v>
      </c>
      <c r="I185" s="945"/>
      <c r="J185" s="945"/>
      <c r="K185" s="945"/>
      <c r="L185" s="945"/>
      <c r="M185" s="945"/>
      <c r="N185" s="945"/>
      <c r="O185" s="945"/>
      <c r="P185" s="945"/>
      <c r="Q185" s="945"/>
      <c r="R185" s="945"/>
      <c r="S185" s="945"/>
      <c r="T185" s="945"/>
      <c r="U185" s="945"/>
      <c r="V185" s="945"/>
      <c r="W185" s="945"/>
      <c r="X185" s="945"/>
      <c r="Y185" s="945"/>
      <c r="Z185" s="945"/>
      <c r="AA185" s="945"/>
      <c r="AB185" s="945"/>
      <c r="AC185" s="946"/>
      <c r="AD185" s="407">
        <v>0</v>
      </c>
      <c r="AE185" s="461">
        <v>0</v>
      </c>
      <c r="AF185" s="409" t="s">
        <v>1057</v>
      </c>
    </row>
    <row r="186" spans="2:32" s="153" customFormat="1" ht="15.75" customHeight="1" x14ac:dyDescent="0.2">
      <c r="B186" s="392"/>
      <c r="C186" s="428" t="s">
        <v>528</v>
      </c>
      <c r="D186" s="429"/>
      <c r="E186" s="429"/>
      <c r="F186" s="429"/>
      <c r="G186" s="430"/>
      <c r="H186" s="956" t="s">
        <v>1262</v>
      </c>
      <c r="I186" s="957"/>
      <c r="J186" s="957"/>
      <c r="K186" s="957"/>
      <c r="L186" s="957"/>
      <c r="M186" s="957"/>
      <c r="N186" s="957"/>
      <c r="O186" s="957"/>
      <c r="P186" s="957"/>
      <c r="Q186" s="957"/>
      <c r="R186" s="957"/>
      <c r="S186" s="957"/>
      <c r="T186" s="957"/>
      <c r="U186" s="957"/>
      <c r="V186" s="957"/>
      <c r="W186" s="957"/>
      <c r="X186" s="957"/>
      <c r="Y186" s="957"/>
      <c r="Z186" s="957"/>
      <c r="AA186" s="957"/>
      <c r="AB186" s="957"/>
      <c r="AC186" s="958"/>
      <c r="AD186" s="407">
        <v>0</v>
      </c>
      <c r="AE186" s="413">
        <v>0</v>
      </c>
      <c r="AF186" s="409" t="s">
        <v>1057</v>
      </c>
    </row>
    <row r="187" spans="2:32" s="153" customFormat="1" ht="15.75" customHeight="1" thickBot="1" x14ac:dyDescent="0.25">
      <c r="B187" s="415" t="s">
        <v>1209</v>
      </c>
      <c r="C187" s="453" t="s">
        <v>529</v>
      </c>
      <c r="D187" s="454"/>
      <c r="E187" s="454"/>
      <c r="F187" s="454"/>
      <c r="G187" s="455"/>
      <c r="H187" s="950" t="s">
        <v>1263</v>
      </c>
      <c r="I187" s="951"/>
      <c r="J187" s="951"/>
      <c r="K187" s="951"/>
      <c r="L187" s="951"/>
      <c r="M187" s="951"/>
      <c r="N187" s="951"/>
      <c r="O187" s="951"/>
      <c r="P187" s="951"/>
      <c r="Q187" s="951"/>
      <c r="R187" s="951"/>
      <c r="S187" s="951"/>
      <c r="T187" s="951"/>
      <c r="U187" s="951"/>
      <c r="V187" s="951"/>
      <c r="W187" s="951"/>
      <c r="X187" s="951"/>
      <c r="Y187" s="951"/>
      <c r="Z187" s="951"/>
      <c r="AA187" s="951"/>
      <c r="AB187" s="951"/>
      <c r="AC187" s="952"/>
      <c r="AD187" s="407">
        <v>0</v>
      </c>
      <c r="AE187" s="742">
        <v>0</v>
      </c>
      <c r="AF187" s="420" t="s">
        <v>1057</v>
      </c>
    </row>
    <row r="188" spans="2:32" s="153" customFormat="1" ht="15.75" customHeight="1" x14ac:dyDescent="0.2">
      <c r="B188" s="462"/>
      <c r="C188" s="386" t="s">
        <v>1264</v>
      </c>
      <c r="D188" s="387"/>
      <c r="E188" s="387"/>
      <c r="F188" s="387"/>
      <c r="G188" s="388"/>
      <c r="H188" s="953" t="s">
        <v>1265</v>
      </c>
      <c r="I188" s="954"/>
      <c r="J188" s="954"/>
      <c r="K188" s="954"/>
      <c r="L188" s="954"/>
      <c r="M188" s="954"/>
      <c r="N188" s="954"/>
      <c r="O188" s="954"/>
      <c r="P188" s="954"/>
      <c r="Q188" s="954"/>
      <c r="R188" s="954"/>
      <c r="S188" s="954"/>
      <c r="T188" s="954"/>
      <c r="U188" s="954"/>
      <c r="V188" s="954"/>
      <c r="W188" s="954"/>
      <c r="X188" s="954"/>
      <c r="Y188" s="954"/>
      <c r="Z188" s="954"/>
      <c r="AA188" s="954"/>
      <c r="AB188" s="954"/>
      <c r="AC188" s="955"/>
      <c r="AD188" s="463">
        <v>0</v>
      </c>
      <c r="AE188" s="745">
        <v>0</v>
      </c>
      <c r="AF188" s="423" t="s">
        <v>1057</v>
      </c>
    </row>
    <row r="189" spans="2:32" s="153" customFormat="1" ht="15.75" customHeight="1" x14ac:dyDescent="0.2">
      <c r="B189" s="392"/>
      <c r="C189" s="458" t="s">
        <v>530</v>
      </c>
      <c r="D189" s="459"/>
      <c r="E189" s="459"/>
      <c r="F189" s="459"/>
      <c r="G189" s="460"/>
      <c r="H189" s="944" t="s">
        <v>1266</v>
      </c>
      <c r="I189" s="945"/>
      <c r="J189" s="945"/>
      <c r="K189" s="945"/>
      <c r="L189" s="945"/>
      <c r="M189" s="945"/>
      <c r="N189" s="945"/>
      <c r="O189" s="945"/>
      <c r="P189" s="945"/>
      <c r="Q189" s="945"/>
      <c r="R189" s="945"/>
      <c r="S189" s="945"/>
      <c r="T189" s="945"/>
      <c r="U189" s="945"/>
      <c r="V189" s="945"/>
      <c r="W189" s="945"/>
      <c r="X189" s="945"/>
      <c r="Y189" s="945"/>
      <c r="Z189" s="945"/>
      <c r="AA189" s="945"/>
      <c r="AB189" s="945"/>
      <c r="AC189" s="946"/>
      <c r="AD189" s="407">
        <v>0</v>
      </c>
      <c r="AE189" s="742">
        <v>0</v>
      </c>
      <c r="AF189" s="409" t="s">
        <v>1057</v>
      </c>
    </row>
    <row r="190" spans="2:32" s="153" customFormat="1" ht="15.75" customHeight="1" x14ac:dyDescent="0.2">
      <c r="B190" s="392"/>
      <c r="C190" s="458" t="s">
        <v>531</v>
      </c>
      <c r="D190" s="459"/>
      <c r="E190" s="459"/>
      <c r="F190" s="459"/>
      <c r="G190" s="460"/>
      <c r="H190" s="944" t="s">
        <v>1267</v>
      </c>
      <c r="I190" s="945"/>
      <c r="J190" s="945"/>
      <c r="K190" s="945"/>
      <c r="L190" s="945"/>
      <c r="M190" s="945"/>
      <c r="N190" s="945"/>
      <c r="O190" s="945"/>
      <c r="P190" s="945"/>
      <c r="Q190" s="945"/>
      <c r="R190" s="945"/>
      <c r="S190" s="945"/>
      <c r="T190" s="945"/>
      <c r="U190" s="945"/>
      <c r="V190" s="945"/>
      <c r="W190" s="945"/>
      <c r="X190" s="945"/>
      <c r="Y190" s="945"/>
      <c r="Z190" s="945"/>
      <c r="AA190" s="945"/>
      <c r="AB190" s="945"/>
      <c r="AC190" s="946"/>
      <c r="AD190" s="407">
        <v>0</v>
      </c>
      <c r="AE190" s="742">
        <v>0</v>
      </c>
      <c r="AF190" s="409" t="s">
        <v>1057</v>
      </c>
    </row>
    <row r="191" spans="2:32" s="153" customFormat="1" ht="15.75" customHeight="1" x14ac:dyDescent="0.2">
      <c r="B191" s="392"/>
      <c r="C191" s="458" t="s">
        <v>532</v>
      </c>
      <c r="D191" s="459"/>
      <c r="E191" s="459"/>
      <c r="F191" s="459"/>
      <c r="G191" s="460"/>
      <c r="H191" s="944" t="s">
        <v>1268</v>
      </c>
      <c r="I191" s="945"/>
      <c r="J191" s="945"/>
      <c r="K191" s="945"/>
      <c r="L191" s="945"/>
      <c r="M191" s="945"/>
      <c r="N191" s="945"/>
      <c r="O191" s="945"/>
      <c r="P191" s="945"/>
      <c r="Q191" s="945"/>
      <c r="R191" s="945"/>
      <c r="S191" s="945"/>
      <c r="T191" s="945"/>
      <c r="U191" s="945"/>
      <c r="V191" s="945"/>
      <c r="W191" s="945"/>
      <c r="X191" s="945"/>
      <c r="Y191" s="945"/>
      <c r="Z191" s="945"/>
      <c r="AA191" s="945"/>
      <c r="AB191" s="945"/>
      <c r="AC191" s="946"/>
      <c r="AD191" s="407">
        <v>0</v>
      </c>
      <c r="AE191" s="742">
        <v>0</v>
      </c>
      <c r="AF191" s="409" t="s">
        <v>1057</v>
      </c>
    </row>
    <row r="192" spans="2:32" s="153" customFormat="1" ht="15.75" customHeight="1" thickBot="1" x14ac:dyDescent="0.25">
      <c r="B192" s="415"/>
      <c r="C192" s="464" t="s">
        <v>533</v>
      </c>
      <c r="D192" s="465"/>
      <c r="E192" s="465"/>
      <c r="F192" s="465"/>
      <c r="G192" s="466"/>
      <c r="H192" s="947" t="s">
        <v>1269</v>
      </c>
      <c r="I192" s="948"/>
      <c r="J192" s="948"/>
      <c r="K192" s="948"/>
      <c r="L192" s="948"/>
      <c r="M192" s="948"/>
      <c r="N192" s="948"/>
      <c r="O192" s="948"/>
      <c r="P192" s="948"/>
      <c r="Q192" s="948"/>
      <c r="R192" s="948"/>
      <c r="S192" s="948"/>
      <c r="T192" s="948"/>
      <c r="U192" s="948"/>
      <c r="V192" s="948"/>
      <c r="W192" s="948"/>
      <c r="X192" s="948"/>
      <c r="Y192" s="948"/>
      <c r="Z192" s="948"/>
      <c r="AA192" s="948"/>
      <c r="AB192" s="948"/>
      <c r="AC192" s="949"/>
      <c r="AD192" s="467">
        <v>0</v>
      </c>
      <c r="AE192" s="746">
        <v>0</v>
      </c>
      <c r="AF192" s="468" t="s">
        <v>1057</v>
      </c>
    </row>
    <row r="193" spans="3:32" ht="15.75" customHeight="1" x14ac:dyDescent="0.2"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7"/>
      <c r="AE193" s="747"/>
    </row>
    <row r="194" spans="3:32" ht="15.75" customHeight="1" x14ac:dyDescent="0.2"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7"/>
      <c r="AE194" s="747"/>
      <c r="AF194" s="157"/>
    </row>
    <row r="195" spans="3:32" s="481" customFormat="1" ht="19.5" customHeight="1" x14ac:dyDescent="0.35">
      <c r="C195" s="797"/>
      <c r="D195" s="798"/>
      <c r="E195" s="798"/>
      <c r="F195" s="798"/>
      <c r="G195" s="798"/>
      <c r="H195" s="799" t="s">
        <v>2269</v>
      </c>
      <c r="I195" s="133"/>
      <c r="J195" s="133"/>
      <c r="K195" s="133"/>
      <c r="L195" s="772"/>
      <c r="M195" s="800"/>
      <c r="N195" s="800"/>
      <c r="O195" s="800"/>
      <c r="P195" s="800"/>
      <c r="Q195" s="800"/>
      <c r="R195" s="800"/>
      <c r="S195" s="800"/>
      <c r="T195" s="800"/>
      <c r="U195" s="800"/>
      <c r="V195" s="800"/>
      <c r="W195" s="800"/>
      <c r="X195" s="800"/>
      <c r="Y195" s="800"/>
      <c r="Z195" s="800"/>
      <c r="AA195" s="800"/>
      <c r="AB195" s="800"/>
      <c r="AC195" s="800"/>
      <c r="AD195" s="801"/>
      <c r="AE195" s="802"/>
      <c r="AF195" s="803"/>
    </row>
    <row r="196" spans="3:32" s="481" customFormat="1" ht="13.5" customHeight="1" x14ac:dyDescent="0.35">
      <c r="D196" s="798"/>
      <c r="E196" s="798"/>
      <c r="F196" s="798"/>
      <c r="G196" s="798"/>
      <c r="H196" s="797" t="s">
        <v>2268</v>
      </c>
      <c r="I196" s="133"/>
      <c r="J196" s="133"/>
      <c r="K196" s="133"/>
      <c r="L196" s="772"/>
      <c r="M196" s="800"/>
      <c r="N196" s="800"/>
      <c r="O196" s="800"/>
      <c r="P196" s="800"/>
      <c r="Q196" s="800"/>
      <c r="R196" s="800"/>
      <c r="S196" s="800"/>
      <c r="T196" s="800"/>
      <c r="U196" s="800"/>
      <c r="V196" s="800"/>
      <c r="W196" s="800"/>
      <c r="X196" s="800"/>
      <c r="Y196" s="800"/>
      <c r="Z196" s="800"/>
      <c r="AA196" s="800"/>
      <c r="AB196" s="800"/>
      <c r="AC196" s="800"/>
      <c r="AD196" s="801"/>
      <c r="AE196" s="802"/>
      <c r="AF196" s="803"/>
    </row>
    <row r="197" spans="3:32" s="481" customFormat="1" ht="15.75" customHeight="1" x14ac:dyDescent="0.35">
      <c r="C197" s="797"/>
      <c r="D197" s="798"/>
      <c r="E197" s="798"/>
      <c r="F197" s="798"/>
      <c r="G197" s="798"/>
      <c r="H197" s="799" t="s">
        <v>2265</v>
      </c>
      <c r="I197" s="133"/>
      <c r="J197" s="133"/>
      <c r="K197" s="133"/>
      <c r="L197" s="772"/>
      <c r="M197" s="800"/>
      <c r="N197" s="800"/>
      <c r="O197" s="800"/>
      <c r="P197" s="800"/>
      <c r="Q197" s="800"/>
      <c r="R197" s="800"/>
      <c r="S197" s="800"/>
      <c r="T197" s="800"/>
      <c r="U197" s="800"/>
      <c r="V197" s="800"/>
      <c r="W197" s="800"/>
      <c r="X197" s="800"/>
      <c r="Y197" s="800"/>
      <c r="Z197" s="800"/>
      <c r="AA197" s="800"/>
      <c r="AB197" s="800"/>
      <c r="AC197" s="800"/>
      <c r="AD197" s="801"/>
      <c r="AE197" s="802"/>
      <c r="AF197" s="803"/>
    </row>
    <row r="198" spans="3:32" s="481" customFormat="1" ht="24.75" customHeight="1" x14ac:dyDescent="0.35">
      <c r="C198" s="804"/>
      <c r="D198" s="771"/>
      <c r="E198" s="771"/>
      <c r="F198" s="771"/>
      <c r="G198" s="771"/>
      <c r="H198" s="773"/>
      <c r="I198" s="772"/>
      <c r="J198" s="772"/>
      <c r="K198" s="774"/>
      <c r="L198" s="772"/>
      <c r="M198" s="800"/>
      <c r="N198" s="800"/>
      <c r="O198" s="800"/>
      <c r="P198" s="800"/>
      <c r="Q198" s="800"/>
      <c r="R198" s="800"/>
      <c r="S198" s="800"/>
      <c r="T198" s="800"/>
      <c r="U198" s="800"/>
      <c r="V198" s="800"/>
      <c r="W198" s="770" t="s">
        <v>830</v>
      </c>
      <c r="X198" s="770"/>
      <c r="Y198" s="770"/>
      <c r="Z198" s="800"/>
      <c r="AA198" s="800"/>
      <c r="AB198" s="800"/>
      <c r="AC198" s="800"/>
      <c r="AD198" s="801"/>
      <c r="AE198" s="802"/>
      <c r="AF198" s="803"/>
    </row>
    <row r="199" spans="3:32" s="481" customFormat="1" ht="23.25" customHeight="1" x14ac:dyDescent="0.35">
      <c r="C199" s="804"/>
      <c r="D199" s="771"/>
      <c r="E199" s="771"/>
      <c r="F199" s="771"/>
      <c r="G199" s="771"/>
      <c r="H199" s="773"/>
      <c r="I199" s="772"/>
      <c r="J199" s="772"/>
      <c r="K199" s="774"/>
      <c r="L199" s="772"/>
      <c r="M199" s="800"/>
      <c r="N199" s="800"/>
      <c r="O199" s="800"/>
      <c r="P199" s="800"/>
      <c r="Q199" s="800"/>
      <c r="R199" s="800"/>
      <c r="S199" s="800"/>
      <c r="T199" s="800"/>
      <c r="U199" s="800"/>
      <c r="V199" s="800"/>
      <c r="W199" s="770" t="s">
        <v>2266</v>
      </c>
      <c r="X199" s="770"/>
      <c r="Y199" s="770"/>
      <c r="Z199" s="800"/>
      <c r="AA199" s="800"/>
      <c r="AB199" s="800"/>
      <c r="AC199" s="800"/>
      <c r="AD199" s="801"/>
      <c r="AE199" s="802"/>
      <c r="AF199" s="803"/>
    </row>
    <row r="200" spans="3:32" ht="15.75" customHeight="1" x14ac:dyDescent="0.25">
      <c r="C200" s="343"/>
      <c r="D200" s="342"/>
      <c r="E200" s="342"/>
      <c r="F200" s="342"/>
      <c r="G200" s="342"/>
      <c r="H200" s="143"/>
      <c r="I200" s="142"/>
      <c r="J200" s="142"/>
      <c r="K200" s="142"/>
      <c r="L200" s="142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7"/>
      <c r="AE200" s="747"/>
    </row>
    <row r="201" spans="3:32" ht="15.75" customHeight="1" x14ac:dyDescent="0.35">
      <c r="C201" s="348"/>
      <c r="D201" s="348"/>
      <c r="E201" s="349"/>
      <c r="F201" s="349"/>
      <c r="G201" s="349"/>
      <c r="H201" s="350"/>
      <c r="I201" s="351"/>
      <c r="J201" s="351"/>
      <c r="K201" s="352"/>
      <c r="L201" s="352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7"/>
      <c r="AE201" s="747"/>
    </row>
    <row r="202" spans="3:32" ht="15.75" customHeight="1" x14ac:dyDescent="0.35">
      <c r="C202" s="348"/>
      <c r="D202" s="348"/>
      <c r="E202" s="349"/>
      <c r="F202" s="349"/>
      <c r="G202" s="349"/>
      <c r="H202" s="350"/>
      <c r="I202" s="352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9"/>
      <c r="AE202" s="748"/>
    </row>
    <row r="203" spans="3:32" ht="15.75" customHeight="1" x14ac:dyDescent="0.35">
      <c r="C203" s="348"/>
      <c r="D203" s="348"/>
      <c r="E203" s="349"/>
      <c r="F203" s="349"/>
      <c r="G203" s="349"/>
      <c r="H203" s="350"/>
      <c r="I203" s="353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7"/>
      <c r="AE203" s="747"/>
    </row>
    <row r="204" spans="3:32" ht="15.75" customHeight="1" x14ac:dyDescent="0.35">
      <c r="C204" s="348"/>
      <c r="D204" s="348"/>
      <c r="E204" s="349"/>
      <c r="F204" s="349"/>
      <c r="G204" s="349"/>
      <c r="H204" s="350"/>
      <c r="I204" s="352"/>
      <c r="J204" s="352"/>
      <c r="K204" s="352"/>
      <c r="L204" s="352"/>
      <c r="M204" s="156"/>
      <c r="N204" s="156"/>
      <c r="O204" s="156"/>
      <c r="P204" s="971"/>
      <c r="Q204" s="971"/>
      <c r="R204" s="971"/>
      <c r="S204" s="971"/>
      <c r="T204" s="971"/>
      <c r="U204" s="156"/>
      <c r="V204" s="156"/>
      <c r="W204" s="156"/>
      <c r="X204" s="156"/>
      <c r="Y204" s="156"/>
      <c r="AA204" s="159"/>
      <c r="AB204" s="159"/>
      <c r="AC204" s="159"/>
      <c r="AD204" s="157"/>
      <c r="AE204" s="1166"/>
    </row>
    <row r="205" spans="3:32" ht="15.75" customHeight="1" x14ac:dyDescent="0.2"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60"/>
      <c r="AD205" s="157"/>
      <c r="AE205" s="1166"/>
      <c r="AF205" s="148"/>
    </row>
    <row r="206" spans="3:32" ht="15.75" customHeight="1" x14ac:dyDescent="0.2">
      <c r="P206" s="972"/>
      <c r="Q206" s="972"/>
      <c r="R206" s="972"/>
      <c r="S206" s="972"/>
      <c r="T206" s="972"/>
      <c r="AE206" s="749"/>
      <c r="AF206" s="148"/>
    </row>
    <row r="207" spans="3:32" ht="15.75" customHeight="1" x14ac:dyDescent="0.2">
      <c r="AE207" s="750"/>
      <c r="AF207" s="148"/>
    </row>
    <row r="208" spans="3:32" ht="15.75" customHeight="1" x14ac:dyDescent="0.2">
      <c r="AE208" s="750"/>
      <c r="AF208" s="148"/>
    </row>
    <row r="209" spans="30:32" ht="15.75" customHeight="1" x14ac:dyDescent="0.2">
      <c r="AE209" s="750"/>
      <c r="AF209" s="148"/>
    </row>
    <row r="210" spans="30:32" ht="15.75" customHeight="1" x14ac:dyDescent="0.2">
      <c r="AE210" s="750"/>
      <c r="AF210" s="148"/>
    </row>
    <row r="211" spans="30:32" ht="15.75" customHeight="1" x14ac:dyDescent="0.2">
      <c r="AE211" s="750"/>
      <c r="AF211" s="148"/>
    </row>
    <row r="212" spans="30:32" ht="15.75" customHeight="1" x14ac:dyDescent="0.2">
      <c r="AE212" s="750"/>
      <c r="AF212" s="148"/>
    </row>
    <row r="213" spans="30:32" ht="15.75" customHeight="1" x14ac:dyDescent="0.2">
      <c r="AE213" s="750"/>
      <c r="AF213" s="148"/>
    </row>
    <row r="214" spans="30:32" ht="15.75" customHeight="1" x14ac:dyDescent="0.2">
      <c r="AE214" s="750"/>
      <c r="AF214" s="148"/>
    </row>
    <row r="215" spans="30:32" ht="15.75" customHeight="1" x14ac:dyDescent="0.2">
      <c r="AE215" s="750"/>
      <c r="AF215" s="148"/>
    </row>
    <row r="216" spans="30:32" ht="15.75" customHeight="1" x14ac:dyDescent="0.2">
      <c r="AE216" s="750"/>
      <c r="AF216" s="148"/>
    </row>
    <row r="217" spans="30:32" ht="15.75" customHeight="1" x14ac:dyDescent="0.2">
      <c r="AE217" s="750"/>
      <c r="AF217" s="148"/>
    </row>
    <row r="218" spans="30:32" ht="15.75" customHeight="1" x14ac:dyDescent="0.2">
      <c r="AE218" s="750"/>
      <c r="AF218" s="148"/>
    </row>
    <row r="219" spans="30:32" ht="15.75" customHeight="1" x14ac:dyDescent="0.2">
      <c r="AE219" s="750"/>
      <c r="AF219" s="148"/>
    </row>
    <row r="220" spans="30:32" ht="15.75" customHeight="1" x14ac:dyDescent="0.2">
      <c r="AE220" s="750"/>
      <c r="AF220" s="148"/>
    </row>
    <row r="221" spans="30:32" ht="15.75" customHeight="1" x14ac:dyDescent="0.2">
      <c r="AD221" s="148"/>
      <c r="AE221" s="750"/>
      <c r="AF221" s="148"/>
    </row>
    <row r="222" spans="30:32" ht="15.75" customHeight="1" x14ac:dyDescent="0.2">
      <c r="AD222" s="148"/>
      <c r="AE222" s="750"/>
      <c r="AF222" s="148"/>
    </row>
    <row r="223" spans="30:32" ht="15.75" customHeight="1" x14ac:dyDescent="0.2">
      <c r="AD223" s="148"/>
      <c r="AE223" s="750"/>
      <c r="AF223" s="148"/>
    </row>
    <row r="224" spans="30:32" ht="15.75" customHeight="1" x14ac:dyDescent="0.2">
      <c r="AD224" s="148"/>
      <c r="AE224" s="750"/>
      <c r="AF224" s="148"/>
    </row>
    <row r="225" spans="30:32" ht="15.75" customHeight="1" x14ac:dyDescent="0.2">
      <c r="AD225" s="148"/>
      <c r="AE225" s="750"/>
      <c r="AF225" s="148"/>
    </row>
    <row r="226" spans="30:32" ht="15.75" customHeight="1" x14ac:dyDescent="0.2">
      <c r="AD226" s="148"/>
      <c r="AE226" s="750"/>
      <c r="AF226" s="148"/>
    </row>
    <row r="227" spans="30:32" ht="15.75" customHeight="1" x14ac:dyDescent="0.2">
      <c r="AD227" s="148"/>
      <c r="AE227" s="750"/>
      <c r="AF227" s="148"/>
    </row>
    <row r="228" spans="30:32" ht="15.75" customHeight="1" x14ac:dyDescent="0.2">
      <c r="AD228" s="148"/>
      <c r="AE228" s="750"/>
      <c r="AF228" s="148"/>
    </row>
    <row r="229" spans="30:32" ht="15.75" customHeight="1" x14ac:dyDescent="0.2">
      <c r="AD229" s="148"/>
      <c r="AE229" s="750"/>
      <c r="AF229" s="148"/>
    </row>
    <row r="230" spans="30:32" ht="15.75" customHeight="1" x14ac:dyDescent="0.2">
      <c r="AD230" s="148"/>
      <c r="AE230" s="750"/>
      <c r="AF230" s="148"/>
    </row>
    <row r="231" spans="30:32" ht="15.75" customHeight="1" x14ac:dyDescent="0.2">
      <c r="AD231" s="148"/>
      <c r="AE231" s="750"/>
      <c r="AF231" s="148"/>
    </row>
    <row r="232" spans="30:32" ht="15.75" customHeight="1" x14ac:dyDescent="0.2">
      <c r="AD232" s="148"/>
      <c r="AE232" s="750"/>
      <c r="AF232" s="148"/>
    </row>
    <row r="233" spans="30:32" ht="15.75" customHeight="1" x14ac:dyDescent="0.2">
      <c r="AD233" s="148"/>
      <c r="AE233" s="750"/>
      <c r="AF233" s="148"/>
    </row>
    <row r="234" spans="30:32" ht="15.75" customHeight="1" x14ac:dyDescent="0.2">
      <c r="AD234" s="148"/>
      <c r="AE234" s="750"/>
      <c r="AF234" s="148"/>
    </row>
    <row r="235" spans="30:32" ht="15.75" customHeight="1" x14ac:dyDescent="0.2">
      <c r="AD235" s="148"/>
      <c r="AE235" s="750"/>
      <c r="AF235" s="148"/>
    </row>
    <row r="236" spans="30:32" ht="15.75" customHeight="1" x14ac:dyDescent="0.2">
      <c r="AD236" s="148"/>
      <c r="AE236" s="750"/>
      <c r="AF236" s="148"/>
    </row>
    <row r="237" spans="30:32" ht="15.75" customHeight="1" x14ac:dyDescent="0.2">
      <c r="AD237" s="148"/>
      <c r="AE237" s="750"/>
      <c r="AF237" s="148"/>
    </row>
    <row r="238" spans="30:32" ht="15.75" customHeight="1" x14ac:dyDescent="0.2">
      <c r="AD238" s="148"/>
      <c r="AE238" s="750"/>
      <c r="AF238" s="148"/>
    </row>
    <row r="239" spans="30:32" ht="15.75" customHeight="1" x14ac:dyDescent="0.2">
      <c r="AD239" s="148"/>
      <c r="AE239" s="750"/>
      <c r="AF239" s="148"/>
    </row>
    <row r="240" spans="30:32" ht="15.75" customHeight="1" x14ac:dyDescent="0.2">
      <c r="AD240" s="148"/>
      <c r="AE240" s="750"/>
      <c r="AF240" s="148"/>
    </row>
    <row r="241" spans="30:32" ht="15.75" customHeight="1" x14ac:dyDescent="0.2">
      <c r="AD241" s="148"/>
      <c r="AE241" s="750"/>
      <c r="AF241" s="148"/>
    </row>
    <row r="242" spans="30:32" ht="15.75" customHeight="1" x14ac:dyDescent="0.2">
      <c r="AD242" s="148"/>
      <c r="AE242" s="750"/>
      <c r="AF242" s="148"/>
    </row>
    <row r="243" spans="30:32" ht="15.75" customHeight="1" x14ac:dyDescent="0.2">
      <c r="AD243" s="148"/>
      <c r="AE243" s="750"/>
      <c r="AF243" s="148"/>
    </row>
    <row r="244" spans="30:32" ht="15.75" customHeight="1" x14ac:dyDescent="0.2">
      <c r="AD244" s="148"/>
      <c r="AE244" s="750"/>
      <c r="AF244" s="148"/>
    </row>
    <row r="245" spans="30:32" ht="15.75" customHeight="1" x14ac:dyDescent="0.2">
      <c r="AD245" s="148"/>
      <c r="AE245" s="750"/>
      <c r="AF245" s="148"/>
    </row>
    <row r="246" spans="30:32" ht="15.75" customHeight="1" x14ac:dyDescent="0.2">
      <c r="AD246" s="148"/>
      <c r="AE246" s="750"/>
      <c r="AF246" s="148"/>
    </row>
    <row r="247" spans="30:32" ht="15.75" customHeight="1" x14ac:dyDescent="0.2">
      <c r="AD247" s="148"/>
      <c r="AE247" s="750"/>
      <c r="AF247" s="148"/>
    </row>
    <row r="248" spans="30:32" ht="15.75" customHeight="1" x14ac:dyDescent="0.2">
      <c r="AD248" s="148"/>
      <c r="AE248" s="750"/>
      <c r="AF248" s="148"/>
    </row>
    <row r="249" spans="30:32" ht="15.75" customHeight="1" x14ac:dyDescent="0.2">
      <c r="AD249" s="148"/>
      <c r="AE249" s="750"/>
      <c r="AF249" s="148"/>
    </row>
    <row r="250" spans="30:32" ht="15.75" customHeight="1" x14ac:dyDescent="0.2">
      <c r="AD250" s="148"/>
      <c r="AE250" s="750"/>
      <c r="AF250" s="148"/>
    </row>
    <row r="251" spans="30:32" ht="15.75" customHeight="1" x14ac:dyDescent="0.2">
      <c r="AD251" s="148"/>
      <c r="AE251" s="750"/>
      <c r="AF251" s="148"/>
    </row>
    <row r="252" spans="30:32" ht="15.75" customHeight="1" x14ac:dyDescent="0.2">
      <c r="AD252" s="148"/>
      <c r="AE252" s="750"/>
      <c r="AF252" s="148"/>
    </row>
    <row r="253" spans="30:32" ht="15.75" customHeight="1" x14ac:dyDescent="0.2">
      <c r="AD253" s="148"/>
      <c r="AE253" s="750"/>
      <c r="AF253" s="148"/>
    </row>
    <row r="254" spans="30:32" ht="15.75" customHeight="1" x14ac:dyDescent="0.2">
      <c r="AD254" s="148"/>
      <c r="AE254" s="750"/>
      <c r="AF254" s="148"/>
    </row>
    <row r="255" spans="30:32" ht="15.75" customHeight="1" x14ac:dyDescent="0.2">
      <c r="AD255" s="148"/>
      <c r="AE255" s="750"/>
      <c r="AF255" s="148"/>
    </row>
    <row r="256" spans="30:32" ht="15.75" customHeight="1" x14ac:dyDescent="0.2">
      <c r="AD256" s="148"/>
      <c r="AE256" s="750"/>
      <c r="AF256" s="148"/>
    </row>
    <row r="257" spans="30:32" ht="15.75" customHeight="1" x14ac:dyDescent="0.2">
      <c r="AD257" s="148"/>
      <c r="AE257" s="750"/>
      <c r="AF257" s="148"/>
    </row>
    <row r="258" spans="30:32" ht="15.75" customHeight="1" x14ac:dyDescent="0.2">
      <c r="AD258" s="148"/>
      <c r="AE258" s="750"/>
      <c r="AF258" s="148"/>
    </row>
    <row r="259" spans="30:32" ht="15.75" customHeight="1" x14ac:dyDescent="0.2">
      <c r="AD259" s="148"/>
      <c r="AE259" s="750"/>
      <c r="AF259" s="148"/>
    </row>
    <row r="260" spans="30:32" ht="15.75" customHeight="1" x14ac:dyDescent="0.2">
      <c r="AD260" s="148"/>
      <c r="AE260" s="750"/>
      <c r="AF260" s="148"/>
    </row>
    <row r="261" spans="30:32" ht="15.75" customHeight="1" x14ac:dyDescent="0.2">
      <c r="AD261" s="148"/>
      <c r="AE261" s="750"/>
      <c r="AF261" s="148"/>
    </row>
    <row r="262" spans="30:32" ht="15.75" customHeight="1" x14ac:dyDescent="0.2">
      <c r="AD262" s="148"/>
      <c r="AE262" s="750"/>
      <c r="AF262" s="148"/>
    </row>
    <row r="263" spans="30:32" ht="15.75" customHeight="1" x14ac:dyDescent="0.2">
      <c r="AD263" s="148"/>
      <c r="AE263" s="750"/>
      <c r="AF263" s="148"/>
    </row>
    <row r="264" spans="30:32" ht="15.75" customHeight="1" x14ac:dyDescent="0.2">
      <c r="AD264" s="148"/>
      <c r="AE264" s="750"/>
      <c r="AF264" s="148"/>
    </row>
    <row r="265" spans="30:32" ht="15.75" customHeight="1" x14ac:dyDescent="0.2">
      <c r="AD265" s="148"/>
      <c r="AE265" s="750"/>
      <c r="AF265" s="148"/>
    </row>
    <row r="266" spans="30:32" ht="15.75" customHeight="1" x14ac:dyDescent="0.2">
      <c r="AD266" s="148"/>
      <c r="AE266" s="750"/>
      <c r="AF266" s="148"/>
    </row>
    <row r="267" spans="30:32" ht="15.75" customHeight="1" x14ac:dyDescent="0.2">
      <c r="AD267" s="148"/>
      <c r="AE267" s="750"/>
      <c r="AF267" s="148"/>
    </row>
    <row r="268" spans="30:32" ht="15.75" customHeight="1" x14ac:dyDescent="0.2">
      <c r="AD268" s="148"/>
      <c r="AE268" s="750"/>
      <c r="AF268" s="148"/>
    </row>
    <row r="269" spans="30:32" ht="15.75" customHeight="1" x14ac:dyDescent="0.2">
      <c r="AD269" s="148"/>
      <c r="AE269" s="750"/>
      <c r="AF269" s="148"/>
    </row>
    <row r="270" spans="30:32" ht="15.75" customHeight="1" x14ac:dyDescent="0.2">
      <c r="AD270" s="148"/>
      <c r="AE270" s="750"/>
      <c r="AF270" s="148"/>
    </row>
    <row r="271" spans="30:32" ht="15.75" customHeight="1" x14ac:dyDescent="0.2">
      <c r="AD271" s="148"/>
      <c r="AE271" s="750"/>
      <c r="AF271" s="148"/>
    </row>
    <row r="272" spans="30:32" ht="15.75" customHeight="1" x14ac:dyDescent="0.2">
      <c r="AD272" s="148"/>
      <c r="AE272" s="750"/>
      <c r="AF272" s="148"/>
    </row>
    <row r="273" spans="30:32" ht="15.75" customHeight="1" x14ac:dyDescent="0.2">
      <c r="AD273" s="148"/>
      <c r="AE273" s="750"/>
      <c r="AF273" s="148"/>
    </row>
    <row r="274" spans="30:32" ht="15.75" customHeight="1" x14ac:dyDescent="0.2">
      <c r="AD274" s="148"/>
      <c r="AE274" s="750"/>
      <c r="AF274" s="148"/>
    </row>
    <row r="275" spans="30:32" ht="15.75" customHeight="1" x14ac:dyDescent="0.2">
      <c r="AD275" s="148"/>
      <c r="AE275" s="750"/>
      <c r="AF275" s="148"/>
    </row>
    <row r="276" spans="30:32" ht="15.75" customHeight="1" x14ac:dyDescent="0.2">
      <c r="AD276" s="148"/>
      <c r="AE276" s="750"/>
      <c r="AF276" s="148"/>
    </row>
    <row r="277" spans="30:32" ht="15.75" customHeight="1" x14ac:dyDescent="0.2">
      <c r="AD277" s="148"/>
      <c r="AE277" s="750"/>
      <c r="AF277" s="148"/>
    </row>
    <row r="278" spans="30:32" ht="15.75" customHeight="1" x14ac:dyDescent="0.2">
      <c r="AD278" s="148"/>
      <c r="AE278" s="750"/>
      <c r="AF278" s="148"/>
    </row>
    <row r="279" spans="30:32" ht="15.75" customHeight="1" x14ac:dyDescent="0.2">
      <c r="AD279" s="148"/>
      <c r="AE279" s="750"/>
      <c r="AF279" s="148"/>
    </row>
    <row r="280" spans="30:32" ht="15.75" customHeight="1" x14ac:dyDescent="0.2">
      <c r="AD280" s="148"/>
      <c r="AE280" s="750"/>
      <c r="AF280" s="148"/>
    </row>
    <row r="281" spans="30:32" ht="15.75" customHeight="1" x14ac:dyDescent="0.2">
      <c r="AD281" s="148"/>
      <c r="AE281" s="750"/>
      <c r="AF281" s="148"/>
    </row>
    <row r="282" spans="30:32" ht="15.75" customHeight="1" x14ac:dyDescent="0.2">
      <c r="AD282" s="148"/>
      <c r="AE282" s="750"/>
      <c r="AF282" s="148"/>
    </row>
    <row r="283" spans="30:32" ht="15.75" customHeight="1" x14ac:dyDescent="0.2">
      <c r="AD283" s="148"/>
      <c r="AE283" s="750"/>
      <c r="AF283" s="148"/>
    </row>
    <row r="284" spans="30:32" ht="15.75" customHeight="1" x14ac:dyDescent="0.2">
      <c r="AD284" s="148"/>
      <c r="AE284" s="750"/>
      <c r="AF284" s="148"/>
    </row>
    <row r="285" spans="30:32" ht="15.75" customHeight="1" x14ac:dyDescent="0.2">
      <c r="AD285" s="148"/>
      <c r="AE285" s="750"/>
      <c r="AF285" s="148"/>
    </row>
    <row r="286" spans="30:32" ht="15.75" customHeight="1" x14ac:dyDescent="0.2">
      <c r="AD286" s="148"/>
      <c r="AE286" s="750"/>
      <c r="AF286" s="148"/>
    </row>
    <row r="287" spans="30:32" ht="15.75" customHeight="1" x14ac:dyDescent="0.2">
      <c r="AD287" s="148"/>
      <c r="AE287" s="750"/>
      <c r="AF287" s="148"/>
    </row>
    <row r="288" spans="30:32" ht="15.75" customHeight="1" x14ac:dyDescent="0.2">
      <c r="AD288" s="148"/>
      <c r="AE288" s="750"/>
      <c r="AF288" s="148"/>
    </row>
    <row r="289" spans="30:32" ht="15.75" customHeight="1" x14ac:dyDescent="0.2">
      <c r="AD289" s="148"/>
      <c r="AE289" s="750"/>
      <c r="AF289" s="148"/>
    </row>
    <row r="290" spans="30:32" ht="15.75" customHeight="1" x14ac:dyDescent="0.2">
      <c r="AD290" s="148"/>
      <c r="AE290" s="750"/>
      <c r="AF290" s="148"/>
    </row>
    <row r="291" spans="30:32" ht="15.75" customHeight="1" x14ac:dyDescent="0.2">
      <c r="AD291" s="148"/>
      <c r="AE291" s="750"/>
      <c r="AF291" s="148"/>
    </row>
    <row r="292" spans="30:32" ht="15.75" customHeight="1" x14ac:dyDescent="0.2">
      <c r="AD292" s="148"/>
      <c r="AE292" s="750"/>
      <c r="AF292" s="148"/>
    </row>
    <row r="293" spans="30:32" ht="15.75" customHeight="1" x14ac:dyDescent="0.2">
      <c r="AD293" s="148"/>
      <c r="AE293" s="750"/>
      <c r="AF293" s="148"/>
    </row>
    <row r="294" spans="30:32" ht="15.75" customHeight="1" x14ac:dyDescent="0.2">
      <c r="AD294" s="148"/>
      <c r="AE294" s="750"/>
      <c r="AF294" s="148"/>
    </row>
    <row r="295" spans="30:32" ht="15.75" customHeight="1" x14ac:dyDescent="0.2">
      <c r="AD295" s="148"/>
      <c r="AE295" s="750"/>
      <c r="AF295" s="148"/>
    </row>
    <row r="296" spans="30:32" ht="15.75" customHeight="1" x14ac:dyDescent="0.2">
      <c r="AD296" s="148"/>
      <c r="AE296" s="750"/>
      <c r="AF296" s="148"/>
    </row>
    <row r="297" spans="30:32" ht="15.75" customHeight="1" x14ac:dyDescent="0.2">
      <c r="AD297" s="148"/>
      <c r="AE297" s="750"/>
      <c r="AF297" s="148"/>
    </row>
    <row r="298" spans="30:32" ht="15.75" customHeight="1" x14ac:dyDescent="0.2">
      <c r="AD298" s="148"/>
      <c r="AE298" s="750"/>
      <c r="AF298" s="148"/>
    </row>
    <row r="299" spans="30:32" ht="15.75" customHeight="1" x14ac:dyDescent="0.2">
      <c r="AD299" s="148"/>
      <c r="AE299" s="750"/>
      <c r="AF299" s="148"/>
    </row>
    <row r="300" spans="30:32" ht="15.75" customHeight="1" x14ac:dyDescent="0.2">
      <c r="AD300" s="148"/>
      <c r="AE300" s="750"/>
      <c r="AF300" s="148"/>
    </row>
    <row r="301" spans="30:32" ht="15.75" customHeight="1" x14ac:dyDescent="0.2">
      <c r="AD301" s="148"/>
      <c r="AE301" s="750"/>
      <c r="AF301" s="148"/>
    </row>
    <row r="302" spans="30:32" ht="15.75" customHeight="1" x14ac:dyDescent="0.2">
      <c r="AD302" s="148"/>
      <c r="AE302" s="750"/>
      <c r="AF302" s="148"/>
    </row>
    <row r="303" spans="30:32" ht="15.75" customHeight="1" x14ac:dyDescent="0.2">
      <c r="AD303" s="148"/>
      <c r="AE303" s="750"/>
      <c r="AF303" s="148"/>
    </row>
    <row r="304" spans="30:32" ht="15.75" customHeight="1" x14ac:dyDescent="0.2">
      <c r="AD304" s="148"/>
      <c r="AE304" s="750"/>
      <c r="AF304" s="148"/>
    </row>
    <row r="305" spans="30:32" ht="15.75" customHeight="1" x14ac:dyDescent="0.2">
      <c r="AD305" s="148"/>
      <c r="AE305" s="750"/>
      <c r="AF305" s="148"/>
    </row>
    <row r="306" spans="30:32" ht="15.75" customHeight="1" x14ac:dyDescent="0.2">
      <c r="AD306" s="148"/>
      <c r="AE306" s="750"/>
      <c r="AF306" s="148"/>
    </row>
    <row r="307" spans="30:32" ht="15.75" customHeight="1" x14ac:dyDescent="0.2">
      <c r="AD307" s="148"/>
      <c r="AE307" s="750"/>
      <c r="AF307" s="148"/>
    </row>
    <row r="308" spans="30:32" ht="15.75" customHeight="1" x14ac:dyDescent="0.2">
      <c r="AD308" s="148"/>
      <c r="AE308" s="750"/>
      <c r="AF308" s="148"/>
    </row>
    <row r="309" spans="30:32" ht="15.75" customHeight="1" x14ac:dyDescent="0.2">
      <c r="AD309" s="148"/>
      <c r="AE309" s="750"/>
      <c r="AF309" s="148"/>
    </row>
    <row r="310" spans="30:32" ht="15.75" customHeight="1" x14ac:dyDescent="0.2">
      <c r="AD310" s="148"/>
      <c r="AE310" s="750"/>
      <c r="AF310" s="148"/>
    </row>
    <row r="311" spans="30:32" ht="15.75" customHeight="1" x14ac:dyDescent="0.2">
      <c r="AD311" s="148"/>
      <c r="AE311" s="750"/>
      <c r="AF311" s="148"/>
    </row>
    <row r="312" spans="30:32" ht="15.75" customHeight="1" x14ac:dyDescent="0.2">
      <c r="AD312" s="148"/>
      <c r="AE312" s="750"/>
      <c r="AF312" s="148"/>
    </row>
    <row r="313" spans="30:32" ht="15.75" customHeight="1" x14ac:dyDescent="0.2">
      <c r="AD313" s="148"/>
      <c r="AE313" s="750"/>
      <c r="AF313" s="148"/>
    </row>
    <row r="314" spans="30:32" ht="15.75" customHeight="1" x14ac:dyDescent="0.2">
      <c r="AD314" s="148"/>
      <c r="AE314" s="750"/>
      <c r="AF314" s="148"/>
    </row>
    <row r="315" spans="30:32" ht="15.75" customHeight="1" x14ac:dyDescent="0.2">
      <c r="AD315" s="148"/>
      <c r="AE315" s="750"/>
      <c r="AF315" s="148"/>
    </row>
    <row r="316" spans="30:32" ht="15.75" customHeight="1" x14ac:dyDescent="0.2">
      <c r="AD316" s="148"/>
      <c r="AE316" s="750"/>
      <c r="AF316" s="148"/>
    </row>
    <row r="317" spans="30:32" ht="15.75" customHeight="1" x14ac:dyDescent="0.2">
      <c r="AD317" s="148"/>
      <c r="AE317" s="750"/>
      <c r="AF317" s="148"/>
    </row>
    <row r="318" spans="30:32" ht="15.75" customHeight="1" x14ac:dyDescent="0.2">
      <c r="AD318" s="148"/>
      <c r="AE318" s="750"/>
      <c r="AF318" s="148"/>
    </row>
    <row r="319" spans="30:32" ht="15.75" customHeight="1" x14ac:dyDescent="0.2">
      <c r="AD319" s="148"/>
      <c r="AE319" s="750"/>
      <c r="AF319" s="148"/>
    </row>
    <row r="320" spans="30:32" ht="15.75" customHeight="1" x14ac:dyDescent="0.2">
      <c r="AD320" s="148"/>
      <c r="AE320" s="750"/>
      <c r="AF320" s="148"/>
    </row>
    <row r="321" spans="30:32" ht="15.75" customHeight="1" x14ac:dyDescent="0.2">
      <c r="AD321" s="148"/>
      <c r="AE321" s="750"/>
      <c r="AF321" s="148"/>
    </row>
    <row r="322" spans="30:32" ht="15.75" customHeight="1" x14ac:dyDescent="0.2">
      <c r="AD322" s="148"/>
      <c r="AE322" s="750"/>
      <c r="AF322" s="148"/>
    </row>
    <row r="323" spans="30:32" ht="15.75" customHeight="1" x14ac:dyDescent="0.2">
      <c r="AD323" s="148"/>
      <c r="AE323" s="750"/>
      <c r="AF323" s="148"/>
    </row>
    <row r="324" spans="30:32" ht="15.75" customHeight="1" x14ac:dyDescent="0.2">
      <c r="AD324" s="148"/>
      <c r="AE324" s="750"/>
      <c r="AF324" s="148"/>
    </row>
    <row r="325" spans="30:32" ht="15.75" customHeight="1" x14ac:dyDescent="0.2">
      <c r="AD325" s="148"/>
      <c r="AE325" s="750"/>
      <c r="AF325" s="148"/>
    </row>
    <row r="326" spans="30:32" ht="15.75" customHeight="1" x14ac:dyDescent="0.2">
      <c r="AD326" s="148"/>
      <c r="AE326" s="750"/>
      <c r="AF326" s="148"/>
    </row>
    <row r="327" spans="30:32" ht="15.75" customHeight="1" x14ac:dyDescent="0.2">
      <c r="AD327" s="148"/>
      <c r="AE327" s="750"/>
      <c r="AF327" s="148"/>
    </row>
    <row r="328" spans="30:32" ht="15.75" customHeight="1" x14ac:dyDescent="0.2">
      <c r="AD328" s="148"/>
      <c r="AE328" s="750"/>
      <c r="AF328" s="148"/>
    </row>
    <row r="329" spans="30:32" ht="15.75" customHeight="1" x14ac:dyDescent="0.2">
      <c r="AD329" s="148"/>
      <c r="AE329" s="750"/>
      <c r="AF329" s="148"/>
    </row>
    <row r="330" spans="30:32" ht="15.75" customHeight="1" x14ac:dyDescent="0.2">
      <c r="AD330" s="148"/>
      <c r="AE330" s="750"/>
      <c r="AF330" s="148"/>
    </row>
    <row r="331" spans="30:32" ht="15.75" customHeight="1" x14ac:dyDescent="0.2">
      <c r="AD331" s="148"/>
      <c r="AE331" s="750"/>
      <c r="AF331" s="148"/>
    </row>
    <row r="332" spans="30:32" ht="15.75" customHeight="1" x14ac:dyDescent="0.2">
      <c r="AD332" s="148"/>
      <c r="AE332" s="750"/>
      <c r="AF332" s="148"/>
    </row>
    <row r="333" spans="30:32" ht="15.75" customHeight="1" x14ac:dyDescent="0.2">
      <c r="AD333" s="148"/>
      <c r="AE333" s="750"/>
      <c r="AF333" s="148"/>
    </row>
    <row r="334" spans="30:32" ht="15.75" customHeight="1" x14ac:dyDescent="0.2">
      <c r="AD334" s="148"/>
      <c r="AE334" s="750"/>
      <c r="AF334" s="148"/>
    </row>
    <row r="335" spans="30:32" ht="15.75" customHeight="1" x14ac:dyDescent="0.2">
      <c r="AD335" s="148"/>
      <c r="AE335" s="750"/>
      <c r="AF335" s="148"/>
    </row>
    <row r="336" spans="30:32" ht="15.75" customHeight="1" x14ac:dyDescent="0.2">
      <c r="AD336" s="148"/>
      <c r="AE336" s="750"/>
      <c r="AF336" s="148"/>
    </row>
    <row r="337" spans="30:32" ht="15.75" customHeight="1" x14ac:dyDescent="0.2">
      <c r="AD337" s="148"/>
      <c r="AE337" s="750"/>
      <c r="AF337" s="148"/>
    </row>
    <row r="338" spans="30:32" ht="15.75" customHeight="1" x14ac:dyDescent="0.2">
      <c r="AD338" s="148"/>
      <c r="AE338" s="750"/>
      <c r="AF338" s="148"/>
    </row>
    <row r="339" spans="30:32" ht="15.75" customHeight="1" x14ac:dyDescent="0.2">
      <c r="AD339" s="148"/>
      <c r="AE339" s="750"/>
      <c r="AF339" s="148"/>
    </row>
    <row r="340" spans="30:32" ht="15.75" customHeight="1" x14ac:dyDescent="0.2">
      <c r="AD340" s="148"/>
      <c r="AE340" s="750"/>
      <c r="AF340" s="148"/>
    </row>
    <row r="341" spans="30:32" ht="15.75" customHeight="1" x14ac:dyDescent="0.2">
      <c r="AD341" s="148"/>
      <c r="AE341" s="750"/>
      <c r="AF341" s="148"/>
    </row>
    <row r="342" spans="30:32" ht="15.75" customHeight="1" x14ac:dyDescent="0.2">
      <c r="AD342" s="148"/>
      <c r="AE342" s="750"/>
      <c r="AF342" s="148"/>
    </row>
    <row r="343" spans="30:32" ht="15.75" customHeight="1" x14ac:dyDescent="0.2">
      <c r="AD343" s="148"/>
      <c r="AE343" s="750"/>
      <c r="AF343" s="148"/>
    </row>
    <row r="344" spans="30:32" ht="15.75" customHeight="1" x14ac:dyDescent="0.2">
      <c r="AD344" s="148"/>
      <c r="AE344" s="750"/>
      <c r="AF344" s="148"/>
    </row>
    <row r="345" spans="30:32" ht="15.75" customHeight="1" x14ac:dyDescent="0.2">
      <c r="AD345" s="148"/>
      <c r="AE345" s="750"/>
      <c r="AF345" s="148"/>
    </row>
    <row r="346" spans="30:32" ht="15.75" customHeight="1" x14ac:dyDescent="0.2">
      <c r="AD346" s="148"/>
      <c r="AE346" s="750"/>
      <c r="AF346" s="148"/>
    </row>
    <row r="347" spans="30:32" ht="15.75" customHeight="1" x14ac:dyDescent="0.2">
      <c r="AD347" s="148"/>
      <c r="AE347" s="750"/>
      <c r="AF347" s="148"/>
    </row>
    <row r="348" spans="30:32" ht="15.75" customHeight="1" x14ac:dyDescent="0.2">
      <c r="AD348" s="148"/>
      <c r="AE348" s="750"/>
      <c r="AF348" s="148"/>
    </row>
    <row r="349" spans="30:32" ht="15.75" customHeight="1" x14ac:dyDescent="0.2">
      <c r="AD349" s="148"/>
      <c r="AE349" s="750"/>
      <c r="AF349" s="148"/>
    </row>
    <row r="350" spans="30:32" ht="15.75" customHeight="1" x14ac:dyDescent="0.2">
      <c r="AD350" s="148"/>
      <c r="AE350" s="750"/>
      <c r="AF350" s="148"/>
    </row>
    <row r="351" spans="30:32" ht="15.75" customHeight="1" x14ac:dyDescent="0.2">
      <c r="AD351" s="148"/>
      <c r="AE351" s="750"/>
      <c r="AF351" s="148"/>
    </row>
    <row r="352" spans="30:32" ht="15.75" customHeight="1" x14ac:dyDescent="0.2">
      <c r="AD352" s="148"/>
      <c r="AE352" s="750"/>
      <c r="AF352" s="148"/>
    </row>
    <row r="353" spans="30:32" ht="15.75" customHeight="1" x14ac:dyDescent="0.2">
      <c r="AD353" s="148"/>
      <c r="AE353" s="750"/>
      <c r="AF353" s="148"/>
    </row>
    <row r="354" spans="30:32" ht="15.75" customHeight="1" x14ac:dyDescent="0.2">
      <c r="AD354" s="148"/>
      <c r="AE354" s="750"/>
      <c r="AF354" s="148"/>
    </row>
    <row r="355" spans="30:32" ht="15.75" customHeight="1" x14ac:dyDescent="0.2">
      <c r="AD355" s="148"/>
      <c r="AE355" s="750"/>
      <c r="AF355" s="148"/>
    </row>
    <row r="356" spans="30:32" ht="15.75" customHeight="1" x14ac:dyDescent="0.2">
      <c r="AD356" s="148"/>
      <c r="AE356" s="750"/>
      <c r="AF356" s="148"/>
    </row>
    <row r="357" spans="30:32" ht="15.75" customHeight="1" x14ac:dyDescent="0.2">
      <c r="AD357" s="148"/>
      <c r="AE357" s="750"/>
      <c r="AF357" s="148"/>
    </row>
    <row r="358" spans="30:32" ht="15.75" customHeight="1" x14ac:dyDescent="0.2">
      <c r="AD358" s="148"/>
      <c r="AE358" s="750"/>
      <c r="AF358" s="148"/>
    </row>
    <row r="359" spans="30:32" ht="15.75" customHeight="1" x14ac:dyDescent="0.2">
      <c r="AD359" s="148"/>
      <c r="AE359" s="750"/>
      <c r="AF359" s="148"/>
    </row>
    <row r="360" spans="30:32" ht="15.75" customHeight="1" x14ac:dyDescent="0.2">
      <c r="AD360" s="148"/>
      <c r="AE360" s="750"/>
      <c r="AF360" s="148"/>
    </row>
    <row r="361" spans="30:32" ht="15.75" customHeight="1" x14ac:dyDescent="0.2">
      <c r="AD361" s="148"/>
      <c r="AE361" s="750"/>
      <c r="AF361" s="148"/>
    </row>
    <row r="362" spans="30:32" ht="15.75" customHeight="1" x14ac:dyDescent="0.2">
      <c r="AD362" s="148"/>
      <c r="AE362" s="750"/>
      <c r="AF362" s="148"/>
    </row>
    <row r="363" spans="30:32" ht="15.75" customHeight="1" x14ac:dyDescent="0.2">
      <c r="AD363" s="148"/>
      <c r="AE363" s="750"/>
      <c r="AF363" s="148"/>
    </row>
    <row r="364" spans="30:32" ht="15.75" customHeight="1" x14ac:dyDescent="0.2">
      <c r="AD364" s="148"/>
      <c r="AE364" s="750"/>
      <c r="AF364" s="148"/>
    </row>
    <row r="365" spans="30:32" ht="15.75" customHeight="1" x14ac:dyDescent="0.2">
      <c r="AD365" s="148"/>
      <c r="AE365" s="750"/>
      <c r="AF365" s="148"/>
    </row>
    <row r="366" spans="30:32" ht="15.75" customHeight="1" x14ac:dyDescent="0.2">
      <c r="AD366" s="148"/>
      <c r="AE366" s="750"/>
      <c r="AF366" s="148"/>
    </row>
    <row r="367" spans="30:32" ht="15.75" customHeight="1" x14ac:dyDescent="0.2">
      <c r="AD367" s="148"/>
      <c r="AE367" s="750"/>
      <c r="AF367" s="148"/>
    </row>
    <row r="368" spans="30:32" ht="15.75" customHeight="1" x14ac:dyDescent="0.2">
      <c r="AD368" s="148"/>
      <c r="AE368" s="750"/>
      <c r="AF368" s="148"/>
    </row>
    <row r="369" spans="30:32" ht="15.75" customHeight="1" x14ac:dyDescent="0.2">
      <c r="AD369" s="148"/>
      <c r="AE369" s="750"/>
      <c r="AF369" s="148"/>
    </row>
    <row r="370" spans="30:32" ht="15.75" customHeight="1" x14ac:dyDescent="0.2">
      <c r="AD370" s="148"/>
      <c r="AE370" s="750"/>
      <c r="AF370" s="148"/>
    </row>
    <row r="371" spans="30:32" ht="15.75" customHeight="1" x14ac:dyDescent="0.2">
      <c r="AD371" s="148"/>
      <c r="AE371" s="750"/>
      <c r="AF371" s="148"/>
    </row>
    <row r="372" spans="30:32" ht="15.75" customHeight="1" x14ac:dyDescent="0.2">
      <c r="AD372" s="148"/>
      <c r="AE372" s="750"/>
      <c r="AF372" s="148"/>
    </row>
    <row r="373" spans="30:32" ht="15.75" customHeight="1" x14ac:dyDescent="0.2">
      <c r="AD373" s="148"/>
      <c r="AE373" s="750"/>
      <c r="AF373" s="148"/>
    </row>
    <row r="374" spans="30:32" ht="15.75" customHeight="1" x14ac:dyDescent="0.2">
      <c r="AD374" s="148"/>
      <c r="AE374" s="750"/>
      <c r="AF374" s="148"/>
    </row>
    <row r="375" spans="30:32" ht="15.75" customHeight="1" x14ac:dyDescent="0.2">
      <c r="AD375" s="148"/>
      <c r="AE375" s="750"/>
      <c r="AF375" s="148"/>
    </row>
    <row r="376" spans="30:32" ht="15.75" customHeight="1" x14ac:dyDescent="0.2">
      <c r="AD376" s="148"/>
      <c r="AE376" s="750"/>
      <c r="AF376" s="148"/>
    </row>
    <row r="377" spans="30:32" ht="15.75" customHeight="1" x14ac:dyDescent="0.2">
      <c r="AD377" s="148"/>
      <c r="AE377" s="750"/>
      <c r="AF377" s="148"/>
    </row>
    <row r="378" spans="30:32" ht="15.75" customHeight="1" x14ac:dyDescent="0.2">
      <c r="AD378" s="148"/>
      <c r="AE378" s="750"/>
      <c r="AF378" s="148"/>
    </row>
    <row r="379" spans="30:32" ht="15.75" customHeight="1" x14ac:dyDescent="0.2">
      <c r="AD379" s="148"/>
      <c r="AE379" s="750"/>
      <c r="AF379" s="148"/>
    </row>
    <row r="380" spans="30:32" ht="15.75" customHeight="1" x14ac:dyDescent="0.2">
      <c r="AD380" s="148"/>
      <c r="AE380" s="750"/>
      <c r="AF380" s="148"/>
    </row>
    <row r="381" spans="30:32" ht="15.75" customHeight="1" x14ac:dyDescent="0.2">
      <c r="AD381" s="148"/>
      <c r="AE381" s="750"/>
      <c r="AF381" s="148"/>
    </row>
    <row r="382" spans="30:32" ht="15.75" customHeight="1" x14ac:dyDescent="0.2">
      <c r="AD382" s="148"/>
      <c r="AE382" s="750"/>
      <c r="AF382" s="148"/>
    </row>
    <row r="383" spans="30:32" ht="15.75" customHeight="1" x14ac:dyDescent="0.2">
      <c r="AD383" s="148"/>
      <c r="AE383" s="750"/>
      <c r="AF383" s="148"/>
    </row>
    <row r="384" spans="30:32" ht="15.75" customHeight="1" x14ac:dyDescent="0.2">
      <c r="AD384" s="148"/>
      <c r="AE384" s="750"/>
      <c r="AF384" s="148"/>
    </row>
    <row r="385" spans="30:32" ht="15.75" customHeight="1" x14ac:dyDescent="0.2">
      <c r="AD385" s="148"/>
      <c r="AE385" s="750"/>
      <c r="AF385" s="148"/>
    </row>
    <row r="386" spans="30:32" ht="15.75" customHeight="1" x14ac:dyDescent="0.2">
      <c r="AD386" s="148"/>
      <c r="AE386" s="750"/>
      <c r="AF386" s="148"/>
    </row>
    <row r="387" spans="30:32" ht="15.75" customHeight="1" x14ac:dyDescent="0.2">
      <c r="AD387" s="148"/>
      <c r="AE387" s="750"/>
      <c r="AF387" s="148"/>
    </row>
    <row r="388" spans="30:32" ht="15.75" customHeight="1" x14ac:dyDescent="0.2">
      <c r="AD388" s="148"/>
      <c r="AE388" s="750"/>
      <c r="AF388" s="148"/>
    </row>
    <row r="389" spans="30:32" ht="15.75" customHeight="1" x14ac:dyDescent="0.2">
      <c r="AD389" s="148"/>
      <c r="AE389" s="750"/>
      <c r="AF389" s="148"/>
    </row>
    <row r="390" spans="30:32" ht="15.75" customHeight="1" x14ac:dyDescent="0.2">
      <c r="AD390" s="148"/>
      <c r="AE390" s="750"/>
      <c r="AF390" s="148"/>
    </row>
    <row r="391" spans="30:32" ht="15.75" customHeight="1" x14ac:dyDescent="0.2">
      <c r="AD391" s="148"/>
      <c r="AE391" s="750"/>
      <c r="AF391" s="148"/>
    </row>
    <row r="392" spans="30:32" ht="15.75" customHeight="1" x14ac:dyDescent="0.2">
      <c r="AD392" s="148"/>
      <c r="AE392" s="750"/>
      <c r="AF392" s="148"/>
    </row>
    <row r="393" spans="30:32" ht="15.75" customHeight="1" x14ac:dyDescent="0.2">
      <c r="AD393" s="148"/>
      <c r="AE393" s="750"/>
      <c r="AF393" s="148"/>
    </row>
    <row r="394" spans="30:32" ht="15.75" customHeight="1" x14ac:dyDescent="0.2">
      <c r="AD394" s="148"/>
      <c r="AE394" s="750"/>
      <c r="AF394" s="148"/>
    </row>
    <row r="395" spans="30:32" ht="15.75" customHeight="1" x14ac:dyDescent="0.2">
      <c r="AD395" s="148"/>
      <c r="AE395" s="750"/>
      <c r="AF395" s="148"/>
    </row>
    <row r="396" spans="30:32" ht="15.75" customHeight="1" x14ac:dyDescent="0.2">
      <c r="AD396" s="148"/>
      <c r="AE396" s="750"/>
      <c r="AF396" s="148"/>
    </row>
    <row r="397" spans="30:32" ht="15.75" customHeight="1" x14ac:dyDescent="0.2">
      <c r="AD397" s="148"/>
      <c r="AE397" s="750"/>
      <c r="AF397" s="148"/>
    </row>
    <row r="398" spans="30:32" ht="15.75" customHeight="1" x14ac:dyDescent="0.2">
      <c r="AD398" s="148"/>
      <c r="AE398" s="750"/>
      <c r="AF398" s="148"/>
    </row>
    <row r="399" spans="30:32" ht="15.75" customHeight="1" x14ac:dyDescent="0.2">
      <c r="AD399" s="148"/>
      <c r="AE399" s="750"/>
      <c r="AF399" s="148"/>
    </row>
    <row r="400" spans="30:32" ht="15.75" customHeight="1" x14ac:dyDescent="0.2">
      <c r="AD400" s="148"/>
      <c r="AE400" s="750"/>
      <c r="AF400" s="148"/>
    </row>
    <row r="401" spans="30:32" ht="15.75" customHeight="1" x14ac:dyDescent="0.2">
      <c r="AD401" s="148"/>
      <c r="AE401" s="750"/>
      <c r="AF401" s="148"/>
    </row>
    <row r="402" spans="30:32" ht="15.75" customHeight="1" x14ac:dyDescent="0.2">
      <c r="AD402" s="148"/>
      <c r="AE402" s="750"/>
      <c r="AF402" s="148"/>
    </row>
    <row r="403" spans="30:32" ht="15.75" customHeight="1" x14ac:dyDescent="0.2">
      <c r="AD403" s="148"/>
      <c r="AE403" s="750"/>
      <c r="AF403" s="148"/>
    </row>
    <row r="404" spans="30:32" ht="15.75" customHeight="1" x14ac:dyDescent="0.2">
      <c r="AD404" s="148"/>
      <c r="AE404" s="750"/>
      <c r="AF404" s="148"/>
    </row>
    <row r="405" spans="30:32" ht="15.75" customHeight="1" x14ac:dyDescent="0.2">
      <c r="AD405" s="148"/>
      <c r="AE405" s="750"/>
      <c r="AF405" s="148"/>
    </row>
    <row r="406" spans="30:32" ht="15.75" customHeight="1" x14ac:dyDescent="0.2">
      <c r="AD406" s="148"/>
      <c r="AE406" s="750"/>
      <c r="AF406" s="148"/>
    </row>
    <row r="407" spans="30:32" ht="15.75" customHeight="1" x14ac:dyDescent="0.2">
      <c r="AD407" s="148"/>
      <c r="AE407" s="750"/>
      <c r="AF407" s="148"/>
    </row>
    <row r="408" spans="30:32" ht="15.75" customHeight="1" x14ac:dyDescent="0.2">
      <c r="AD408" s="148"/>
      <c r="AE408" s="750"/>
      <c r="AF408" s="148"/>
    </row>
    <row r="409" spans="30:32" ht="15.75" customHeight="1" x14ac:dyDescent="0.2">
      <c r="AD409" s="148"/>
      <c r="AE409" s="750"/>
      <c r="AF409" s="148"/>
    </row>
    <row r="410" spans="30:32" ht="15.75" customHeight="1" x14ac:dyDescent="0.2">
      <c r="AD410" s="148"/>
      <c r="AE410" s="750"/>
      <c r="AF410" s="148"/>
    </row>
    <row r="411" spans="30:32" ht="15.75" customHeight="1" x14ac:dyDescent="0.2">
      <c r="AD411" s="148"/>
      <c r="AE411" s="750"/>
      <c r="AF411" s="148"/>
    </row>
    <row r="412" spans="30:32" ht="15.75" customHeight="1" x14ac:dyDescent="0.2">
      <c r="AD412" s="148"/>
      <c r="AE412" s="750"/>
      <c r="AF412" s="148"/>
    </row>
    <row r="413" spans="30:32" ht="15.75" customHeight="1" x14ac:dyDescent="0.2">
      <c r="AD413" s="148"/>
      <c r="AE413" s="750"/>
      <c r="AF413" s="148"/>
    </row>
    <row r="414" spans="30:32" ht="15.75" customHeight="1" x14ac:dyDescent="0.2">
      <c r="AD414" s="148"/>
      <c r="AE414" s="750"/>
      <c r="AF414" s="148"/>
    </row>
    <row r="415" spans="30:32" ht="15.75" customHeight="1" x14ac:dyDescent="0.2">
      <c r="AD415" s="148"/>
      <c r="AE415" s="750"/>
      <c r="AF415" s="148"/>
    </row>
    <row r="416" spans="30:32" ht="15.75" customHeight="1" x14ac:dyDescent="0.2">
      <c r="AD416" s="148"/>
      <c r="AE416" s="750"/>
      <c r="AF416" s="148"/>
    </row>
    <row r="417" spans="30:32" ht="15.75" customHeight="1" x14ac:dyDescent="0.2">
      <c r="AD417" s="148"/>
      <c r="AF417" s="148"/>
    </row>
    <row r="418" spans="30:32" ht="15.75" customHeight="1" x14ac:dyDescent="0.2">
      <c r="AD418" s="148"/>
      <c r="AF418" s="148"/>
    </row>
    <row r="419" spans="30:32" ht="15.75" customHeight="1" x14ac:dyDescent="0.2">
      <c r="AD419" s="148"/>
      <c r="AF419" s="148"/>
    </row>
    <row r="420" spans="30:32" ht="15.75" customHeight="1" x14ac:dyDescent="0.2">
      <c r="AD420" s="148"/>
      <c r="AF420" s="148"/>
    </row>
    <row r="421" spans="30:32" ht="15.75" customHeight="1" x14ac:dyDescent="0.2">
      <c r="AD421" s="148"/>
      <c r="AF421" s="148"/>
    </row>
    <row r="422" spans="30:32" ht="15.75" customHeight="1" x14ac:dyDescent="0.2">
      <c r="AD422" s="148"/>
      <c r="AF422" s="148"/>
    </row>
    <row r="423" spans="30:32" ht="15.75" customHeight="1" x14ac:dyDescent="0.2">
      <c r="AD423" s="148"/>
      <c r="AF423" s="148"/>
    </row>
    <row r="424" spans="30:32" ht="15.75" customHeight="1" x14ac:dyDescent="0.2">
      <c r="AD424" s="148"/>
      <c r="AF424" s="148"/>
    </row>
    <row r="425" spans="30:32" ht="15.75" customHeight="1" x14ac:dyDescent="0.2">
      <c r="AD425" s="148"/>
      <c r="AF425" s="148"/>
    </row>
    <row r="426" spans="30:32" ht="15.75" customHeight="1" x14ac:dyDescent="0.2">
      <c r="AD426" s="148"/>
      <c r="AF426" s="148"/>
    </row>
    <row r="427" spans="30:32" ht="15.75" customHeight="1" x14ac:dyDescent="0.2">
      <c r="AD427" s="148"/>
      <c r="AF427" s="148"/>
    </row>
    <row r="428" spans="30:32" ht="15.75" customHeight="1" x14ac:dyDescent="0.2">
      <c r="AD428" s="148"/>
      <c r="AF428" s="148"/>
    </row>
    <row r="429" spans="30:32" ht="15.75" customHeight="1" x14ac:dyDescent="0.2">
      <c r="AD429" s="148"/>
      <c r="AF429" s="148"/>
    </row>
    <row r="430" spans="30:32" ht="15.75" customHeight="1" x14ac:dyDescent="0.2">
      <c r="AD430" s="148"/>
      <c r="AF430" s="148"/>
    </row>
    <row r="431" spans="30:32" ht="15.75" customHeight="1" x14ac:dyDescent="0.2">
      <c r="AD431" s="148"/>
      <c r="AF431" s="148"/>
    </row>
    <row r="432" spans="30:32" ht="15.75" customHeight="1" x14ac:dyDescent="0.2">
      <c r="AD432" s="148"/>
      <c r="AF432" s="148"/>
    </row>
    <row r="433" spans="30:32" ht="15.75" customHeight="1" x14ac:dyDescent="0.2">
      <c r="AD433" s="148"/>
      <c r="AF433" s="148"/>
    </row>
    <row r="434" spans="30:32" ht="15.75" customHeight="1" x14ac:dyDescent="0.2">
      <c r="AD434" s="148"/>
      <c r="AF434" s="148"/>
    </row>
    <row r="435" spans="30:32" ht="15.75" customHeight="1" x14ac:dyDescent="0.2">
      <c r="AD435" s="148"/>
      <c r="AF435" s="148"/>
    </row>
    <row r="436" spans="30:32" ht="15.75" customHeight="1" x14ac:dyDescent="0.2">
      <c r="AD436" s="148"/>
      <c r="AF436" s="148"/>
    </row>
    <row r="437" spans="30:32" ht="15.75" customHeight="1" x14ac:dyDescent="0.2">
      <c r="AD437" s="148"/>
      <c r="AF437" s="148"/>
    </row>
    <row r="438" spans="30:32" ht="15.75" customHeight="1" x14ac:dyDescent="0.2">
      <c r="AD438" s="148"/>
      <c r="AF438" s="148"/>
    </row>
    <row r="439" spans="30:32" ht="15.75" customHeight="1" x14ac:dyDescent="0.2">
      <c r="AD439" s="148"/>
      <c r="AF439" s="148"/>
    </row>
    <row r="440" spans="30:32" ht="15.75" customHeight="1" x14ac:dyDescent="0.2">
      <c r="AD440" s="148"/>
      <c r="AF440" s="148"/>
    </row>
    <row r="441" spans="30:32" ht="15.75" customHeight="1" x14ac:dyDescent="0.2">
      <c r="AD441" s="148"/>
      <c r="AF441" s="148"/>
    </row>
    <row r="442" spans="30:32" ht="15.75" customHeight="1" x14ac:dyDescent="0.2">
      <c r="AD442" s="148"/>
      <c r="AF442" s="148"/>
    </row>
    <row r="443" spans="30:32" ht="15.75" customHeight="1" x14ac:dyDescent="0.2">
      <c r="AD443" s="148"/>
      <c r="AF443" s="148"/>
    </row>
    <row r="444" spans="30:32" ht="15.75" customHeight="1" x14ac:dyDescent="0.2">
      <c r="AD444" s="148"/>
      <c r="AF444" s="148"/>
    </row>
    <row r="445" spans="30:32" ht="15.75" customHeight="1" x14ac:dyDescent="0.2">
      <c r="AD445" s="148"/>
      <c r="AF445" s="148"/>
    </row>
    <row r="446" spans="30:32" ht="15.75" customHeight="1" x14ac:dyDescent="0.2">
      <c r="AD446" s="148"/>
      <c r="AF446" s="148"/>
    </row>
    <row r="447" spans="30:32" ht="15.75" customHeight="1" x14ac:dyDescent="0.2">
      <c r="AD447" s="148"/>
      <c r="AF447" s="148"/>
    </row>
    <row r="448" spans="30:32" ht="15.75" customHeight="1" x14ac:dyDescent="0.2">
      <c r="AD448" s="148"/>
      <c r="AF448" s="148"/>
    </row>
    <row r="449" spans="30:32" ht="15.75" customHeight="1" x14ac:dyDescent="0.2">
      <c r="AD449" s="148"/>
      <c r="AF449" s="148"/>
    </row>
    <row r="450" spans="30:32" ht="15.75" customHeight="1" x14ac:dyDescent="0.2">
      <c r="AD450" s="148"/>
      <c r="AF450" s="148"/>
    </row>
    <row r="451" spans="30:32" ht="15.75" customHeight="1" x14ac:dyDescent="0.2">
      <c r="AD451" s="148"/>
      <c r="AF451" s="148"/>
    </row>
    <row r="452" spans="30:32" ht="15.75" customHeight="1" x14ac:dyDescent="0.2">
      <c r="AD452" s="148"/>
      <c r="AF452" s="148"/>
    </row>
    <row r="453" spans="30:32" ht="15.75" customHeight="1" x14ac:dyDescent="0.2">
      <c r="AD453" s="148"/>
      <c r="AF453" s="148"/>
    </row>
    <row r="454" spans="30:32" ht="15.75" customHeight="1" x14ac:dyDescent="0.2">
      <c r="AD454" s="148"/>
      <c r="AF454" s="148"/>
    </row>
    <row r="455" spans="30:32" ht="15.75" customHeight="1" x14ac:dyDescent="0.2">
      <c r="AD455" s="148"/>
      <c r="AF455" s="148"/>
    </row>
    <row r="456" spans="30:32" ht="15.75" customHeight="1" x14ac:dyDescent="0.2">
      <c r="AD456" s="148"/>
      <c r="AF456" s="148"/>
    </row>
    <row r="457" spans="30:32" ht="15.75" customHeight="1" x14ac:dyDescent="0.2">
      <c r="AD457" s="148"/>
      <c r="AF457" s="148"/>
    </row>
    <row r="458" spans="30:32" ht="15.75" customHeight="1" x14ac:dyDescent="0.2">
      <c r="AD458" s="148"/>
      <c r="AF458" s="148"/>
    </row>
    <row r="459" spans="30:32" ht="15.75" customHeight="1" x14ac:dyDescent="0.2">
      <c r="AD459" s="148"/>
      <c r="AF459" s="148"/>
    </row>
    <row r="460" spans="30:32" ht="15.75" customHeight="1" x14ac:dyDescent="0.2">
      <c r="AD460" s="148"/>
      <c r="AF460" s="148"/>
    </row>
    <row r="461" spans="30:32" ht="15.75" customHeight="1" x14ac:dyDescent="0.2">
      <c r="AD461" s="148"/>
      <c r="AF461" s="148"/>
    </row>
    <row r="462" spans="30:32" ht="15.75" customHeight="1" x14ac:dyDescent="0.2">
      <c r="AD462" s="148"/>
      <c r="AF462" s="148"/>
    </row>
    <row r="463" spans="30:32" ht="15.75" customHeight="1" x14ac:dyDescent="0.2">
      <c r="AD463" s="148"/>
      <c r="AF463" s="148"/>
    </row>
    <row r="464" spans="30:32" ht="15.75" customHeight="1" x14ac:dyDescent="0.2">
      <c r="AD464" s="148"/>
      <c r="AF464" s="148"/>
    </row>
    <row r="465" spans="30:32" ht="15.75" customHeight="1" x14ac:dyDescent="0.2">
      <c r="AD465" s="148"/>
      <c r="AF465" s="148"/>
    </row>
    <row r="466" spans="30:32" ht="15.75" customHeight="1" x14ac:dyDescent="0.2">
      <c r="AD466" s="148"/>
      <c r="AF466" s="148"/>
    </row>
    <row r="467" spans="30:32" ht="15.75" customHeight="1" x14ac:dyDescent="0.2">
      <c r="AD467" s="148"/>
      <c r="AF467" s="148"/>
    </row>
    <row r="468" spans="30:32" ht="15.75" customHeight="1" x14ac:dyDescent="0.2">
      <c r="AD468" s="148"/>
      <c r="AF468" s="148"/>
    </row>
    <row r="469" spans="30:32" ht="15.75" customHeight="1" x14ac:dyDescent="0.2">
      <c r="AD469" s="148"/>
      <c r="AF469" s="148"/>
    </row>
    <row r="470" spans="30:32" ht="15.75" customHeight="1" x14ac:dyDescent="0.2">
      <c r="AD470" s="148"/>
      <c r="AF470" s="148"/>
    </row>
    <row r="471" spans="30:32" ht="15.75" customHeight="1" x14ac:dyDescent="0.2">
      <c r="AD471" s="148"/>
      <c r="AF471" s="148"/>
    </row>
    <row r="472" spans="30:32" ht="15.75" customHeight="1" x14ac:dyDescent="0.2">
      <c r="AD472" s="148"/>
      <c r="AF472" s="148"/>
    </row>
    <row r="473" spans="30:32" ht="15.75" customHeight="1" x14ac:dyDescent="0.2">
      <c r="AD473" s="148"/>
      <c r="AF473" s="148"/>
    </row>
    <row r="474" spans="30:32" ht="15.75" customHeight="1" x14ac:dyDescent="0.2">
      <c r="AD474" s="148"/>
      <c r="AF474" s="148"/>
    </row>
    <row r="475" spans="30:32" ht="15.75" customHeight="1" x14ac:dyDescent="0.2">
      <c r="AD475" s="148"/>
      <c r="AF475" s="148"/>
    </row>
    <row r="476" spans="30:32" ht="15.75" customHeight="1" x14ac:dyDescent="0.2">
      <c r="AD476" s="148"/>
      <c r="AF476" s="148"/>
    </row>
    <row r="477" spans="30:32" ht="15.75" customHeight="1" x14ac:dyDescent="0.2">
      <c r="AD477" s="148"/>
      <c r="AF477" s="148"/>
    </row>
    <row r="478" spans="30:32" ht="15.75" customHeight="1" x14ac:dyDescent="0.2">
      <c r="AD478" s="148"/>
      <c r="AF478" s="148"/>
    </row>
    <row r="479" spans="30:32" ht="15.75" customHeight="1" x14ac:dyDescent="0.2">
      <c r="AD479" s="148"/>
      <c r="AF479" s="148"/>
    </row>
    <row r="480" spans="30:32" ht="15.75" customHeight="1" x14ac:dyDescent="0.2">
      <c r="AD480" s="148"/>
      <c r="AF480" s="148"/>
    </row>
    <row r="481" spans="30:32" ht="15.75" customHeight="1" x14ac:dyDescent="0.2">
      <c r="AD481" s="148"/>
      <c r="AF481" s="148"/>
    </row>
    <row r="482" spans="30:32" ht="15.75" customHeight="1" x14ac:dyDescent="0.2">
      <c r="AD482" s="148"/>
      <c r="AF482" s="148"/>
    </row>
    <row r="483" spans="30:32" ht="15.75" customHeight="1" x14ac:dyDescent="0.2">
      <c r="AD483" s="148"/>
      <c r="AF483" s="148"/>
    </row>
    <row r="484" spans="30:32" ht="15.75" customHeight="1" x14ac:dyDescent="0.2">
      <c r="AD484" s="148"/>
      <c r="AF484" s="148"/>
    </row>
    <row r="485" spans="30:32" ht="15.75" customHeight="1" x14ac:dyDescent="0.2">
      <c r="AD485" s="148"/>
      <c r="AF485" s="148"/>
    </row>
    <row r="486" spans="30:32" ht="15.75" customHeight="1" x14ac:dyDescent="0.2">
      <c r="AD486" s="148"/>
      <c r="AF486" s="148"/>
    </row>
    <row r="487" spans="30:32" ht="15.75" customHeight="1" x14ac:dyDescent="0.2">
      <c r="AD487" s="148"/>
      <c r="AF487" s="148"/>
    </row>
    <row r="488" spans="30:32" ht="15.75" customHeight="1" x14ac:dyDescent="0.2">
      <c r="AD488" s="148"/>
      <c r="AF488" s="148"/>
    </row>
    <row r="489" spans="30:32" ht="15.75" customHeight="1" x14ac:dyDescent="0.2">
      <c r="AD489" s="148"/>
      <c r="AF489" s="148"/>
    </row>
    <row r="490" spans="30:32" ht="15.75" customHeight="1" x14ac:dyDescent="0.2">
      <c r="AD490" s="148"/>
      <c r="AF490" s="148"/>
    </row>
    <row r="491" spans="30:32" ht="15.75" customHeight="1" x14ac:dyDescent="0.2">
      <c r="AD491" s="148"/>
      <c r="AF491" s="148"/>
    </row>
    <row r="492" spans="30:32" ht="15.75" customHeight="1" x14ac:dyDescent="0.2">
      <c r="AD492" s="148"/>
      <c r="AF492" s="148"/>
    </row>
    <row r="493" spans="30:32" ht="15.75" customHeight="1" x14ac:dyDescent="0.2">
      <c r="AD493" s="148"/>
      <c r="AF493" s="148"/>
    </row>
    <row r="494" spans="30:32" ht="15.75" customHeight="1" x14ac:dyDescent="0.2">
      <c r="AD494" s="148"/>
      <c r="AF494" s="148"/>
    </row>
    <row r="495" spans="30:32" ht="15.75" customHeight="1" x14ac:dyDescent="0.2">
      <c r="AD495" s="148"/>
      <c r="AF495" s="148"/>
    </row>
    <row r="496" spans="30:32" ht="15.75" customHeight="1" x14ac:dyDescent="0.2">
      <c r="AD496" s="148"/>
      <c r="AF496" s="148"/>
    </row>
    <row r="497" spans="30:32" ht="15.75" customHeight="1" x14ac:dyDescent="0.2">
      <c r="AD497" s="148"/>
      <c r="AF497" s="148"/>
    </row>
    <row r="498" spans="30:32" ht="15.75" customHeight="1" x14ac:dyDescent="0.2">
      <c r="AD498" s="148"/>
      <c r="AF498" s="148"/>
    </row>
    <row r="499" spans="30:32" ht="15.75" customHeight="1" x14ac:dyDescent="0.2">
      <c r="AD499" s="148"/>
      <c r="AF499" s="148"/>
    </row>
    <row r="500" spans="30:32" ht="15.75" customHeight="1" x14ac:dyDescent="0.2">
      <c r="AD500" s="148"/>
      <c r="AF500" s="148"/>
    </row>
    <row r="501" spans="30:32" ht="15.75" customHeight="1" x14ac:dyDescent="0.2">
      <c r="AD501" s="148"/>
      <c r="AF501" s="148"/>
    </row>
    <row r="502" spans="30:32" ht="15.75" customHeight="1" x14ac:dyDescent="0.2">
      <c r="AD502" s="148"/>
      <c r="AF502" s="148"/>
    </row>
    <row r="503" spans="30:32" ht="15.75" customHeight="1" x14ac:dyDescent="0.2">
      <c r="AD503" s="148"/>
      <c r="AF503" s="148"/>
    </row>
    <row r="504" spans="30:32" ht="15.75" customHeight="1" x14ac:dyDescent="0.2">
      <c r="AD504" s="148"/>
      <c r="AF504" s="148"/>
    </row>
    <row r="505" spans="30:32" ht="15.75" customHeight="1" x14ac:dyDescent="0.2">
      <c r="AD505" s="148"/>
      <c r="AF505" s="148"/>
    </row>
    <row r="506" spans="30:32" ht="15.75" customHeight="1" x14ac:dyDescent="0.2">
      <c r="AD506" s="148"/>
      <c r="AF506" s="148"/>
    </row>
    <row r="507" spans="30:32" ht="15.75" customHeight="1" x14ac:dyDescent="0.2">
      <c r="AD507" s="148"/>
      <c r="AF507" s="148"/>
    </row>
    <row r="508" spans="30:32" ht="15.75" customHeight="1" x14ac:dyDescent="0.2">
      <c r="AD508" s="148"/>
      <c r="AF508" s="148"/>
    </row>
    <row r="509" spans="30:32" ht="15.75" customHeight="1" x14ac:dyDescent="0.2">
      <c r="AD509" s="148"/>
      <c r="AF509" s="148"/>
    </row>
    <row r="510" spans="30:32" ht="15.75" customHeight="1" x14ac:dyDescent="0.2">
      <c r="AD510" s="148"/>
      <c r="AF510" s="148"/>
    </row>
    <row r="511" spans="30:32" ht="15.75" customHeight="1" x14ac:dyDescent="0.2">
      <c r="AD511" s="148"/>
      <c r="AF511" s="148"/>
    </row>
    <row r="512" spans="30:32" ht="15.75" customHeight="1" x14ac:dyDescent="0.2">
      <c r="AD512" s="148"/>
      <c r="AF512" s="148"/>
    </row>
    <row r="513" spans="30:32" ht="15.75" customHeight="1" x14ac:dyDescent="0.2">
      <c r="AD513" s="148"/>
      <c r="AF513" s="148"/>
    </row>
    <row r="514" spans="30:32" ht="15.75" customHeight="1" x14ac:dyDescent="0.2">
      <c r="AD514" s="148"/>
      <c r="AF514" s="148"/>
    </row>
    <row r="515" spans="30:32" ht="15.75" customHeight="1" x14ac:dyDescent="0.2">
      <c r="AD515" s="148"/>
      <c r="AF515" s="148"/>
    </row>
    <row r="516" spans="30:32" ht="15.75" customHeight="1" x14ac:dyDescent="0.2">
      <c r="AD516" s="148"/>
      <c r="AF516" s="148"/>
    </row>
    <row r="517" spans="30:32" ht="15.75" customHeight="1" x14ac:dyDescent="0.2">
      <c r="AD517" s="148"/>
      <c r="AF517" s="148"/>
    </row>
    <row r="518" spans="30:32" ht="15.75" customHeight="1" x14ac:dyDescent="0.2">
      <c r="AD518" s="148"/>
      <c r="AF518" s="148"/>
    </row>
    <row r="519" spans="30:32" ht="15.75" customHeight="1" x14ac:dyDescent="0.2">
      <c r="AD519" s="148"/>
      <c r="AF519" s="148"/>
    </row>
    <row r="520" spans="30:32" ht="15.75" customHeight="1" x14ac:dyDescent="0.2">
      <c r="AD520" s="148"/>
      <c r="AF520" s="148"/>
    </row>
    <row r="521" spans="30:32" ht="15.75" customHeight="1" x14ac:dyDescent="0.2">
      <c r="AD521" s="148"/>
      <c r="AF521" s="148"/>
    </row>
    <row r="522" spans="30:32" ht="15.75" customHeight="1" x14ac:dyDescent="0.2">
      <c r="AD522" s="148"/>
      <c r="AF522" s="148"/>
    </row>
    <row r="523" spans="30:32" ht="15.75" customHeight="1" x14ac:dyDescent="0.2">
      <c r="AD523" s="148"/>
      <c r="AF523" s="148"/>
    </row>
    <row r="524" spans="30:32" ht="15.75" customHeight="1" x14ac:dyDescent="0.2">
      <c r="AD524" s="148"/>
      <c r="AF524" s="148"/>
    </row>
    <row r="525" spans="30:32" ht="15.75" customHeight="1" x14ac:dyDescent="0.2">
      <c r="AD525" s="148"/>
      <c r="AF525" s="148"/>
    </row>
    <row r="526" spans="30:32" ht="15.75" customHeight="1" x14ac:dyDescent="0.2">
      <c r="AD526" s="148"/>
      <c r="AF526" s="148"/>
    </row>
    <row r="527" spans="30:32" ht="15.75" customHeight="1" x14ac:dyDescent="0.2">
      <c r="AD527" s="148"/>
      <c r="AF527" s="148"/>
    </row>
    <row r="528" spans="30:32" ht="15.75" customHeight="1" x14ac:dyDescent="0.2">
      <c r="AD528" s="148"/>
      <c r="AF528" s="148"/>
    </row>
    <row r="529" spans="30:32" ht="15.75" customHeight="1" x14ac:dyDescent="0.2">
      <c r="AD529" s="148"/>
      <c r="AF529" s="148"/>
    </row>
    <row r="530" spans="30:32" ht="15.75" customHeight="1" x14ac:dyDescent="0.2">
      <c r="AD530" s="148"/>
      <c r="AF530" s="148"/>
    </row>
    <row r="531" spans="30:32" ht="15.75" customHeight="1" x14ac:dyDescent="0.2">
      <c r="AD531" s="148"/>
      <c r="AF531" s="148"/>
    </row>
    <row r="532" spans="30:32" ht="15.75" customHeight="1" x14ac:dyDescent="0.2">
      <c r="AD532" s="148"/>
      <c r="AF532" s="148"/>
    </row>
    <row r="533" spans="30:32" ht="15.75" customHeight="1" x14ac:dyDescent="0.2">
      <c r="AD533" s="148"/>
      <c r="AF533" s="148"/>
    </row>
    <row r="534" spans="30:32" ht="15.75" customHeight="1" x14ac:dyDescent="0.2">
      <c r="AD534" s="148"/>
      <c r="AF534" s="148"/>
    </row>
    <row r="535" spans="30:32" ht="15.75" customHeight="1" x14ac:dyDescent="0.2">
      <c r="AD535" s="148"/>
      <c r="AF535" s="148"/>
    </row>
    <row r="536" spans="30:32" ht="15.75" customHeight="1" x14ac:dyDescent="0.2">
      <c r="AD536" s="148"/>
      <c r="AF536" s="148"/>
    </row>
    <row r="537" spans="30:32" ht="15.75" customHeight="1" x14ac:dyDescent="0.2">
      <c r="AD537" s="148"/>
      <c r="AF537" s="148"/>
    </row>
    <row r="538" spans="30:32" ht="15.75" customHeight="1" x14ac:dyDescent="0.2">
      <c r="AD538" s="148"/>
      <c r="AF538" s="148"/>
    </row>
    <row r="539" spans="30:32" ht="15.75" customHeight="1" x14ac:dyDescent="0.2">
      <c r="AD539" s="148"/>
      <c r="AF539" s="148"/>
    </row>
    <row r="540" spans="30:32" ht="15.75" customHeight="1" x14ac:dyDescent="0.2">
      <c r="AD540" s="148"/>
      <c r="AF540" s="148"/>
    </row>
    <row r="541" spans="30:32" ht="15.75" customHeight="1" x14ac:dyDescent="0.2">
      <c r="AD541" s="148"/>
      <c r="AF541" s="148"/>
    </row>
    <row r="542" spans="30:32" ht="15.75" customHeight="1" x14ac:dyDescent="0.2">
      <c r="AD542" s="148"/>
      <c r="AF542" s="148"/>
    </row>
    <row r="543" spans="30:32" ht="15.75" customHeight="1" x14ac:dyDescent="0.2">
      <c r="AD543" s="148"/>
      <c r="AF543" s="148"/>
    </row>
    <row r="544" spans="30:32" ht="15.75" customHeight="1" x14ac:dyDescent="0.2">
      <c r="AD544" s="148"/>
      <c r="AF544" s="148"/>
    </row>
    <row r="545" spans="30:32" ht="15.75" customHeight="1" x14ac:dyDescent="0.2">
      <c r="AD545" s="148"/>
      <c r="AF545" s="148"/>
    </row>
    <row r="546" spans="30:32" ht="15.75" customHeight="1" x14ac:dyDescent="0.2">
      <c r="AD546" s="148"/>
      <c r="AF546" s="148"/>
    </row>
    <row r="547" spans="30:32" ht="15.75" customHeight="1" x14ac:dyDescent="0.2">
      <c r="AD547" s="148"/>
      <c r="AF547" s="148"/>
    </row>
    <row r="548" spans="30:32" ht="15.75" customHeight="1" x14ac:dyDescent="0.2">
      <c r="AD548" s="148"/>
      <c r="AF548" s="148"/>
    </row>
    <row r="549" spans="30:32" ht="15.75" customHeight="1" x14ac:dyDescent="0.2">
      <c r="AD549" s="148"/>
      <c r="AF549" s="148"/>
    </row>
    <row r="550" spans="30:32" ht="15.75" customHeight="1" x14ac:dyDescent="0.2">
      <c r="AD550" s="148"/>
      <c r="AF550" s="148"/>
    </row>
    <row r="551" spans="30:32" ht="15.75" customHeight="1" x14ac:dyDescent="0.2">
      <c r="AD551" s="148"/>
      <c r="AF551" s="148"/>
    </row>
    <row r="552" spans="30:32" ht="15.75" customHeight="1" x14ac:dyDescent="0.2">
      <c r="AD552" s="148"/>
      <c r="AF552" s="148"/>
    </row>
    <row r="553" spans="30:32" ht="15.75" customHeight="1" x14ac:dyDescent="0.2">
      <c r="AD553" s="148"/>
      <c r="AF553" s="148"/>
    </row>
    <row r="554" spans="30:32" ht="15.75" customHeight="1" x14ac:dyDescent="0.2">
      <c r="AD554" s="148"/>
      <c r="AF554" s="148"/>
    </row>
    <row r="555" spans="30:32" ht="15.75" customHeight="1" x14ac:dyDescent="0.2">
      <c r="AD555" s="148"/>
      <c r="AF555" s="148"/>
    </row>
    <row r="556" spans="30:32" ht="15.75" customHeight="1" x14ac:dyDescent="0.2">
      <c r="AD556" s="148"/>
      <c r="AF556" s="148"/>
    </row>
    <row r="557" spans="30:32" ht="15.75" customHeight="1" x14ac:dyDescent="0.2">
      <c r="AD557" s="148"/>
      <c r="AF557" s="148"/>
    </row>
    <row r="558" spans="30:32" ht="15.75" customHeight="1" x14ac:dyDescent="0.2">
      <c r="AD558" s="148"/>
      <c r="AF558" s="148"/>
    </row>
    <row r="559" spans="30:32" ht="15.75" customHeight="1" x14ac:dyDescent="0.2">
      <c r="AD559" s="148"/>
      <c r="AF559" s="148"/>
    </row>
    <row r="560" spans="30:32" ht="15.75" customHeight="1" x14ac:dyDescent="0.2">
      <c r="AD560" s="148"/>
      <c r="AF560" s="148"/>
    </row>
    <row r="561" spans="30:32" ht="15.75" customHeight="1" x14ac:dyDescent="0.2">
      <c r="AD561" s="148"/>
      <c r="AF561" s="148"/>
    </row>
    <row r="562" spans="30:32" ht="15.75" customHeight="1" x14ac:dyDescent="0.2">
      <c r="AD562" s="148"/>
      <c r="AF562" s="148"/>
    </row>
    <row r="563" spans="30:32" ht="15.75" customHeight="1" x14ac:dyDescent="0.2">
      <c r="AD563" s="148"/>
      <c r="AF563" s="148"/>
    </row>
    <row r="564" spans="30:32" ht="15.75" customHeight="1" x14ac:dyDescent="0.2">
      <c r="AD564" s="148"/>
      <c r="AF564" s="148"/>
    </row>
    <row r="565" spans="30:32" ht="15.75" customHeight="1" x14ac:dyDescent="0.2">
      <c r="AD565" s="148"/>
      <c r="AF565" s="148"/>
    </row>
    <row r="566" spans="30:32" ht="15.75" customHeight="1" x14ac:dyDescent="0.2">
      <c r="AD566" s="148"/>
      <c r="AF566" s="148"/>
    </row>
    <row r="567" spans="30:32" ht="15.75" customHeight="1" x14ac:dyDescent="0.2">
      <c r="AD567" s="148"/>
      <c r="AF567" s="148"/>
    </row>
    <row r="568" spans="30:32" ht="15.75" customHeight="1" x14ac:dyDescent="0.2">
      <c r="AD568" s="148"/>
      <c r="AF568" s="148"/>
    </row>
    <row r="569" spans="30:32" ht="15.75" customHeight="1" x14ac:dyDescent="0.2">
      <c r="AD569" s="148"/>
      <c r="AF569" s="148"/>
    </row>
    <row r="570" spans="30:32" ht="15.75" customHeight="1" x14ac:dyDescent="0.2">
      <c r="AD570" s="148"/>
      <c r="AF570" s="148"/>
    </row>
    <row r="571" spans="30:32" ht="15.75" customHeight="1" x14ac:dyDescent="0.2">
      <c r="AD571" s="148"/>
      <c r="AF571" s="148"/>
    </row>
    <row r="572" spans="30:32" ht="15.75" customHeight="1" x14ac:dyDescent="0.2">
      <c r="AD572" s="148"/>
      <c r="AF572" s="148"/>
    </row>
    <row r="573" spans="30:32" ht="15.75" customHeight="1" x14ac:dyDescent="0.2">
      <c r="AD573" s="148"/>
      <c r="AF573" s="148"/>
    </row>
    <row r="574" spans="30:32" ht="15.75" customHeight="1" x14ac:dyDescent="0.2">
      <c r="AD574" s="148"/>
      <c r="AF574" s="148"/>
    </row>
    <row r="575" spans="30:32" ht="15.75" customHeight="1" x14ac:dyDescent="0.2">
      <c r="AD575" s="148"/>
      <c r="AF575" s="148"/>
    </row>
    <row r="576" spans="30:32" ht="15.75" customHeight="1" x14ac:dyDescent="0.2">
      <c r="AD576" s="148"/>
      <c r="AF576" s="148"/>
    </row>
    <row r="577" spans="30:32" ht="15.75" customHeight="1" x14ac:dyDescent="0.2">
      <c r="AD577" s="148"/>
      <c r="AF577" s="148"/>
    </row>
    <row r="578" spans="30:32" ht="15.75" customHeight="1" x14ac:dyDescent="0.2">
      <c r="AD578" s="148"/>
      <c r="AF578" s="148"/>
    </row>
    <row r="579" spans="30:32" ht="15.75" customHeight="1" x14ac:dyDescent="0.2">
      <c r="AD579" s="148"/>
      <c r="AF579" s="148"/>
    </row>
    <row r="580" spans="30:32" ht="15.75" customHeight="1" x14ac:dyDescent="0.2">
      <c r="AD580" s="148"/>
      <c r="AF580" s="148"/>
    </row>
    <row r="581" spans="30:32" ht="15.75" customHeight="1" x14ac:dyDescent="0.2">
      <c r="AD581" s="148"/>
      <c r="AF581" s="148"/>
    </row>
    <row r="582" spans="30:32" ht="15.75" customHeight="1" x14ac:dyDescent="0.2">
      <c r="AD582" s="148"/>
      <c r="AF582" s="148"/>
    </row>
    <row r="583" spans="30:32" ht="15.75" customHeight="1" x14ac:dyDescent="0.2">
      <c r="AD583" s="148"/>
      <c r="AF583" s="148"/>
    </row>
    <row r="584" spans="30:32" ht="15.75" customHeight="1" x14ac:dyDescent="0.2">
      <c r="AD584" s="148"/>
      <c r="AF584" s="148"/>
    </row>
    <row r="585" spans="30:32" ht="15.75" customHeight="1" x14ac:dyDescent="0.2">
      <c r="AD585" s="148"/>
      <c r="AF585" s="148"/>
    </row>
    <row r="586" spans="30:32" ht="15.75" customHeight="1" x14ac:dyDescent="0.2">
      <c r="AD586" s="148"/>
      <c r="AF586" s="148"/>
    </row>
    <row r="587" spans="30:32" ht="15.75" customHeight="1" x14ac:dyDescent="0.2">
      <c r="AD587" s="148"/>
      <c r="AF587" s="148"/>
    </row>
    <row r="588" spans="30:32" ht="15.75" customHeight="1" x14ac:dyDescent="0.2">
      <c r="AD588" s="148"/>
      <c r="AF588" s="148"/>
    </row>
    <row r="589" spans="30:32" ht="15.75" customHeight="1" x14ac:dyDescent="0.2">
      <c r="AD589" s="148"/>
      <c r="AF589" s="148"/>
    </row>
    <row r="590" spans="30:32" ht="15.75" customHeight="1" x14ac:dyDescent="0.2">
      <c r="AD590" s="148"/>
      <c r="AF590" s="148"/>
    </row>
    <row r="591" spans="30:32" ht="15.75" customHeight="1" x14ac:dyDescent="0.2">
      <c r="AD591" s="148"/>
      <c r="AF591" s="148"/>
    </row>
    <row r="592" spans="30:32" ht="15.75" customHeight="1" x14ac:dyDescent="0.2">
      <c r="AD592" s="148"/>
      <c r="AF592" s="148"/>
    </row>
    <row r="593" spans="30:32" ht="15.75" customHeight="1" x14ac:dyDescent="0.2">
      <c r="AD593" s="148"/>
      <c r="AF593" s="148"/>
    </row>
    <row r="594" spans="30:32" ht="15.75" customHeight="1" x14ac:dyDescent="0.2">
      <c r="AD594" s="148"/>
      <c r="AF594" s="148"/>
    </row>
    <row r="595" spans="30:32" ht="15.75" customHeight="1" x14ac:dyDescent="0.2">
      <c r="AD595" s="148"/>
      <c r="AF595" s="148"/>
    </row>
    <row r="596" spans="30:32" ht="15.75" customHeight="1" x14ac:dyDescent="0.2">
      <c r="AD596" s="148"/>
      <c r="AF596" s="148"/>
    </row>
    <row r="597" spans="30:32" ht="15.75" customHeight="1" x14ac:dyDescent="0.2">
      <c r="AD597" s="148"/>
      <c r="AF597" s="148"/>
    </row>
    <row r="598" spans="30:32" ht="15.75" customHeight="1" x14ac:dyDescent="0.2">
      <c r="AD598" s="148"/>
      <c r="AF598" s="148"/>
    </row>
    <row r="599" spans="30:32" ht="15.75" customHeight="1" x14ac:dyDescent="0.2">
      <c r="AD599" s="148"/>
      <c r="AF599" s="148"/>
    </row>
    <row r="600" spans="30:32" ht="15.75" customHeight="1" x14ac:dyDescent="0.2">
      <c r="AD600" s="148"/>
      <c r="AF600" s="148"/>
    </row>
    <row r="601" spans="30:32" ht="15.75" customHeight="1" x14ac:dyDescent="0.2">
      <c r="AD601" s="148"/>
      <c r="AF601" s="148"/>
    </row>
    <row r="602" spans="30:32" ht="15.75" customHeight="1" x14ac:dyDescent="0.2">
      <c r="AD602" s="148"/>
      <c r="AF602" s="148"/>
    </row>
    <row r="603" spans="30:32" ht="15.75" customHeight="1" x14ac:dyDescent="0.2">
      <c r="AD603" s="148"/>
      <c r="AF603" s="148"/>
    </row>
    <row r="604" spans="30:32" ht="15.75" customHeight="1" x14ac:dyDescent="0.2">
      <c r="AD604" s="148"/>
      <c r="AF604" s="148"/>
    </row>
    <row r="605" spans="30:32" ht="15.75" customHeight="1" x14ac:dyDescent="0.2">
      <c r="AD605" s="148"/>
      <c r="AF605" s="148"/>
    </row>
    <row r="606" spans="30:32" ht="15.75" customHeight="1" x14ac:dyDescent="0.2">
      <c r="AD606" s="148"/>
      <c r="AF606" s="148"/>
    </row>
    <row r="607" spans="30:32" ht="15.75" customHeight="1" x14ac:dyDescent="0.2">
      <c r="AD607" s="148"/>
      <c r="AF607" s="148"/>
    </row>
    <row r="608" spans="30:32" ht="15.75" customHeight="1" x14ac:dyDescent="0.2">
      <c r="AD608" s="148"/>
      <c r="AF608" s="148"/>
    </row>
    <row r="609" spans="30:32" ht="15.75" customHeight="1" x14ac:dyDescent="0.2">
      <c r="AD609" s="148"/>
      <c r="AF609" s="148"/>
    </row>
    <row r="610" spans="30:32" ht="15.75" customHeight="1" x14ac:dyDescent="0.2">
      <c r="AD610" s="148"/>
      <c r="AF610" s="148"/>
    </row>
    <row r="611" spans="30:32" ht="15.75" customHeight="1" x14ac:dyDescent="0.2">
      <c r="AD611" s="148"/>
      <c r="AF611" s="148"/>
    </row>
    <row r="612" spans="30:32" ht="15.75" customHeight="1" x14ac:dyDescent="0.2">
      <c r="AD612" s="148"/>
      <c r="AF612" s="148"/>
    </row>
    <row r="613" spans="30:32" ht="15.75" customHeight="1" x14ac:dyDescent="0.2">
      <c r="AD613" s="148"/>
      <c r="AF613" s="148"/>
    </row>
    <row r="614" spans="30:32" ht="15.75" customHeight="1" x14ac:dyDescent="0.2">
      <c r="AD614" s="148"/>
      <c r="AF614" s="148"/>
    </row>
    <row r="615" spans="30:32" ht="15.75" customHeight="1" x14ac:dyDescent="0.2">
      <c r="AD615" s="148"/>
      <c r="AF615" s="148"/>
    </row>
    <row r="616" spans="30:32" ht="15.75" customHeight="1" x14ac:dyDescent="0.2">
      <c r="AD616" s="148"/>
      <c r="AF616" s="148"/>
    </row>
  </sheetData>
  <mergeCells count="187">
    <mergeCell ref="B8:AF8"/>
    <mergeCell ref="B12:AF12"/>
    <mergeCell ref="B20:B21"/>
    <mergeCell ref="C20:G21"/>
    <mergeCell ref="H20:AC21"/>
    <mergeCell ref="AD20:AD21"/>
    <mergeCell ref="AE20:AE21"/>
    <mergeCell ref="AF20:AF21"/>
    <mergeCell ref="B16:AF16"/>
    <mergeCell ref="B17:AF17"/>
    <mergeCell ref="H18:AC18"/>
    <mergeCell ref="AD18:AE18"/>
    <mergeCell ref="H25:AC25"/>
    <mergeCell ref="H26:AC26"/>
    <mergeCell ref="H27:AC27"/>
    <mergeCell ref="H22:AC22"/>
    <mergeCell ref="H23:AC23"/>
    <mergeCell ref="H24:AC24"/>
    <mergeCell ref="H31:AC31"/>
    <mergeCell ref="H32:AC32"/>
    <mergeCell ref="H33:AC33"/>
    <mergeCell ref="H28:AC28"/>
    <mergeCell ref="H29:AC29"/>
    <mergeCell ref="H30:AC30"/>
    <mergeCell ref="H37:AC37"/>
    <mergeCell ref="H38:AC38"/>
    <mergeCell ref="H39:AC39"/>
    <mergeCell ref="H34:AC34"/>
    <mergeCell ref="H35:AC35"/>
    <mergeCell ref="H36:AC36"/>
    <mergeCell ref="H43:AC43"/>
    <mergeCell ref="H44:AC44"/>
    <mergeCell ref="H45:AC45"/>
    <mergeCell ref="H40:AC40"/>
    <mergeCell ref="H41:AC41"/>
    <mergeCell ref="H42:AC42"/>
    <mergeCell ref="H49:AC49"/>
    <mergeCell ref="H50:AC50"/>
    <mergeCell ref="H51:AC51"/>
    <mergeCell ref="H46:AC46"/>
    <mergeCell ref="H47:AC47"/>
    <mergeCell ref="H48:AC48"/>
    <mergeCell ref="H55:AC55"/>
    <mergeCell ref="H56:AC56"/>
    <mergeCell ref="H57:AC57"/>
    <mergeCell ref="H52:AC52"/>
    <mergeCell ref="H53:AC53"/>
    <mergeCell ref="H54:AC54"/>
    <mergeCell ref="H61:AC61"/>
    <mergeCell ref="H62:AC62"/>
    <mergeCell ref="H63:AC63"/>
    <mergeCell ref="H58:AC58"/>
    <mergeCell ref="H59:AC59"/>
    <mergeCell ref="H60:AC60"/>
    <mergeCell ref="H67:AC67"/>
    <mergeCell ref="H68:AC68"/>
    <mergeCell ref="H69:AC69"/>
    <mergeCell ref="H64:AC64"/>
    <mergeCell ref="H65:AC65"/>
    <mergeCell ref="H66:AC66"/>
    <mergeCell ref="H73:AC73"/>
    <mergeCell ref="H74:AC74"/>
    <mergeCell ref="H75:AC75"/>
    <mergeCell ref="H70:AC70"/>
    <mergeCell ref="H71:AC71"/>
    <mergeCell ref="H72:AC72"/>
    <mergeCell ref="H79:AC79"/>
    <mergeCell ref="H80:AC80"/>
    <mergeCell ref="H81:AC81"/>
    <mergeCell ref="H76:AC76"/>
    <mergeCell ref="H77:AC77"/>
    <mergeCell ref="H78:AC78"/>
    <mergeCell ref="H85:AC85"/>
    <mergeCell ref="H86:AC86"/>
    <mergeCell ref="H87:AC87"/>
    <mergeCell ref="H82:AC82"/>
    <mergeCell ref="H83:AC83"/>
    <mergeCell ref="H84:AC84"/>
    <mergeCell ref="H91:AC91"/>
    <mergeCell ref="H92:AC92"/>
    <mergeCell ref="H93:AC93"/>
    <mergeCell ref="H88:AC88"/>
    <mergeCell ref="H89:AC89"/>
    <mergeCell ref="H90:AC90"/>
    <mergeCell ref="H97:AC97"/>
    <mergeCell ref="H98:AC98"/>
    <mergeCell ref="H99:AC99"/>
    <mergeCell ref="H94:AC94"/>
    <mergeCell ref="H95:AC95"/>
    <mergeCell ref="H96:AC96"/>
    <mergeCell ref="H103:AC103"/>
    <mergeCell ref="H104:AC104"/>
    <mergeCell ref="H105:AC105"/>
    <mergeCell ref="H100:AC100"/>
    <mergeCell ref="H101:AC101"/>
    <mergeCell ref="H102:AC102"/>
    <mergeCell ref="H109:AC109"/>
    <mergeCell ref="H110:AC110"/>
    <mergeCell ref="H111:AC111"/>
    <mergeCell ref="H106:AC106"/>
    <mergeCell ref="H107:AC107"/>
    <mergeCell ref="H108:AC108"/>
    <mergeCell ref="H115:AC115"/>
    <mergeCell ref="H116:AC116"/>
    <mergeCell ref="H117:AC117"/>
    <mergeCell ref="H112:AC112"/>
    <mergeCell ref="H113:AC113"/>
    <mergeCell ref="H114:AC114"/>
    <mergeCell ref="H121:AC121"/>
    <mergeCell ref="H122:AC122"/>
    <mergeCell ref="H123:AC123"/>
    <mergeCell ref="H118:AC118"/>
    <mergeCell ref="H119:AC119"/>
    <mergeCell ref="H120:AC120"/>
    <mergeCell ref="H127:AC127"/>
    <mergeCell ref="H128:AC128"/>
    <mergeCell ref="H129:AC129"/>
    <mergeCell ref="H124:AC124"/>
    <mergeCell ref="H125:AC125"/>
    <mergeCell ref="H126:AC126"/>
    <mergeCell ref="H133:AC133"/>
    <mergeCell ref="H134:AC134"/>
    <mergeCell ref="H135:AC135"/>
    <mergeCell ref="H130:AC130"/>
    <mergeCell ref="H131:AC131"/>
    <mergeCell ref="H132:AC132"/>
    <mergeCell ref="H139:AC139"/>
    <mergeCell ref="H140:AC140"/>
    <mergeCell ref="H141:AC141"/>
    <mergeCell ref="H136:AC136"/>
    <mergeCell ref="H137:AC137"/>
    <mergeCell ref="H138:AC138"/>
    <mergeCell ref="H164:AC164"/>
    <mergeCell ref="H165:AC165"/>
    <mergeCell ref="H160:AC160"/>
    <mergeCell ref="H161:AC161"/>
    <mergeCell ref="H162:AC162"/>
    <mergeCell ref="H145:AC145"/>
    <mergeCell ref="H146:AC146"/>
    <mergeCell ref="H147:AC147"/>
    <mergeCell ref="H142:AC142"/>
    <mergeCell ref="H143:AC143"/>
    <mergeCell ref="H144:AC144"/>
    <mergeCell ref="H151:AC151"/>
    <mergeCell ref="H152:AC152"/>
    <mergeCell ref="H153:AC153"/>
    <mergeCell ref="H148:AC148"/>
    <mergeCell ref="H149:AC149"/>
    <mergeCell ref="H150:AC150"/>
    <mergeCell ref="P204:T204"/>
    <mergeCell ref="P206:T206"/>
    <mergeCell ref="H169:AC169"/>
    <mergeCell ref="H170:AC170"/>
    <mergeCell ref="H171:AC171"/>
    <mergeCell ref="H166:AC166"/>
    <mergeCell ref="H167:AC167"/>
    <mergeCell ref="H168:AC168"/>
    <mergeCell ref="H175:AC175"/>
    <mergeCell ref="H176:AC176"/>
    <mergeCell ref="H177:AC177"/>
    <mergeCell ref="H172:AC172"/>
    <mergeCell ref="H173:AC173"/>
    <mergeCell ref="H174:AC174"/>
    <mergeCell ref="C6:AE6"/>
    <mergeCell ref="B10:AE10"/>
    <mergeCell ref="H190:AC190"/>
    <mergeCell ref="H191:AC191"/>
    <mergeCell ref="H192:AC192"/>
    <mergeCell ref="H187:AC187"/>
    <mergeCell ref="H188:AC188"/>
    <mergeCell ref="H189:AC189"/>
    <mergeCell ref="H184:AC184"/>
    <mergeCell ref="H185:AC185"/>
    <mergeCell ref="H186:AC186"/>
    <mergeCell ref="H181:AC181"/>
    <mergeCell ref="H182:AC182"/>
    <mergeCell ref="H183:AC183"/>
    <mergeCell ref="H178:AC178"/>
    <mergeCell ref="H179:AC179"/>
    <mergeCell ref="H180:AC180"/>
    <mergeCell ref="H157:AC157"/>
    <mergeCell ref="H158:AC158"/>
    <mergeCell ref="H159:AC159"/>
    <mergeCell ref="H154:AC154"/>
    <mergeCell ref="H155:AC155"/>
    <mergeCell ref="H156:AC156"/>
    <mergeCell ref="H163:AC163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538"/>
  <sheetViews>
    <sheetView showGridLines="0" view="pageBreakPreview" topLeftCell="A109" zoomScale="60" zoomScaleNormal="80" workbookViewId="0">
      <selection activeCell="AJ118" sqref="AJ118"/>
    </sheetView>
  </sheetViews>
  <sheetFormatPr defaultColWidth="3.28515625" defaultRowHeight="21.75" customHeight="1" x14ac:dyDescent="0.2"/>
  <cols>
    <col min="1" max="1" width="3.28515625" style="481"/>
    <col min="2" max="2" width="4.7109375" style="481" customWidth="1"/>
    <col min="3" max="3" width="13.5703125" style="481" customWidth="1"/>
    <col min="4" max="4" width="1" style="481" customWidth="1"/>
    <col min="5" max="5" width="0.85546875" style="481" customWidth="1"/>
    <col min="6" max="6" width="2.42578125" style="481" hidden="1" customWidth="1"/>
    <col min="7" max="7" width="1.28515625" style="481" customWidth="1"/>
    <col min="8" max="8" width="4.42578125" style="481" customWidth="1"/>
    <col min="9" max="9" width="20.28515625" style="481" bestFit="1" customWidth="1"/>
    <col min="10" max="10" width="1.85546875" style="481" customWidth="1"/>
    <col min="11" max="11" width="3.28515625" style="481" customWidth="1"/>
    <col min="12" max="15" width="3.7109375" style="481" customWidth="1"/>
    <col min="16" max="16" width="0.140625" style="481" customWidth="1"/>
    <col min="17" max="17" width="1.85546875" style="481" customWidth="1"/>
    <col min="18" max="20" width="3" style="481" customWidth="1"/>
    <col min="21" max="21" width="4.42578125" style="481" customWidth="1"/>
    <col min="22" max="22" width="6.5703125" style="481" customWidth="1"/>
    <col min="23" max="23" width="3" style="481" customWidth="1"/>
    <col min="24" max="24" width="5.42578125" style="481" customWidth="1"/>
    <col min="25" max="26" width="3.28515625" style="481" customWidth="1"/>
    <col min="27" max="27" width="3.140625" style="481" customWidth="1"/>
    <col min="28" max="28" width="11.85546875" style="481" customWidth="1"/>
    <col min="29" max="29" width="9" style="562" customWidth="1"/>
    <col min="30" max="30" width="3.7109375" style="481" hidden="1" customWidth="1"/>
    <col min="31" max="31" width="0.7109375" style="481" hidden="1" customWidth="1"/>
    <col min="32" max="32" width="10.140625" style="481" customWidth="1"/>
    <col min="33" max="33" width="8" style="582" customWidth="1"/>
    <col min="34" max="34" width="15.5703125" style="753" bestFit="1" customWidth="1"/>
    <col min="35" max="37" width="9.140625" style="481" customWidth="1"/>
    <col min="38" max="38" width="15.7109375" style="481" bestFit="1" customWidth="1"/>
    <col min="39" max="211" width="9.140625" style="481" customWidth="1"/>
    <col min="212" max="212" width="10.140625" style="481" customWidth="1"/>
    <col min="213" max="213" width="1" style="481" customWidth="1"/>
    <col min="214" max="216" width="3.28515625" style="481" customWidth="1"/>
    <col min="217" max="217" width="1.85546875" style="481" customWidth="1"/>
    <col min="218" max="218" width="17.85546875" style="481" customWidth="1"/>
    <col min="219" max="219" width="1.85546875" style="481" customWidth="1"/>
    <col min="220" max="222" width="3.28515625" style="481" customWidth="1"/>
    <col min="223" max="223" width="2.85546875" style="481" customWidth="1"/>
    <col min="224" max="224" width="1.85546875" style="481" customWidth="1"/>
    <col min="225" max="225" width="19.7109375" style="481" customWidth="1"/>
    <col min="226" max="226" width="1.85546875" style="481" customWidth="1"/>
    <col min="227" max="229" width="3" style="481" customWidth="1"/>
    <col min="230" max="230" width="4.42578125" style="481" customWidth="1"/>
    <col min="231" max="232" width="3" style="481" customWidth="1"/>
    <col min="233" max="238" width="3.28515625" style="481" customWidth="1"/>
    <col min="239" max="240" width="9.140625" style="481" customWidth="1"/>
    <col min="241" max="244" width="3.28515625" style="481" customWidth="1"/>
    <col min="245" max="245" width="4.140625" style="481" customWidth="1"/>
    <col min="246" max="246" width="1.7109375" style="481" customWidth="1"/>
    <col min="247" max="251" width="3.28515625" style="481" customWidth="1"/>
    <col min="252" max="252" width="1.7109375" style="481" customWidth="1"/>
    <col min="253" max="16384" width="3.28515625" style="481"/>
  </cols>
  <sheetData>
    <row r="1" spans="2:34" s="367" customFormat="1" ht="21.75" customHeight="1" x14ac:dyDescent="0.2">
      <c r="B1" s="366"/>
      <c r="C1" s="366" t="s">
        <v>1045</v>
      </c>
      <c r="D1" s="366"/>
      <c r="E1" s="366"/>
      <c r="F1" s="366"/>
      <c r="G1" s="366"/>
      <c r="H1" s="366"/>
      <c r="AC1" s="469"/>
      <c r="AF1" s="1075"/>
      <c r="AG1" s="470"/>
      <c r="AH1" s="753"/>
    </row>
    <row r="2" spans="2:34" s="367" customFormat="1" ht="21.75" customHeight="1" x14ac:dyDescent="0.2">
      <c r="AC2" s="469"/>
      <c r="AF2" s="1075"/>
      <c r="AG2" s="470"/>
      <c r="AH2" s="753"/>
    </row>
    <row r="3" spans="2:34" s="367" customFormat="1" ht="21.75" customHeight="1" x14ac:dyDescent="0.2">
      <c r="C3" s="368" t="s">
        <v>1046</v>
      </c>
      <c r="AC3" s="469"/>
      <c r="AG3" s="470"/>
      <c r="AH3" s="753"/>
    </row>
    <row r="4" spans="2:34" s="367" customFormat="1" ht="21.75" customHeight="1" x14ac:dyDescent="0.2">
      <c r="C4" s="368" t="s">
        <v>1047</v>
      </c>
      <c r="AC4" s="469"/>
      <c r="AG4" s="470"/>
      <c r="AH4" s="753"/>
    </row>
    <row r="5" spans="2:34" s="367" customFormat="1" ht="21.75" customHeight="1" x14ac:dyDescent="0.2">
      <c r="AC5" s="469"/>
      <c r="AG5" s="470"/>
      <c r="AH5" s="753"/>
    </row>
    <row r="6" spans="2:34" s="369" customFormat="1" ht="60.75" customHeight="1" x14ac:dyDescent="0.2">
      <c r="B6" s="942" t="s">
        <v>1414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2"/>
      <c r="AF6" s="942"/>
      <c r="AG6" s="942"/>
      <c r="AH6" s="753"/>
    </row>
    <row r="7" spans="2:34" s="369" customFormat="1" ht="21.75" customHeight="1" thickBot="1" x14ac:dyDescent="0.25">
      <c r="B7" s="370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471"/>
      <c r="AD7" s="371"/>
      <c r="AE7" s="371"/>
      <c r="AF7" s="371"/>
      <c r="AG7" s="472"/>
      <c r="AH7" s="753"/>
    </row>
    <row r="8" spans="2:34" s="369" customFormat="1" ht="21.75" customHeight="1" thickBot="1" x14ac:dyDescent="0.25">
      <c r="B8" s="1000" t="s">
        <v>1048</v>
      </c>
      <c r="C8" s="1001"/>
      <c r="D8" s="1001"/>
      <c r="E8" s="1001"/>
      <c r="F8" s="1001"/>
      <c r="G8" s="1001"/>
      <c r="H8" s="1001"/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1"/>
      <c r="T8" s="1001"/>
      <c r="U8" s="1001"/>
      <c r="V8" s="1001"/>
      <c r="W8" s="1001"/>
      <c r="X8" s="1001"/>
      <c r="Y8" s="1001"/>
      <c r="Z8" s="1001"/>
      <c r="AA8" s="1001"/>
      <c r="AB8" s="1001"/>
      <c r="AC8" s="1089"/>
      <c r="AD8" s="1001"/>
      <c r="AE8" s="1001"/>
      <c r="AF8" s="1001"/>
      <c r="AG8" s="1002"/>
      <c r="AH8" s="753"/>
    </row>
    <row r="9" spans="2:34" s="369" customFormat="1" ht="21.75" customHeight="1" x14ac:dyDescent="0.2">
      <c r="B9" s="372"/>
      <c r="C9" s="373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473"/>
      <c r="AD9" s="370"/>
      <c r="AE9" s="370"/>
      <c r="AF9" s="370"/>
      <c r="AG9" s="474"/>
      <c r="AH9" s="753"/>
    </row>
    <row r="10" spans="2:34" s="369" customFormat="1" ht="21.75" customHeight="1" x14ac:dyDescent="0.2">
      <c r="B10" s="943" t="s">
        <v>2253</v>
      </c>
      <c r="C10" s="943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1090"/>
      <c r="AD10" s="943"/>
      <c r="AE10" s="943"/>
      <c r="AF10" s="943"/>
      <c r="AG10" s="943"/>
      <c r="AH10" s="753"/>
    </row>
    <row r="11" spans="2:34" s="369" customFormat="1" ht="21.75" customHeight="1" x14ac:dyDescent="0.2">
      <c r="B11" s="367"/>
      <c r="C11" s="1049"/>
      <c r="D11" s="1049"/>
      <c r="E11" s="1049"/>
      <c r="F11" s="1049"/>
      <c r="G11" s="1049"/>
      <c r="H11" s="1049"/>
      <c r="I11" s="1049"/>
      <c r="J11" s="1049"/>
      <c r="K11" s="1049"/>
      <c r="L11" s="1049"/>
      <c r="M11" s="1049"/>
      <c r="N11" s="1049"/>
      <c r="O11" s="1049"/>
      <c r="P11" s="1049"/>
      <c r="Q11" s="1049"/>
      <c r="R11" s="1049"/>
      <c r="S11" s="1049"/>
      <c r="T11" s="1049"/>
      <c r="U11" s="1049"/>
      <c r="V11" s="1049"/>
      <c r="W11" s="1049"/>
      <c r="X11" s="1049"/>
      <c r="Y11" s="1049"/>
      <c r="Z11" s="1049"/>
      <c r="AA11" s="1049"/>
      <c r="AB11" s="1049"/>
      <c r="AC11" s="1091"/>
      <c r="AD11" s="1049"/>
      <c r="AE11" s="1049"/>
      <c r="AF11" s="475"/>
      <c r="AG11" s="474"/>
      <c r="AH11" s="753"/>
    </row>
    <row r="12" spans="2:34" s="369" customFormat="1" ht="21.75" customHeight="1" thickBot="1" x14ac:dyDescent="0.25">
      <c r="B12" s="367"/>
      <c r="C12" s="373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473"/>
      <c r="AD12" s="370"/>
      <c r="AE12" s="370"/>
      <c r="AF12" s="370"/>
      <c r="AG12" s="472"/>
      <c r="AH12" s="753"/>
    </row>
    <row r="13" spans="2:34" s="369" customFormat="1" ht="21.75" customHeight="1" thickBot="1" x14ac:dyDescent="0.25">
      <c r="B13" s="1000" t="s">
        <v>1049</v>
      </c>
      <c r="C13" s="1001"/>
      <c r="D13" s="1001"/>
      <c r="E13" s="1001"/>
      <c r="F13" s="1001"/>
      <c r="G13" s="1001"/>
      <c r="H13" s="1001"/>
      <c r="I13" s="1001"/>
      <c r="J13" s="1001"/>
      <c r="K13" s="1001"/>
      <c r="L13" s="1001"/>
      <c r="M13" s="1001"/>
      <c r="N13" s="1001"/>
      <c r="O13" s="1001"/>
      <c r="P13" s="1001"/>
      <c r="Q13" s="1001"/>
      <c r="R13" s="1001"/>
      <c r="S13" s="1001"/>
      <c r="T13" s="1001"/>
      <c r="U13" s="1001"/>
      <c r="V13" s="1001"/>
      <c r="W13" s="1001"/>
      <c r="X13" s="1001"/>
      <c r="Y13" s="1001"/>
      <c r="Z13" s="1001"/>
      <c r="AA13" s="1001"/>
      <c r="AB13" s="1001"/>
      <c r="AC13" s="1089"/>
      <c r="AD13" s="1001"/>
      <c r="AE13" s="1001"/>
      <c r="AF13" s="1001"/>
      <c r="AG13" s="1002"/>
      <c r="AH13" s="753"/>
    </row>
    <row r="14" spans="2:34" s="369" customFormat="1" ht="21.75" customHeight="1" x14ac:dyDescent="0.2">
      <c r="B14" s="367"/>
      <c r="C14" s="374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476"/>
      <c r="AD14" s="375"/>
      <c r="AE14" s="375"/>
      <c r="AF14" s="375"/>
      <c r="AG14" s="474"/>
      <c r="AH14" s="753"/>
    </row>
    <row r="15" spans="2:34" s="369" customFormat="1" ht="21.75" customHeight="1" x14ac:dyDescent="0.2">
      <c r="B15" s="367"/>
      <c r="C15" s="373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6" t="s">
        <v>1270</v>
      </c>
      <c r="O15" s="377"/>
      <c r="P15" s="370"/>
      <c r="Q15" s="370"/>
      <c r="R15" s="376" t="s">
        <v>1271</v>
      </c>
      <c r="S15" s="377"/>
      <c r="T15" s="373"/>
      <c r="U15" s="370"/>
      <c r="V15" s="370"/>
      <c r="W15" s="370"/>
      <c r="X15" s="370"/>
      <c r="Y15" s="370"/>
      <c r="Z15" s="370"/>
      <c r="AA15" s="370"/>
      <c r="AB15" s="370"/>
      <c r="AC15" s="473"/>
      <c r="AD15" s="370"/>
      <c r="AE15" s="370"/>
      <c r="AF15" s="370"/>
      <c r="AG15" s="474"/>
      <c r="AH15" s="753"/>
    </row>
    <row r="16" spans="2:34" s="369" customFormat="1" ht="21.75" customHeight="1" thickBot="1" x14ac:dyDescent="0.25">
      <c r="B16" s="367"/>
      <c r="C16" s="373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473"/>
      <c r="AD16" s="370"/>
      <c r="AE16" s="370"/>
      <c r="AF16" s="370"/>
      <c r="AG16" s="474"/>
      <c r="AH16" s="753"/>
    </row>
    <row r="17" spans="2:34" s="368" customFormat="1" ht="21.75" customHeight="1" x14ac:dyDescent="0.2">
      <c r="B17" s="477"/>
      <c r="C17" s="1020"/>
      <c r="D17" s="1020"/>
      <c r="E17" s="1020"/>
      <c r="F17" s="1020"/>
      <c r="G17" s="1020"/>
      <c r="H17" s="1020"/>
      <c r="I17" s="1020"/>
      <c r="J17" s="1020"/>
      <c r="K17" s="1020"/>
      <c r="L17" s="1020"/>
      <c r="M17" s="1020"/>
      <c r="N17" s="1020"/>
      <c r="O17" s="1020"/>
      <c r="P17" s="1020"/>
      <c r="Q17" s="1020"/>
      <c r="R17" s="1020"/>
      <c r="S17" s="1020"/>
      <c r="T17" s="1020"/>
      <c r="U17" s="1020"/>
      <c r="V17" s="1020"/>
      <c r="W17" s="1020"/>
      <c r="X17" s="1020"/>
      <c r="Y17" s="1020"/>
      <c r="Z17" s="1020"/>
      <c r="AA17" s="1020"/>
      <c r="AB17" s="1020"/>
      <c r="AC17" s="1087"/>
      <c r="AD17" s="1020"/>
      <c r="AE17" s="1020"/>
      <c r="AF17" s="478"/>
      <c r="AG17" s="479"/>
      <c r="AH17" s="753"/>
    </row>
    <row r="18" spans="2:34" s="368" customFormat="1" ht="21.75" customHeight="1" x14ac:dyDescent="0.2">
      <c r="B18" s="378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480"/>
      <c r="AD18" s="379"/>
      <c r="AE18" s="379"/>
      <c r="AF18" s="379"/>
      <c r="AG18" s="380"/>
      <c r="AH18" s="753"/>
    </row>
    <row r="19" spans="2:34" s="368" customFormat="1" ht="21.75" customHeight="1" thickBot="1" x14ac:dyDescent="0.25">
      <c r="B19" s="378"/>
      <c r="C19" s="379"/>
      <c r="D19" s="379"/>
      <c r="E19" s="379"/>
      <c r="F19" s="379"/>
      <c r="G19" s="379"/>
      <c r="H19" s="1023" t="s">
        <v>1272</v>
      </c>
      <c r="I19" s="1023"/>
      <c r="J19" s="1023"/>
      <c r="K19" s="1023"/>
      <c r="L19" s="1023"/>
      <c r="M19" s="1023"/>
      <c r="N19" s="1023"/>
      <c r="O19" s="1023"/>
      <c r="P19" s="1023"/>
      <c r="Q19" s="1023"/>
      <c r="R19" s="1023"/>
      <c r="S19" s="1023"/>
      <c r="T19" s="1023"/>
      <c r="U19" s="1023"/>
      <c r="V19" s="1023"/>
      <c r="W19" s="1023"/>
      <c r="X19" s="1023"/>
      <c r="Y19" s="1023"/>
      <c r="Z19" s="1023"/>
      <c r="AA19" s="1023"/>
      <c r="AB19" s="1023"/>
      <c r="AC19" s="1024" t="s">
        <v>1051</v>
      </c>
      <c r="AD19" s="1088"/>
      <c r="AE19" s="1088"/>
      <c r="AF19" s="1025"/>
      <c r="AG19" s="380"/>
      <c r="AH19" s="753"/>
    </row>
    <row r="20" spans="2:34" ht="21.75" customHeight="1" x14ac:dyDescent="0.2">
      <c r="B20" s="1076" t="s">
        <v>1052</v>
      </c>
      <c r="C20" s="1005" t="s">
        <v>1053</v>
      </c>
      <c r="D20" s="1006"/>
      <c r="E20" s="1006"/>
      <c r="F20" s="1006"/>
      <c r="G20" s="1078"/>
      <c r="H20" s="1009" t="s">
        <v>398</v>
      </c>
      <c r="I20" s="1080"/>
      <c r="J20" s="1080"/>
      <c r="K20" s="1080"/>
      <c r="L20" s="1080"/>
      <c r="M20" s="1080"/>
      <c r="N20" s="1080"/>
      <c r="O20" s="1080"/>
      <c r="P20" s="1080"/>
      <c r="Q20" s="1080"/>
      <c r="R20" s="1080"/>
      <c r="S20" s="1080"/>
      <c r="T20" s="1080"/>
      <c r="U20" s="1080"/>
      <c r="V20" s="1080"/>
      <c r="W20" s="1080"/>
      <c r="X20" s="1080"/>
      <c r="Y20" s="1080"/>
      <c r="Z20" s="1080"/>
      <c r="AA20" s="1080"/>
      <c r="AB20" s="1080"/>
      <c r="AC20" s="1083">
        <v>2015</v>
      </c>
      <c r="AD20" s="1083"/>
      <c r="AE20" s="1083"/>
      <c r="AF20" s="1083">
        <v>2014</v>
      </c>
      <c r="AG20" s="1085" t="s">
        <v>1054</v>
      </c>
      <c r="AH20" s="754"/>
    </row>
    <row r="21" spans="2:34" ht="21.75" customHeight="1" thickBot="1" x14ac:dyDescent="0.25">
      <c r="B21" s="1077"/>
      <c r="C21" s="1007"/>
      <c r="D21" s="1008"/>
      <c r="E21" s="1008"/>
      <c r="F21" s="1008"/>
      <c r="G21" s="1079"/>
      <c r="H21" s="1081"/>
      <c r="I21" s="1082"/>
      <c r="J21" s="1082"/>
      <c r="K21" s="1082"/>
      <c r="L21" s="1082"/>
      <c r="M21" s="1082"/>
      <c r="N21" s="1082"/>
      <c r="O21" s="1082"/>
      <c r="P21" s="1082"/>
      <c r="Q21" s="1082"/>
      <c r="R21" s="1082"/>
      <c r="S21" s="1082"/>
      <c r="T21" s="1082"/>
      <c r="U21" s="1082"/>
      <c r="V21" s="1082"/>
      <c r="W21" s="1082"/>
      <c r="X21" s="1082"/>
      <c r="Y21" s="1082"/>
      <c r="Z21" s="1082"/>
      <c r="AA21" s="1082"/>
      <c r="AB21" s="1082"/>
      <c r="AC21" s="1084"/>
      <c r="AD21" s="1084"/>
      <c r="AE21" s="1084"/>
      <c r="AF21" s="1084"/>
      <c r="AG21" s="1086"/>
      <c r="AH21" s="754"/>
    </row>
    <row r="22" spans="2:34" s="486" customFormat="1" ht="21.75" customHeight="1" x14ac:dyDescent="0.2">
      <c r="B22" s="482"/>
      <c r="C22" s="483" t="s">
        <v>1273</v>
      </c>
      <c r="D22" s="387"/>
      <c r="E22" s="387"/>
      <c r="F22" s="387"/>
      <c r="G22" s="388"/>
      <c r="H22" s="1073" t="s">
        <v>1274</v>
      </c>
      <c r="I22" s="1074"/>
      <c r="J22" s="1074"/>
      <c r="K22" s="1074"/>
      <c r="L22" s="1074"/>
      <c r="M22" s="1074"/>
      <c r="N22" s="1074"/>
      <c r="O22" s="1074"/>
      <c r="P22" s="1074"/>
      <c r="Q22" s="1074"/>
      <c r="R22" s="1074"/>
      <c r="S22" s="1074"/>
      <c r="T22" s="1074"/>
      <c r="U22" s="1074"/>
      <c r="V22" s="1074"/>
      <c r="W22" s="1074"/>
      <c r="X22" s="1074"/>
      <c r="Y22" s="1074"/>
      <c r="Z22" s="1074"/>
      <c r="AA22" s="1074"/>
      <c r="AB22" s="1074"/>
      <c r="AC22" s="484">
        <v>186035688.2199997</v>
      </c>
      <c r="AD22" s="484">
        <v>0</v>
      </c>
      <c r="AE22" s="484">
        <v>0</v>
      </c>
      <c r="AF22" s="484">
        <v>175760570.27999979</v>
      </c>
      <c r="AG22" s="485"/>
      <c r="AH22" s="755">
        <v>186035688.2199997</v>
      </c>
    </row>
    <row r="23" spans="2:34" s="486" customFormat="1" ht="21.75" customHeight="1" x14ac:dyDescent="0.2">
      <c r="B23" s="443"/>
      <c r="C23" s="483" t="s">
        <v>534</v>
      </c>
      <c r="D23" s="487"/>
      <c r="E23" s="487"/>
      <c r="F23" s="487"/>
      <c r="G23" s="488"/>
      <c r="H23" s="991" t="s">
        <v>1275</v>
      </c>
      <c r="I23" s="992"/>
      <c r="J23" s="992"/>
      <c r="K23" s="992"/>
      <c r="L23" s="992"/>
      <c r="M23" s="992"/>
      <c r="N23" s="992"/>
      <c r="O23" s="992"/>
      <c r="P23" s="992"/>
      <c r="Q23" s="992"/>
      <c r="R23" s="992"/>
      <c r="S23" s="992"/>
      <c r="T23" s="992"/>
      <c r="U23" s="992"/>
      <c r="V23" s="992"/>
      <c r="W23" s="992"/>
      <c r="X23" s="992"/>
      <c r="Y23" s="992"/>
      <c r="Z23" s="992"/>
      <c r="AA23" s="992"/>
      <c r="AB23" s="1054"/>
      <c r="AC23" s="397">
        <v>25785802.759999998</v>
      </c>
      <c r="AD23" s="397">
        <v>0</v>
      </c>
      <c r="AE23" s="397">
        <v>0</v>
      </c>
      <c r="AF23" s="397">
        <v>25785802.759999998</v>
      </c>
      <c r="AG23" s="489" t="s">
        <v>1276</v>
      </c>
      <c r="AH23" s="755"/>
    </row>
    <row r="24" spans="2:34" s="486" customFormat="1" ht="21.75" customHeight="1" x14ac:dyDescent="0.2">
      <c r="B24" s="443"/>
      <c r="C24" s="483" t="s">
        <v>1277</v>
      </c>
      <c r="D24" s="487"/>
      <c r="E24" s="487"/>
      <c r="F24" s="487"/>
      <c r="G24" s="488"/>
      <c r="H24" s="991" t="s">
        <v>1278</v>
      </c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2"/>
      <c r="X24" s="992"/>
      <c r="Y24" s="992"/>
      <c r="Z24" s="992"/>
      <c r="AA24" s="992"/>
      <c r="AB24" s="1054"/>
      <c r="AC24" s="397">
        <v>159597106.65999997</v>
      </c>
      <c r="AD24" s="397">
        <v>0</v>
      </c>
      <c r="AE24" s="397">
        <v>0</v>
      </c>
      <c r="AF24" s="397">
        <v>150215572.54000002</v>
      </c>
      <c r="AG24" s="490" t="s">
        <v>1057</v>
      </c>
      <c r="AH24" s="755"/>
    </row>
    <row r="25" spans="2:34" s="486" customFormat="1" ht="21.75" customHeight="1" x14ac:dyDescent="0.2">
      <c r="B25" s="443"/>
      <c r="C25" s="491" t="s">
        <v>535</v>
      </c>
      <c r="D25" s="492"/>
      <c r="E25" s="492"/>
      <c r="F25" s="492"/>
      <c r="G25" s="493"/>
      <c r="H25" s="956" t="s">
        <v>1279</v>
      </c>
      <c r="I25" s="957"/>
      <c r="J25" s="957"/>
      <c r="K25" s="957"/>
      <c r="L25" s="957"/>
      <c r="M25" s="957"/>
      <c r="N25" s="957"/>
      <c r="O25" s="957"/>
      <c r="P25" s="957"/>
      <c r="Q25" s="957"/>
      <c r="R25" s="957"/>
      <c r="S25" s="957"/>
      <c r="T25" s="957"/>
      <c r="U25" s="957"/>
      <c r="V25" s="957"/>
      <c r="W25" s="957"/>
      <c r="X25" s="957"/>
      <c r="Y25" s="957"/>
      <c r="Z25" s="957"/>
      <c r="AA25" s="957"/>
      <c r="AB25" s="1056"/>
      <c r="AC25" s="461">
        <v>39612706.039999999</v>
      </c>
      <c r="AD25" s="494"/>
      <c r="AE25" s="495"/>
      <c r="AF25" s="496">
        <v>40215709.009999998</v>
      </c>
      <c r="AG25" s="443"/>
      <c r="AH25" s="755"/>
    </row>
    <row r="26" spans="2:34" s="486" customFormat="1" ht="21.75" customHeight="1" x14ac:dyDescent="0.2">
      <c r="B26" s="443"/>
      <c r="C26" s="428" t="s">
        <v>1280</v>
      </c>
      <c r="D26" s="429"/>
      <c r="E26" s="429"/>
      <c r="F26" s="429"/>
      <c r="G26" s="430"/>
      <c r="H26" s="956" t="s">
        <v>1281</v>
      </c>
      <c r="I26" s="957"/>
      <c r="J26" s="957"/>
      <c r="K26" s="957"/>
      <c r="L26" s="957"/>
      <c r="M26" s="957"/>
      <c r="N26" s="957"/>
      <c r="O26" s="957"/>
      <c r="P26" s="957"/>
      <c r="Q26" s="957"/>
      <c r="R26" s="957"/>
      <c r="S26" s="957"/>
      <c r="T26" s="957"/>
      <c r="U26" s="957"/>
      <c r="V26" s="957"/>
      <c r="W26" s="957"/>
      <c r="X26" s="957"/>
      <c r="Y26" s="957"/>
      <c r="Z26" s="957"/>
      <c r="AA26" s="957"/>
      <c r="AB26" s="1056"/>
      <c r="AC26" s="497">
        <v>0</v>
      </c>
      <c r="AD26" s="497">
        <v>0</v>
      </c>
      <c r="AE26" s="497">
        <v>0</v>
      </c>
      <c r="AF26" s="497">
        <v>1883078.32</v>
      </c>
      <c r="AG26" s="443" t="s">
        <v>1057</v>
      </c>
      <c r="AH26" s="755"/>
    </row>
    <row r="27" spans="2:34" s="486" customFormat="1" ht="21.75" customHeight="1" x14ac:dyDescent="0.2">
      <c r="B27" s="443"/>
      <c r="C27" s="499" t="s">
        <v>536</v>
      </c>
      <c r="D27" s="500"/>
      <c r="E27" s="500"/>
      <c r="F27" s="500"/>
      <c r="G27" s="501"/>
      <c r="H27" s="973" t="s">
        <v>1282</v>
      </c>
      <c r="I27" s="974"/>
      <c r="J27" s="974"/>
      <c r="K27" s="974"/>
      <c r="L27" s="974"/>
      <c r="M27" s="974"/>
      <c r="N27" s="974"/>
      <c r="O27" s="974"/>
      <c r="P27" s="974"/>
      <c r="Q27" s="974"/>
      <c r="R27" s="974"/>
      <c r="S27" s="974"/>
      <c r="T27" s="974"/>
      <c r="U27" s="974"/>
      <c r="V27" s="974"/>
      <c r="W27" s="974"/>
      <c r="X27" s="974"/>
      <c r="Y27" s="974"/>
      <c r="Z27" s="974"/>
      <c r="AA27" s="974"/>
      <c r="AB27" s="997"/>
      <c r="AC27" s="461">
        <v>0</v>
      </c>
      <c r="AD27" s="502"/>
      <c r="AE27" s="503"/>
      <c r="AF27" s="496">
        <v>1883078.32</v>
      </c>
      <c r="AG27" s="443" t="s">
        <v>1057</v>
      </c>
      <c r="AH27" s="755"/>
    </row>
    <row r="28" spans="2:34" s="486" customFormat="1" ht="21.75" customHeight="1" x14ac:dyDescent="0.2">
      <c r="B28" s="443"/>
      <c r="C28" s="499" t="s">
        <v>537</v>
      </c>
      <c r="D28" s="500"/>
      <c r="E28" s="500"/>
      <c r="F28" s="500"/>
      <c r="G28" s="501"/>
      <c r="H28" s="973" t="s">
        <v>1283</v>
      </c>
      <c r="I28" s="974"/>
      <c r="J28" s="974"/>
      <c r="K28" s="974"/>
      <c r="L28" s="974"/>
      <c r="M28" s="974"/>
      <c r="N28" s="974"/>
      <c r="O28" s="974"/>
      <c r="P28" s="974"/>
      <c r="Q28" s="974"/>
      <c r="R28" s="974"/>
      <c r="S28" s="974"/>
      <c r="T28" s="974"/>
      <c r="U28" s="974"/>
      <c r="V28" s="974"/>
      <c r="W28" s="974"/>
      <c r="X28" s="974"/>
      <c r="Y28" s="974"/>
      <c r="Z28" s="974"/>
      <c r="AA28" s="974"/>
      <c r="AB28" s="997"/>
      <c r="AC28" s="408">
        <v>0</v>
      </c>
      <c r="AD28" s="504"/>
      <c r="AE28" s="504"/>
      <c r="AF28" s="496">
        <v>0</v>
      </c>
      <c r="AG28" s="443" t="s">
        <v>1057</v>
      </c>
      <c r="AH28" s="755"/>
    </row>
    <row r="29" spans="2:34" s="486" customFormat="1" ht="21.75" customHeight="1" x14ac:dyDescent="0.2">
      <c r="B29" s="443"/>
      <c r="C29" s="499" t="s">
        <v>538</v>
      </c>
      <c r="D29" s="500"/>
      <c r="E29" s="500"/>
      <c r="F29" s="500"/>
      <c r="G29" s="501"/>
      <c r="H29" s="973" t="s">
        <v>1284</v>
      </c>
      <c r="I29" s="974"/>
      <c r="J29" s="974"/>
      <c r="K29" s="974"/>
      <c r="L29" s="974"/>
      <c r="M29" s="974"/>
      <c r="N29" s="974"/>
      <c r="O29" s="974"/>
      <c r="P29" s="974"/>
      <c r="Q29" s="974"/>
      <c r="R29" s="974"/>
      <c r="S29" s="974"/>
      <c r="T29" s="974"/>
      <c r="U29" s="974"/>
      <c r="V29" s="974"/>
      <c r="W29" s="974"/>
      <c r="X29" s="974"/>
      <c r="Y29" s="974"/>
      <c r="Z29" s="974"/>
      <c r="AA29" s="974"/>
      <c r="AB29" s="997"/>
      <c r="AC29" s="408">
        <v>0</v>
      </c>
      <c r="AD29" s="506"/>
      <c r="AE29" s="506"/>
      <c r="AF29" s="496">
        <v>0</v>
      </c>
      <c r="AG29" s="443" t="s">
        <v>1057</v>
      </c>
      <c r="AH29" s="755"/>
    </row>
    <row r="30" spans="2:34" s="486" customFormat="1" ht="21.75" customHeight="1" x14ac:dyDescent="0.2">
      <c r="B30" s="443"/>
      <c r="C30" s="491" t="s">
        <v>539</v>
      </c>
      <c r="D30" s="492"/>
      <c r="E30" s="492"/>
      <c r="F30" s="492"/>
      <c r="G30" s="493"/>
      <c r="H30" s="956" t="s">
        <v>1285</v>
      </c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  <c r="T30" s="957"/>
      <c r="U30" s="957"/>
      <c r="V30" s="957"/>
      <c r="W30" s="957"/>
      <c r="X30" s="957"/>
      <c r="Y30" s="957"/>
      <c r="Z30" s="957"/>
      <c r="AA30" s="957"/>
      <c r="AB30" s="1056"/>
      <c r="AC30" s="461">
        <v>107300512.49999997</v>
      </c>
      <c r="AD30" s="507"/>
      <c r="AE30" s="507"/>
      <c r="AF30" s="496">
        <v>102484741.32000001</v>
      </c>
      <c r="AG30" s="443" t="s">
        <v>1057</v>
      </c>
      <c r="AH30" s="755"/>
    </row>
    <row r="31" spans="2:34" s="486" customFormat="1" ht="21.75" customHeight="1" x14ac:dyDescent="0.2">
      <c r="B31" s="443"/>
      <c r="C31" s="491" t="s">
        <v>540</v>
      </c>
      <c r="D31" s="492"/>
      <c r="E31" s="492"/>
      <c r="F31" s="492"/>
      <c r="G31" s="493"/>
      <c r="H31" s="956" t="s">
        <v>1286</v>
      </c>
      <c r="I31" s="957"/>
      <c r="J31" s="957"/>
      <c r="K31" s="957"/>
      <c r="L31" s="957"/>
      <c r="M31" s="957"/>
      <c r="N31" s="957"/>
      <c r="O31" s="957"/>
      <c r="P31" s="957"/>
      <c r="Q31" s="957"/>
      <c r="R31" s="957"/>
      <c r="S31" s="957"/>
      <c r="T31" s="957"/>
      <c r="U31" s="957"/>
      <c r="V31" s="957"/>
      <c r="W31" s="957"/>
      <c r="X31" s="957"/>
      <c r="Y31" s="957"/>
      <c r="Z31" s="957"/>
      <c r="AA31" s="957"/>
      <c r="AB31" s="1056"/>
      <c r="AC31" s="408">
        <v>0</v>
      </c>
      <c r="AD31" s="506"/>
      <c r="AE31" s="506"/>
      <c r="AF31" s="496">
        <v>0</v>
      </c>
      <c r="AG31" s="443" t="s">
        <v>1057</v>
      </c>
      <c r="AH31" s="755"/>
    </row>
    <row r="32" spans="2:34" s="486" customFormat="1" ht="21.75" customHeight="1" x14ac:dyDescent="0.2">
      <c r="B32" s="443"/>
      <c r="C32" s="491" t="s">
        <v>541</v>
      </c>
      <c r="D32" s="492"/>
      <c r="E32" s="492"/>
      <c r="F32" s="492"/>
      <c r="G32" s="493"/>
      <c r="H32" s="956" t="s">
        <v>1287</v>
      </c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1056"/>
      <c r="AC32" s="461">
        <v>12683888.119999999</v>
      </c>
      <c r="AD32" s="507"/>
      <c r="AE32" s="507"/>
      <c r="AF32" s="496">
        <v>5632043.8899999997</v>
      </c>
      <c r="AG32" s="443" t="s">
        <v>1057</v>
      </c>
      <c r="AH32" s="755"/>
    </row>
    <row r="33" spans="2:34" s="486" customFormat="1" ht="21.75" customHeight="1" x14ac:dyDescent="0.2">
      <c r="B33" s="443"/>
      <c r="C33" s="483" t="s">
        <v>542</v>
      </c>
      <c r="D33" s="487"/>
      <c r="E33" s="487"/>
      <c r="F33" s="487"/>
      <c r="G33" s="488"/>
      <c r="H33" s="991" t="s">
        <v>1288</v>
      </c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992"/>
      <c r="X33" s="992"/>
      <c r="Y33" s="992"/>
      <c r="Z33" s="992"/>
      <c r="AA33" s="992"/>
      <c r="AB33" s="1054"/>
      <c r="AC33" s="397">
        <v>1086554.25</v>
      </c>
      <c r="AD33" s="507"/>
      <c r="AE33" s="507"/>
      <c r="AF33" s="397">
        <v>446234.36</v>
      </c>
      <c r="AG33" s="490" t="s">
        <v>1057</v>
      </c>
      <c r="AH33" s="755"/>
    </row>
    <row r="34" spans="2:34" s="486" customFormat="1" ht="21.75" customHeight="1" x14ac:dyDescent="0.2">
      <c r="B34" s="392"/>
      <c r="C34" s="483" t="s">
        <v>1289</v>
      </c>
      <c r="D34" s="487"/>
      <c r="E34" s="487"/>
      <c r="F34" s="487"/>
      <c r="G34" s="488"/>
      <c r="H34" s="991" t="s">
        <v>1290</v>
      </c>
      <c r="I34" s="992"/>
      <c r="J34" s="992"/>
      <c r="K34" s="992"/>
      <c r="L34" s="992"/>
      <c r="M34" s="992"/>
      <c r="N34" s="992"/>
      <c r="O34" s="992"/>
      <c r="P34" s="992"/>
      <c r="Q34" s="992"/>
      <c r="R34" s="992"/>
      <c r="S34" s="992"/>
      <c r="T34" s="992"/>
      <c r="U34" s="992"/>
      <c r="V34" s="992"/>
      <c r="W34" s="992"/>
      <c r="X34" s="992"/>
      <c r="Y34" s="992"/>
      <c r="Z34" s="992"/>
      <c r="AA34" s="992"/>
      <c r="AB34" s="1054"/>
      <c r="AC34" s="508">
        <v>0</v>
      </c>
      <c r="AD34" s="508">
        <v>0</v>
      </c>
      <c r="AE34" s="508">
        <v>0</v>
      </c>
      <c r="AF34" s="508">
        <v>0</v>
      </c>
      <c r="AG34" s="490" t="s">
        <v>1057</v>
      </c>
      <c r="AH34" s="755"/>
    </row>
    <row r="35" spans="2:34" s="486" customFormat="1" ht="21.75" customHeight="1" x14ac:dyDescent="0.2">
      <c r="B35" s="392"/>
      <c r="C35" s="491" t="s">
        <v>543</v>
      </c>
      <c r="D35" s="492"/>
      <c r="E35" s="492"/>
      <c r="F35" s="492"/>
      <c r="G35" s="493"/>
      <c r="H35" s="956" t="s">
        <v>1291</v>
      </c>
      <c r="I35" s="957"/>
      <c r="J35" s="957"/>
      <c r="K35" s="957"/>
      <c r="L35" s="957"/>
      <c r="M35" s="957"/>
      <c r="N35" s="957"/>
      <c r="O35" s="957"/>
      <c r="P35" s="957"/>
      <c r="Q35" s="957"/>
      <c r="R35" s="957"/>
      <c r="S35" s="957"/>
      <c r="T35" s="957"/>
      <c r="U35" s="957"/>
      <c r="V35" s="957"/>
      <c r="W35" s="957"/>
      <c r="X35" s="957"/>
      <c r="Y35" s="957"/>
      <c r="Z35" s="957"/>
      <c r="AA35" s="957"/>
      <c r="AB35" s="1056"/>
      <c r="AC35" s="408">
        <v>0</v>
      </c>
      <c r="AD35" s="506"/>
      <c r="AE35" s="506"/>
      <c r="AF35" s="505">
        <v>0</v>
      </c>
      <c r="AG35" s="443" t="s">
        <v>1057</v>
      </c>
      <c r="AH35" s="755"/>
    </row>
    <row r="36" spans="2:34" s="486" customFormat="1" ht="21.75" customHeight="1" x14ac:dyDescent="0.2">
      <c r="B36" s="392"/>
      <c r="C36" s="491" t="s">
        <v>544</v>
      </c>
      <c r="D36" s="492"/>
      <c r="E36" s="492"/>
      <c r="F36" s="492"/>
      <c r="G36" s="493"/>
      <c r="H36" s="956" t="s">
        <v>1292</v>
      </c>
      <c r="I36" s="957"/>
      <c r="J36" s="957"/>
      <c r="K36" s="957"/>
      <c r="L36" s="957"/>
      <c r="M36" s="957"/>
      <c r="N36" s="957"/>
      <c r="O36" s="957"/>
      <c r="P36" s="957"/>
      <c r="Q36" s="957"/>
      <c r="R36" s="957"/>
      <c r="S36" s="957"/>
      <c r="T36" s="957"/>
      <c r="U36" s="957"/>
      <c r="V36" s="957"/>
      <c r="W36" s="957"/>
      <c r="X36" s="957"/>
      <c r="Y36" s="957"/>
      <c r="Z36" s="957"/>
      <c r="AA36" s="957"/>
      <c r="AB36" s="1056"/>
      <c r="AC36" s="408">
        <v>0</v>
      </c>
      <c r="AD36" s="506"/>
      <c r="AE36" s="506"/>
      <c r="AF36" s="505">
        <v>0</v>
      </c>
      <c r="AG36" s="443" t="s">
        <v>1057</v>
      </c>
      <c r="AH36" s="755"/>
    </row>
    <row r="37" spans="2:34" s="486" customFormat="1" ht="21.75" customHeight="1" x14ac:dyDescent="0.2">
      <c r="B37" s="392"/>
      <c r="C37" s="491" t="s">
        <v>545</v>
      </c>
      <c r="D37" s="492"/>
      <c r="E37" s="492"/>
      <c r="F37" s="492"/>
      <c r="G37" s="493"/>
      <c r="H37" s="956" t="s">
        <v>1293</v>
      </c>
      <c r="I37" s="957"/>
      <c r="J37" s="957"/>
      <c r="K37" s="957"/>
      <c r="L37" s="957"/>
      <c r="M37" s="957"/>
      <c r="N37" s="957"/>
      <c r="O37" s="957"/>
      <c r="P37" s="957"/>
      <c r="Q37" s="957"/>
      <c r="R37" s="957"/>
      <c r="S37" s="957"/>
      <c r="T37" s="957"/>
      <c r="U37" s="957"/>
      <c r="V37" s="957"/>
      <c r="W37" s="957"/>
      <c r="X37" s="957"/>
      <c r="Y37" s="957"/>
      <c r="Z37" s="957"/>
      <c r="AA37" s="957"/>
      <c r="AB37" s="1056"/>
      <c r="AC37" s="408">
        <v>0</v>
      </c>
      <c r="AD37" s="506"/>
      <c r="AE37" s="506"/>
      <c r="AF37" s="505">
        <v>0</v>
      </c>
      <c r="AG37" s="443" t="s">
        <v>1057</v>
      </c>
      <c r="AH37" s="755"/>
    </row>
    <row r="38" spans="2:34" s="486" customFormat="1" ht="21.75" customHeight="1" x14ac:dyDescent="0.2">
      <c r="B38" s="392"/>
      <c r="C38" s="491" t="s">
        <v>546</v>
      </c>
      <c r="D38" s="492"/>
      <c r="E38" s="492"/>
      <c r="F38" s="492"/>
      <c r="G38" s="493"/>
      <c r="H38" s="956" t="s">
        <v>1294</v>
      </c>
      <c r="I38" s="957"/>
      <c r="J38" s="957"/>
      <c r="K38" s="957"/>
      <c r="L38" s="957"/>
      <c r="M38" s="957"/>
      <c r="N38" s="957"/>
      <c r="O38" s="957"/>
      <c r="P38" s="957"/>
      <c r="Q38" s="957"/>
      <c r="R38" s="957"/>
      <c r="S38" s="957"/>
      <c r="T38" s="957"/>
      <c r="U38" s="957"/>
      <c r="V38" s="957"/>
      <c r="W38" s="957"/>
      <c r="X38" s="957"/>
      <c r="Y38" s="957"/>
      <c r="Z38" s="957"/>
      <c r="AA38" s="957"/>
      <c r="AB38" s="1056"/>
      <c r="AC38" s="408">
        <v>0</v>
      </c>
      <c r="AD38" s="506"/>
      <c r="AE38" s="506"/>
      <c r="AF38" s="505">
        <v>0</v>
      </c>
      <c r="AG38" s="443" t="s">
        <v>1057</v>
      </c>
      <c r="AH38" s="755"/>
    </row>
    <row r="39" spans="2:34" s="486" customFormat="1" ht="21.75" customHeight="1" x14ac:dyDescent="0.2">
      <c r="B39" s="392"/>
      <c r="C39" s="491" t="s">
        <v>547</v>
      </c>
      <c r="D39" s="492"/>
      <c r="E39" s="492"/>
      <c r="F39" s="492"/>
      <c r="G39" s="493"/>
      <c r="H39" s="956" t="s">
        <v>1295</v>
      </c>
      <c r="I39" s="957"/>
      <c r="J39" s="957"/>
      <c r="K39" s="957"/>
      <c r="L39" s="957"/>
      <c r="M39" s="957"/>
      <c r="N39" s="957"/>
      <c r="O39" s="957"/>
      <c r="P39" s="957"/>
      <c r="Q39" s="957"/>
      <c r="R39" s="957"/>
      <c r="S39" s="957"/>
      <c r="T39" s="957"/>
      <c r="U39" s="957"/>
      <c r="V39" s="957"/>
      <c r="W39" s="957"/>
      <c r="X39" s="957"/>
      <c r="Y39" s="957"/>
      <c r="Z39" s="957"/>
      <c r="AA39" s="957"/>
      <c r="AB39" s="1056"/>
      <c r="AC39" s="408">
        <v>0</v>
      </c>
      <c r="AD39" s="506"/>
      <c r="AE39" s="506"/>
      <c r="AF39" s="505">
        <v>0</v>
      </c>
      <c r="AG39" s="443" t="s">
        <v>1057</v>
      </c>
      <c r="AH39" s="755"/>
    </row>
    <row r="40" spans="2:34" s="486" customFormat="1" ht="21.75" customHeight="1" x14ac:dyDescent="0.2">
      <c r="B40" s="443"/>
      <c r="C40" s="483" t="s">
        <v>1296</v>
      </c>
      <c r="D40" s="487"/>
      <c r="E40" s="487"/>
      <c r="F40" s="487"/>
      <c r="G40" s="488"/>
      <c r="H40" s="991" t="s">
        <v>1297</v>
      </c>
      <c r="I40" s="992"/>
      <c r="J40" s="992"/>
      <c r="K40" s="992"/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992"/>
      <c r="X40" s="992"/>
      <c r="Y40" s="992"/>
      <c r="Z40" s="992"/>
      <c r="AA40" s="992"/>
      <c r="AB40" s="1054"/>
      <c r="AC40" s="758">
        <v>0</v>
      </c>
      <c r="AD40" s="758">
        <v>0</v>
      </c>
      <c r="AE40" s="758">
        <v>0</v>
      </c>
      <c r="AF40" s="758">
        <v>-0.32</v>
      </c>
      <c r="AG40" s="490" t="s">
        <v>1057</v>
      </c>
      <c r="AH40" s="755"/>
    </row>
    <row r="41" spans="2:34" s="486" customFormat="1" ht="21.75" customHeight="1" x14ac:dyDescent="0.2">
      <c r="B41" s="392"/>
      <c r="C41" s="491" t="s">
        <v>548</v>
      </c>
      <c r="D41" s="492"/>
      <c r="E41" s="492"/>
      <c r="F41" s="492"/>
      <c r="G41" s="493"/>
      <c r="H41" s="956" t="s">
        <v>1298</v>
      </c>
      <c r="I41" s="957"/>
      <c r="J41" s="957"/>
      <c r="K41" s="957"/>
      <c r="L41" s="957"/>
      <c r="M41" s="957"/>
      <c r="N41" s="957"/>
      <c r="O41" s="957"/>
      <c r="P41" s="957"/>
      <c r="Q41" s="957"/>
      <c r="R41" s="957"/>
      <c r="S41" s="957"/>
      <c r="T41" s="957"/>
      <c r="U41" s="957"/>
      <c r="V41" s="957"/>
      <c r="W41" s="957"/>
      <c r="X41" s="957"/>
      <c r="Y41" s="957"/>
      <c r="Z41" s="957"/>
      <c r="AA41" s="957"/>
      <c r="AB41" s="1056"/>
      <c r="AC41" s="408">
        <v>0</v>
      </c>
      <c r="AD41" s="506"/>
      <c r="AE41" s="506"/>
      <c r="AF41" s="505">
        <v>0</v>
      </c>
      <c r="AG41" s="443" t="s">
        <v>1057</v>
      </c>
      <c r="AH41" s="755"/>
    </row>
    <row r="42" spans="2:34" s="486" customFormat="1" ht="21.75" customHeight="1" x14ac:dyDescent="0.2">
      <c r="B42" s="392"/>
      <c r="C42" s="491" t="s">
        <v>549</v>
      </c>
      <c r="D42" s="510"/>
      <c r="E42" s="510"/>
      <c r="F42" s="510"/>
      <c r="G42" s="511"/>
      <c r="H42" s="1064" t="s">
        <v>1299</v>
      </c>
      <c r="I42" s="1072"/>
      <c r="J42" s="1072"/>
      <c r="K42" s="1072"/>
      <c r="L42" s="1072"/>
      <c r="M42" s="1072"/>
      <c r="N42" s="1072"/>
      <c r="O42" s="1072"/>
      <c r="P42" s="1072"/>
      <c r="Q42" s="1072"/>
      <c r="R42" s="1072"/>
      <c r="S42" s="1072"/>
      <c r="T42" s="1072"/>
      <c r="U42" s="1072"/>
      <c r="V42" s="1072"/>
      <c r="W42" s="1072"/>
      <c r="X42" s="1072"/>
      <c r="Y42" s="1072"/>
      <c r="Z42" s="1072"/>
      <c r="AA42" s="1072"/>
      <c r="AB42" s="1072"/>
      <c r="AC42" s="408">
        <v>0</v>
      </c>
      <c r="AD42" s="506"/>
      <c r="AE42" s="506"/>
      <c r="AF42" s="505">
        <v>0</v>
      </c>
      <c r="AG42" s="443" t="s">
        <v>1057</v>
      </c>
      <c r="AH42" s="755"/>
    </row>
    <row r="43" spans="2:34" s="486" customFormat="1" ht="21.75" customHeight="1" x14ac:dyDescent="0.2">
      <c r="B43" s="392"/>
      <c r="C43" s="491" t="s">
        <v>550</v>
      </c>
      <c r="D43" s="492"/>
      <c r="E43" s="492"/>
      <c r="F43" s="492"/>
      <c r="G43" s="493"/>
      <c r="H43" s="956" t="s">
        <v>1300</v>
      </c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1056"/>
      <c r="AC43" s="496">
        <v>0</v>
      </c>
      <c r="AD43" s="507"/>
      <c r="AE43" s="507"/>
      <c r="AF43" s="496">
        <v>-0.32</v>
      </c>
      <c r="AG43" s="443" t="s">
        <v>1057</v>
      </c>
      <c r="AH43" s="755"/>
    </row>
    <row r="44" spans="2:34" s="486" customFormat="1" ht="21.75" customHeight="1" x14ac:dyDescent="0.2">
      <c r="B44" s="392"/>
      <c r="C44" s="483" t="s">
        <v>552</v>
      </c>
      <c r="D44" s="487"/>
      <c r="E44" s="487"/>
      <c r="F44" s="487"/>
      <c r="G44" s="488"/>
      <c r="H44" s="991" t="s">
        <v>1301</v>
      </c>
      <c r="I44" s="992"/>
      <c r="J44" s="992"/>
      <c r="K44" s="992"/>
      <c r="L44" s="992"/>
      <c r="M44" s="992"/>
      <c r="N44" s="992"/>
      <c r="O44" s="992"/>
      <c r="P44" s="992"/>
      <c r="Q44" s="992"/>
      <c r="R44" s="992"/>
      <c r="S44" s="992"/>
      <c r="T44" s="992"/>
      <c r="U44" s="992"/>
      <c r="V44" s="992"/>
      <c r="W44" s="992"/>
      <c r="X44" s="992"/>
      <c r="Y44" s="992"/>
      <c r="Z44" s="992"/>
      <c r="AA44" s="992"/>
      <c r="AB44" s="1054"/>
      <c r="AC44" s="397">
        <v>-687039.06</v>
      </c>
      <c r="AD44" s="507"/>
      <c r="AE44" s="507"/>
      <c r="AF44" s="397">
        <v>-888607.06</v>
      </c>
      <c r="AG44" s="489" t="s">
        <v>1276</v>
      </c>
      <c r="AH44" s="755"/>
    </row>
    <row r="45" spans="2:34" s="486" customFormat="1" ht="21.75" customHeight="1" thickBot="1" x14ac:dyDescent="0.25">
      <c r="B45" s="415"/>
      <c r="C45" s="512" t="s">
        <v>553</v>
      </c>
      <c r="D45" s="513"/>
      <c r="E45" s="513"/>
      <c r="F45" s="513"/>
      <c r="G45" s="514"/>
      <c r="H45" s="1069" t="s">
        <v>1302</v>
      </c>
      <c r="I45" s="1070"/>
      <c r="J45" s="1070"/>
      <c r="K45" s="1070"/>
      <c r="L45" s="1070"/>
      <c r="M45" s="1070"/>
      <c r="N45" s="1070"/>
      <c r="O45" s="1070"/>
      <c r="P45" s="1070"/>
      <c r="Q45" s="1070"/>
      <c r="R45" s="1070"/>
      <c r="S45" s="1070"/>
      <c r="T45" s="1070"/>
      <c r="U45" s="1070"/>
      <c r="V45" s="1070"/>
      <c r="W45" s="1070"/>
      <c r="X45" s="1070"/>
      <c r="Y45" s="1070"/>
      <c r="Z45" s="1070"/>
      <c r="AA45" s="1070"/>
      <c r="AB45" s="1071"/>
      <c r="AC45" s="515">
        <v>253263.60999974463</v>
      </c>
      <c r="AD45" s="516"/>
      <c r="AE45" s="516"/>
      <c r="AF45" s="515">
        <v>201567.99999977302</v>
      </c>
      <c r="AG45" s="517" t="s">
        <v>1276</v>
      </c>
      <c r="AH45" s="755"/>
    </row>
    <row r="46" spans="2:34" s="486" customFormat="1" ht="21.75" customHeight="1" x14ac:dyDescent="0.2">
      <c r="B46" s="414"/>
      <c r="C46" s="518" t="s">
        <v>1303</v>
      </c>
      <c r="D46" s="519"/>
      <c r="E46" s="519"/>
      <c r="F46" s="519"/>
      <c r="G46" s="520"/>
      <c r="H46" s="959" t="s">
        <v>1304</v>
      </c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960"/>
      <c r="Y46" s="960"/>
      <c r="Z46" s="960"/>
      <c r="AA46" s="960"/>
      <c r="AB46" s="1061"/>
      <c r="AC46" s="521">
        <v>38886231.289999999</v>
      </c>
      <c r="AD46" s="521">
        <v>0</v>
      </c>
      <c r="AE46" s="521">
        <v>0</v>
      </c>
      <c r="AF46" s="521">
        <v>27553702.860000003</v>
      </c>
      <c r="AG46" s="522" t="s">
        <v>1057</v>
      </c>
      <c r="AH46" s="755">
        <v>38886231.289999999</v>
      </c>
    </row>
    <row r="47" spans="2:34" s="486" customFormat="1" ht="21.75" customHeight="1" x14ac:dyDescent="0.2">
      <c r="B47" s="392"/>
      <c r="C47" s="483" t="s">
        <v>554</v>
      </c>
      <c r="D47" s="487"/>
      <c r="E47" s="487"/>
      <c r="F47" s="487"/>
      <c r="G47" s="488"/>
      <c r="H47" s="991" t="s">
        <v>1305</v>
      </c>
      <c r="I47" s="992"/>
      <c r="J47" s="992"/>
      <c r="K47" s="992"/>
      <c r="L47" s="992"/>
      <c r="M47" s="992"/>
      <c r="N47" s="992"/>
      <c r="O47" s="992"/>
      <c r="P47" s="992"/>
      <c r="Q47" s="992"/>
      <c r="R47" s="992"/>
      <c r="S47" s="992"/>
      <c r="T47" s="992"/>
      <c r="U47" s="992"/>
      <c r="V47" s="992"/>
      <c r="W47" s="992"/>
      <c r="X47" s="992"/>
      <c r="Y47" s="992"/>
      <c r="Z47" s="992"/>
      <c r="AA47" s="992"/>
      <c r="AB47" s="1054"/>
      <c r="AC47" s="397">
        <v>0</v>
      </c>
      <c r="AD47" s="507"/>
      <c r="AE47" s="507"/>
      <c r="AF47" s="397">
        <v>0</v>
      </c>
      <c r="AG47" s="490" t="s">
        <v>1057</v>
      </c>
      <c r="AH47" s="755"/>
    </row>
    <row r="48" spans="2:34" s="486" customFormat="1" ht="21.75" customHeight="1" x14ac:dyDescent="0.2">
      <c r="B48" s="392"/>
      <c r="C48" s="483" t="s">
        <v>1306</v>
      </c>
      <c r="D48" s="487"/>
      <c r="E48" s="487"/>
      <c r="F48" s="487"/>
      <c r="G48" s="488"/>
      <c r="H48" s="991" t="s">
        <v>1307</v>
      </c>
      <c r="I48" s="992"/>
      <c r="J48" s="992"/>
      <c r="K48" s="992"/>
      <c r="L48" s="992"/>
      <c r="M48" s="992"/>
      <c r="N48" s="992"/>
      <c r="O48" s="992"/>
      <c r="P48" s="992"/>
      <c r="Q48" s="992"/>
      <c r="R48" s="992"/>
      <c r="S48" s="992"/>
      <c r="T48" s="992"/>
      <c r="U48" s="992"/>
      <c r="V48" s="992"/>
      <c r="W48" s="992"/>
      <c r="X48" s="992"/>
      <c r="Y48" s="992"/>
      <c r="Z48" s="992"/>
      <c r="AA48" s="992"/>
      <c r="AB48" s="1054"/>
      <c r="AC48" s="509">
        <v>17019918.539999999</v>
      </c>
      <c r="AD48" s="509">
        <v>0</v>
      </c>
      <c r="AE48" s="509">
        <v>0</v>
      </c>
      <c r="AF48" s="509">
        <v>6607654.8499999996</v>
      </c>
      <c r="AG48" s="490" t="s">
        <v>1057</v>
      </c>
      <c r="AH48" s="755"/>
    </row>
    <row r="49" spans="2:34" s="486" customFormat="1" ht="21.75" customHeight="1" x14ac:dyDescent="0.2">
      <c r="B49" s="392"/>
      <c r="C49" s="491" t="s">
        <v>555</v>
      </c>
      <c r="D49" s="492"/>
      <c r="E49" s="492"/>
      <c r="F49" s="492"/>
      <c r="G49" s="493"/>
      <c r="H49" s="956" t="s">
        <v>1308</v>
      </c>
      <c r="I49" s="957"/>
      <c r="J49" s="957"/>
      <c r="K49" s="957"/>
      <c r="L49" s="957"/>
      <c r="M49" s="957"/>
      <c r="N49" s="957"/>
      <c r="O49" s="957"/>
      <c r="P49" s="957"/>
      <c r="Q49" s="957"/>
      <c r="R49" s="957"/>
      <c r="S49" s="957"/>
      <c r="T49" s="957"/>
      <c r="U49" s="957"/>
      <c r="V49" s="957"/>
      <c r="W49" s="957"/>
      <c r="X49" s="957"/>
      <c r="Y49" s="957"/>
      <c r="Z49" s="957"/>
      <c r="AA49" s="957"/>
      <c r="AB49" s="1056"/>
      <c r="AC49" s="461">
        <v>9136001.1099999994</v>
      </c>
      <c r="AD49" s="507"/>
      <c r="AE49" s="507"/>
      <c r="AF49" s="496">
        <v>1450899.46</v>
      </c>
      <c r="AG49" s="443" t="s">
        <v>1057</v>
      </c>
      <c r="AH49" s="755"/>
    </row>
    <row r="50" spans="2:34" s="486" customFormat="1" ht="21.75" customHeight="1" x14ac:dyDescent="0.2">
      <c r="B50" s="392"/>
      <c r="C50" s="491" t="s">
        <v>556</v>
      </c>
      <c r="D50" s="492"/>
      <c r="E50" s="492"/>
      <c r="F50" s="492"/>
      <c r="G50" s="493"/>
      <c r="H50" s="956" t="s">
        <v>1309</v>
      </c>
      <c r="I50" s="957"/>
      <c r="J50" s="957"/>
      <c r="K50" s="957"/>
      <c r="L50" s="957"/>
      <c r="M50" s="957"/>
      <c r="N50" s="957"/>
      <c r="O50" s="957"/>
      <c r="P50" s="957"/>
      <c r="Q50" s="957"/>
      <c r="R50" s="957"/>
      <c r="S50" s="957"/>
      <c r="T50" s="957"/>
      <c r="U50" s="957"/>
      <c r="V50" s="957"/>
      <c r="W50" s="957"/>
      <c r="X50" s="957"/>
      <c r="Y50" s="957"/>
      <c r="Z50" s="957"/>
      <c r="AA50" s="957"/>
      <c r="AB50" s="1056"/>
      <c r="AC50" s="461">
        <v>793000</v>
      </c>
      <c r="AD50" s="507"/>
      <c r="AE50" s="507"/>
      <c r="AF50" s="496">
        <v>700000</v>
      </c>
      <c r="AG50" s="443" t="s">
        <v>1057</v>
      </c>
      <c r="AH50" s="755"/>
    </row>
    <row r="51" spans="2:34" s="486" customFormat="1" ht="21.75" customHeight="1" x14ac:dyDescent="0.2">
      <c r="B51" s="392"/>
      <c r="C51" s="491" t="s">
        <v>557</v>
      </c>
      <c r="D51" s="492"/>
      <c r="E51" s="492"/>
      <c r="F51" s="492"/>
      <c r="G51" s="493"/>
      <c r="H51" s="956" t="s">
        <v>1310</v>
      </c>
      <c r="I51" s="957"/>
      <c r="J51" s="957"/>
      <c r="K51" s="957"/>
      <c r="L51" s="957"/>
      <c r="M51" s="957"/>
      <c r="N51" s="957"/>
      <c r="O51" s="957"/>
      <c r="P51" s="957"/>
      <c r="Q51" s="957"/>
      <c r="R51" s="957"/>
      <c r="S51" s="957"/>
      <c r="T51" s="957"/>
      <c r="U51" s="957"/>
      <c r="V51" s="957"/>
      <c r="W51" s="957"/>
      <c r="X51" s="957"/>
      <c r="Y51" s="957"/>
      <c r="Z51" s="957"/>
      <c r="AA51" s="957"/>
      <c r="AB51" s="1056"/>
      <c r="AC51" s="408">
        <v>0</v>
      </c>
      <c r="AD51" s="507"/>
      <c r="AE51" s="507"/>
      <c r="AF51" s="505">
        <v>0</v>
      </c>
      <c r="AG51" s="443" t="s">
        <v>1057</v>
      </c>
      <c r="AH51" s="755"/>
    </row>
    <row r="52" spans="2:34" s="486" customFormat="1" ht="21.75" customHeight="1" x14ac:dyDescent="0.2">
      <c r="B52" s="392"/>
      <c r="C52" s="491" t="s">
        <v>558</v>
      </c>
      <c r="D52" s="492"/>
      <c r="E52" s="492"/>
      <c r="F52" s="492"/>
      <c r="G52" s="493"/>
      <c r="H52" s="956" t="s">
        <v>1311</v>
      </c>
      <c r="I52" s="957"/>
      <c r="J52" s="957"/>
      <c r="K52" s="957"/>
      <c r="L52" s="957"/>
      <c r="M52" s="957"/>
      <c r="N52" s="957"/>
      <c r="O52" s="957"/>
      <c r="P52" s="957"/>
      <c r="Q52" s="957"/>
      <c r="R52" s="957"/>
      <c r="S52" s="957"/>
      <c r="T52" s="957"/>
      <c r="U52" s="957"/>
      <c r="V52" s="957"/>
      <c r="W52" s="957"/>
      <c r="X52" s="957"/>
      <c r="Y52" s="957"/>
      <c r="Z52" s="957"/>
      <c r="AA52" s="957"/>
      <c r="AB52" s="1056"/>
      <c r="AC52" s="461">
        <v>7090917.4299999997</v>
      </c>
      <c r="AD52" s="507"/>
      <c r="AE52" s="507"/>
      <c r="AF52" s="496">
        <v>4297936.3899999997</v>
      </c>
      <c r="AG52" s="443" t="s">
        <v>1057</v>
      </c>
      <c r="AH52" s="755"/>
    </row>
    <row r="53" spans="2:34" s="486" customFormat="1" ht="21.75" customHeight="1" x14ac:dyDescent="0.2">
      <c r="B53" s="392"/>
      <c r="C53" s="491" t="s">
        <v>559</v>
      </c>
      <c r="D53" s="492"/>
      <c r="E53" s="492"/>
      <c r="F53" s="492"/>
      <c r="G53" s="493"/>
      <c r="H53" s="956" t="s">
        <v>1312</v>
      </c>
      <c r="I53" s="957"/>
      <c r="J53" s="957"/>
      <c r="K53" s="957"/>
      <c r="L53" s="957"/>
      <c r="M53" s="957"/>
      <c r="N53" s="957"/>
      <c r="O53" s="957"/>
      <c r="P53" s="957"/>
      <c r="Q53" s="957"/>
      <c r="R53" s="957"/>
      <c r="S53" s="957"/>
      <c r="T53" s="957"/>
      <c r="U53" s="957"/>
      <c r="V53" s="957"/>
      <c r="W53" s="957"/>
      <c r="X53" s="957"/>
      <c r="Y53" s="957"/>
      <c r="Z53" s="957"/>
      <c r="AA53" s="957"/>
      <c r="AB53" s="1056"/>
      <c r="AC53" s="461">
        <v>0</v>
      </c>
      <c r="AD53" s="507"/>
      <c r="AE53" s="507"/>
      <c r="AF53" s="496">
        <v>158819</v>
      </c>
      <c r="AG53" s="443" t="s">
        <v>1057</v>
      </c>
      <c r="AH53" s="755"/>
    </row>
    <row r="54" spans="2:34" s="486" customFormat="1" ht="21.75" customHeight="1" x14ac:dyDescent="0.2">
      <c r="B54" s="392"/>
      <c r="C54" s="483" t="s">
        <v>1313</v>
      </c>
      <c r="D54" s="487"/>
      <c r="E54" s="487"/>
      <c r="F54" s="487"/>
      <c r="G54" s="488"/>
      <c r="H54" s="991" t="s">
        <v>1314</v>
      </c>
      <c r="I54" s="992"/>
      <c r="J54" s="992"/>
      <c r="K54" s="992"/>
      <c r="L54" s="992"/>
      <c r="M54" s="992"/>
      <c r="N54" s="992"/>
      <c r="O54" s="992"/>
      <c r="P54" s="992"/>
      <c r="Q54" s="992"/>
      <c r="R54" s="992"/>
      <c r="S54" s="992"/>
      <c r="T54" s="992"/>
      <c r="U54" s="992"/>
      <c r="V54" s="992"/>
      <c r="W54" s="992"/>
      <c r="X54" s="992"/>
      <c r="Y54" s="992"/>
      <c r="Z54" s="992"/>
      <c r="AA54" s="992"/>
      <c r="AB54" s="1054"/>
      <c r="AC54" s="508">
        <v>0</v>
      </c>
      <c r="AD54" s="508">
        <v>0</v>
      </c>
      <c r="AE54" s="508">
        <v>0</v>
      </c>
      <c r="AF54" s="508">
        <v>0</v>
      </c>
      <c r="AG54" s="490" t="s">
        <v>1057</v>
      </c>
      <c r="AH54" s="755"/>
    </row>
    <row r="55" spans="2:34" s="486" customFormat="1" ht="21.75" customHeight="1" x14ac:dyDescent="0.2">
      <c r="B55" s="392"/>
      <c r="C55" s="491" t="s">
        <v>560</v>
      </c>
      <c r="D55" s="492"/>
      <c r="E55" s="492"/>
      <c r="F55" s="492"/>
      <c r="G55" s="493"/>
      <c r="H55" s="956" t="s">
        <v>1315</v>
      </c>
      <c r="I55" s="957"/>
      <c r="J55" s="957"/>
      <c r="K55" s="957"/>
      <c r="L55" s="957"/>
      <c r="M55" s="957"/>
      <c r="N55" s="957"/>
      <c r="O55" s="957"/>
      <c r="P55" s="957"/>
      <c r="Q55" s="957"/>
      <c r="R55" s="957"/>
      <c r="S55" s="957"/>
      <c r="T55" s="957"/>
      <c r="U55" s="957"/>
      <c r="V55" s="957"/>
      <c r="W55" s="957"/>
      <c r="X55" s="957"/>
      <c r="Y55" s="957"/>
      <c r="Z55" s="957"/>
      <c r="AA55" s="957"/>
      <c r="AB55" s="1056"/>
      <c r="AC55" s="408">
        <v>0</v>
      </c>
      <c r="AD55" s="506"/>
      <c r="AE55" s="506"/>
      <c r="AF55" s="505">
        <v>0</v>
      </c>
      <c r="AG55" s="443" t="s">
        <v>1057</v>
      </c>
      <c r="AH55" s="755"/>
    </row>
    <row r="56" spans="2:34" s="486" customFormat="1" ht="21.75" customHeight="1" x14ac:dyDescent="0.2">
      <c r="B56" s="392"/>
      <c r="C56" s="491" t="s">
        <v>561</v>
      </c>
      <c r="D56" s="492"/>
      <c r="E56" s="492"/>
      <c r="F56" s="492"/>
      <c r="G56" s="493"/>
      <c r="H56" s="956" t="s">
        <v>1316</v>
      </c>
      <c r="I56" s="957"/>
      <c r="J56" s="957"/>
      <c r="K56" s="957"/>
      <c r="L56" s="957"/>
      <c r="M56" s="957"/>
      <c r="N56" s="957"/>
      <c r="O56" s="957"/>
      <c r="P56" s="957"/>
      <c r="Q56" s="957"/>
      <c r="R56" s="957"/>
      <c r="S56" s="957"/>
      <c r="T56" s="957"/>
      <c r="U56" s="957"/>
      <c r="V56" s="957"/>
      <c r="W56" s="957"/>
      <c r="X56" s="957"/>
      <c r="Y56" s="957"/>
      <c r="Z56" s="957"/>
      <c r="AA56" s="957"/>
      <c r="AB56" s="1056"/>
      <c r="AC56" s="408">
        <v>0</v>
      </c>
      <c r="AD56" s="506"/>
      <c r="AE56" s="506"/>
      <c r="AF56" s="505">
        <v>0</v>
      </c>
      <c r="AG56" s="443" t="s">
        <v>1057</v>
      </c>
      <c r="AH56" s="755"/>
    </row>
    <row r="57" spans="2:34" s="486" customFormat="1" ht="21.75" customHeight="1" x14ac:dyDescent="0.2">
      <c r="B57" s="392"/>
      <c r="C57" s="491" t="s">
        <v>562</v>
      </c>
      <c r="D57" s="492"/>
      <c r="E57" s="492"/>
      <c r="F57" s="492"/>
      <c r="G57" s="493"/>
      <c r="H57" s="956" t="s">
        <v>1317</v>
      </c>
      <c r="I57" s="957"/>
      <c r="J57" s="957"/>
      <c r="K57" s="957"/>
      <c r="L57" s="957"/>
      <c r="M57" s="957"/>
      <c r="N57" s="957"/>
      <c r="O57" s="957"/>
      <c r="P57" s="957"/>
      <c r="Q57" s="957"/>
      <c r="R57" s="957"/>
      <c r="S57" s="957"/>
      <c r="T57" s="957"/>
      <c r="U57" s="957"/>
      <c r="V57" s="957"/>
      <c r="W57" s="957"/>
      <c r="X57" s="957"/>
      <c r="Y57" s="957"/>
      <c r="Z57" s="957"/>
      <c r="AA57" s="957"/>
      <c r="AB57" s="1056"/>
      <c r="AC57" s="408">
        <v>0</v>
      </c>
      <c r="AD57" s="506"/>
      <c r="AE57" s="506"/>
      <c r="AF57" s="505">
        <v>0</v>
      </c>
      <c r="AG57" s="443" t="s">
        <v>1057</v>
      </c>
      <c r="AH57" s="755"/>
    </row>
    <row r="58" spans="2:34" s="486" customFormat="1" ht="21.75" customHeight="1" x14ac:dyDescent="0.2">
      <c r="B58" s="392"/>
      <c r="C58" s="491" t="s">
        <v>563</v>
      </c>
      <c r="D58" s="492"/>
      <c r="E58" s="492"/>
      <c r="F58" s="492"/>
      <c r="G58" s="493"/>
      <c r="H58" s="956" t="s">
        <v>1318</v>
      </c>
      <c r="I58" s="957"/>
      <c r="J58" s="957"/>
      <c r="K58" s="957"/>
      <c r="L58" s="957"/>
      <c r="M58" s="957"/>
      <c r="N58" s="957"/>
      <c r="O58" s="957"/>
      <c r="P58" s="957"/>
      <c r="Q58" s="957"/>
      <c r="R58" s="957"/>
      <c r="S58" s="957"/>
      <c r="T58" s="957"/>
      <c r="U58" s="957"/>
      <c r="V58" s="957"/>
      <c r="W58" s="957"/>
      <c r="X58" s="957"/>
      <c r="Y58" s="957"/>
      <c r="Z58" s="957"/>
      <c r="AA58" s="957"/>
      <c r="AB58" s="1056"/>
      <c r="AC58" s="408">
        <v>0</v>
      </c>
      <c r="AD58" s="506"/>
      <c r="AE58" s="506"/>
      <c r="AF58" s="505">
        <v>0</v>
      </c>
      <c r="AG58" s="443" t="s">
        <v>1057</v>
      </c>
      <c r="AH58" s="755"/>
    </row>
    <row r="59" spans="2:34" s="486" customFormat="1" ht="21.75" customHeight="1" x14ac:dyDescent="0.2">
      <c r="B59" s="392"/>
      <c r="C59" s="491" t="s">
        <v>564</v>
      </c>
      <c r="D59" s="492"/>
      <c r="E59" s="492"/>
      <c r="F59" s="492"/>
      <c r="G59" s="493"/>
      <c r="H59" s="956" t="s">
        <v>1319</v>
      </c>
      <c r="I59" s="957"/>
      <c r="J59" s="957"/>
      <c r="K59" s="957"/>
      <c r="L59" s="957"/>
      <c r="M59" s="957"/>
      <c r="N59" s="957"/>
      <c r="O59" s="957"/>
      <c r="P59" s="957"/>
      <c r="Q59" s="957"/>
      <c r="R59" s="957"/>
      <c r="S59" s="957"/>
      <c r="T59" s="957"/>
      <c r="U59" s="957"/>
      <c r="V59" s="957"/>
      <c r="W59" s="957"/>
      <c r="X59" s="957"/>
      <c r="Y59" s="957"/>
      <c r="Z59" s="957"/>
      <c r="AA59" s="957"/>
      <c r="AB59" s="1056"/>
      <c r="AC59" s="408">
        <v>0</v>
      </c>
      <c r="AD59" s="506"/>
      <c r="AE59" s="506"/>
      <c r="AF59" s="505">
        <v>0</v>
      </c>
      <c r="AG59" s="443" t="s">
        <v>1057</v>
      </c>
      <c r="AH59" s="755"/>
    </row>
    <row r="60" spans="2:34" s="486" customFormat="1" ht="21.75" customHeight="1" x14ac:dyDescent="0.2">
      <c r="B60" s="392"/>
      <c r="C60" s="491" t="s">
        <v>565</v>
      </c>
      <c r="D60" s="492"/>
      <c r="E60" s="492"/>
      <c r="F60" s="492"/>
      <c r="G60" s="493"/>
      <c r="H60" s="956" t="s">
        <v>1320</v>
      </c>
      <c r="I60" s="957"/>
      <c r="J60" s="957"/>
      <c r="K60" s="957"/>
      <c r="L60" s="957"/>
      <c r="M60" s="957"/>
      <c r="N60" s="957"/>
      <c r="O60" s="957"/>
      <c r="P60" s="957"/>
      <c r="Q60" s="957"/>
      <c r="R60" s="957"/>
      <c r="S60" s="957"/>
      <c r="T60" s="957"/>
      <c r="U60" s="957"/>
      <c r="V60" s="957"/>
      <c r="W60" s="957"/>
      <c r="X60" s="957"/>
      <c r="Y60" s="957"/>
      <c r="Z60" s="957"/>
      <c r="AA60" s="957"/>
      <c r="AB60" s="1056"/>
      <c r="AC60" s="408">
        <v>0</v>
      </c>
      <c r="AD60" s="506"/>
      <c r="AE60" s="506"/>
      <c r="AF60" s="505">
        <v>0</v>
      </c>
      <c r="AG60" s="443" t="s">
        <v>1057</v>
      </c>
      <c r="AH60" s="755"/>
    </row>
    <row r="61" spans="2:34" s="486" customFormat="1" ht="21.75" customHeight="1" x14ac:dyDescent="0.2">
      <c r="B61" s="392"/>
      <c r="C61" s="491" t="s">
        <v>566</v>
      </c>
      <c r="D61" s="492"/>
      <c r="E61" s="492"/>
      <c r="F61" s="492"/>
      <c r="G61" s="493"/>
      <c r="H61" s="956" t="s">
        <v>1321</v>
      </c>
      <c r="I61" s="957"/>
      <c r="J61" s="957"/>
      <c r="K61" s="957"/>
      <c r="L61" s="957"/>
      <c r="M61" s="957"/>
      <c r="N61" s="957"/>
      <c r="O61" s="957"/>
      <c r="P61" s="957"/>
      <c r="Q61" s="957"/>
      <c r="R61" s="957"/>
      <c r="S61" s="957"/>
      <c r="T61" s="957"/>
      <c r="U61" s="957"/>
      <c r="V61" s="957"/>
      <c r="W61" s="957"/>
      <c r="X61" s="957"/>
      <c r="Y61" s="957"/>
      <c r="Z61" s="957"/>
      <c r="AA61" s="957"/>
      <c r="AB61" s="1056"/>
      <c r="AC61" s="408">
        <v>0</v>
      </c>
      <c r="AD61" s="506"/>
      <c r="AE61" s="506"/>
      <c r="AF61" s="505">
        <v>0</v>
      </c>
      <c r="AG61" s="443" t="s">
        <v>1057</v>
      </c>
      <c r="AH61" s="755"/>
    </row>
    <row r="62" spans="2:34" s="486" customFormat="1" ht="21.75" customHeight="1" x14ac:dyDescent="0.2">
      <c r="B62" s="392"/>
      <c r="C62" s="483" t="s">
        <v>1322</v>
      </c>
      <c r="D62" s="487"/>
      <c r="E62" s="487"/>
      <c r="F62" s="487"/>
      <c r="G62" s="488"/>
      <c r="H62" s="991" t="s">
        <v>1323</v>
      </c>
      <c r="I62" s="992"/>
      <c r="J62" s="992"/>
      <c r="K62" s="992"/>
      <c r="L62" s="992"/>
      <c r="M62" s="992"/>
      <c r="N62" s="992"/>
      <c r="O62" s="992"/>
      <c r="P62" s="992"/>
      <c r="Q62" s="992"/>
      <c r="R62" s="992"/>
      <c r="S62" s="992"/>
      <c r="T62" s="992"/>
      <c r="U62" s="992"/>
      <c r="V62" s="992"/>
      <c r="W62" s="992"/>
      <c r="X62" s="992"/>
      <c r="Y62" s="992"/>
      <c r="Z62" s="992"/>
      <c r="AA62" s="992"/>
      <c r="AB62" s="1054"/>
      <c r="AC62" s="509">
        <v>19522885.620000001</v>
      </c>
      <c r="AD62" s="509">
        <v>0</v>
      </c>
      <c r="AE62" s="509">
        <v>0</v>
      </c>
      <c r="AF62" s="509">
        <v>17537671.700000003</v>
      </c>
      <c r="AG62" s="490" t="s">
        <v>1057</v>
      </c>
      <c r="AH62" s="755"/>
    </row>
    <row r="63" spans="2:34" s="486" customFormat="1" ht="21.75" customHeight="1" x14ac:dyDescent="0.2">
      <c r="B63" s="392"/>
      <c r="C63" s="491" t="s">
        <v>567</v>
      </c>
      <c r="D63" s="492"/>
      <c r="E63" s="492"/>
      <c r="F63" s="492"/>
      <c r="G63" s="493"/>
      <c r="H63" s="956" t="s">
        <v>1324</v>
      </c>
      <c r="I63" s="957"/>
      <c r="J63" s="957"/>
      <c r="K63" s="957"/>
      <c r="L63" s="957"/>
      <c r="M63" s="957"/>
      <c r="N63" s="957"/>
      <c r="O63" s="957"/>
      <c r="P63" s="957"/>
      <c r="Q63" s="957"/>
      <c r="R63" s="957"/>
      <c r="S63" s="957"/>
      <c r="T63" s="957"/>
      <c r="U63" s="957"/>
      <c r="V63" s="957"/>
      <c r="W63" s="957"/>
      <c r="X63" s="957"/>
      <c r="Y63" s="957"/>
      <c r="Z63" s="957"/>
      <c r="AA63" s="957"/>
      <c r="AB63" s="1056"/>
      <c r="AC63" s="461">
        <v>19257816.390000001</v>
      </c>
      <c r="AD63" s="507"/>
      <c r="AE63" s="507"/>
      <c r="AF63" s="496">
        <v>17412873.660000004</v>
      </c>
      <c r="AG63" s="443" t="s">
        <v>1057</v>
      </c>
      <c r="AH63" s="755"/>
    </row>
    <row r="64" spans="2:34" s="486" customFormat="1" ht="21.75" customHeight="1" x14ac:dyDescent="0.2">
      <c r="B64" s="392"/>
      <c r="C64" s="491" t="s">
        <v>568</v>
      </c>
      <c r="D64" s="492"/>
      <c r="E64" s="492"/>
      <c r="F64" s="492"/>
      <c r="G64" s="493"/>
      <c r="H64" s="956" t="s">
        <v>1325</v>
      </c>
      <c r="I64" s="957"/>
      <c r="J64" s="957"/>
      <c r="K64" s="957"/>
      <c r="L64" s="957"/>
      <c r="M64" s="957"/>
      <c r="N64" s="957"/>
      <c r="O64" s="957"/>
      <c r="P64" s="957"/>
      <c r="Q64" s="957"/>
      <c r="R64" s="957"/>
      <c r="S64" s="957"/>
      <c r="T64" s="957"/>
      <c r="U64" s="957"/>
      <c r="V64" s="957"/>
      <c r="W64" s="957"/>
      <c r="X64" s="957"/>
      <c r="Y64" s="957"/>
      <c r="Z64" s="957"/>
      <c r="AA64" s="957"/>
      <c r="AB64" s="1056"/>
      <c r="AC64" s="461">
        <v>84798.04</v>
      </c>
      <c r="AD64" s="507"/>
      <c r="AE64" s="507"/>
      <c r="AF64" s="496">
        <v>84798.04</v>
      </c>
      <c r="AG64" s="443" t="s">
        <v>1057</v>
      </c>
      <c r="AH64" s="755"/>
    </row>
    <row r="65" spans="2:34" s="486" customFormat="1" ht="21.75" customHeight="1" x14ac:dyDescent="0.2">
      <c r="B65" s="392"/>
      <c r="C65" s="491" t="s">
        <v>569</v>
      </c>
      <c r="D65" s="492"/>
      <c r="E65" s="492"/>
      <c r="F65" s="492"/>
      <c r="G65" s="493"/>
      <c r="H65" s="956" t="s">
        <v>1326</v>
      </c>
      <c r="I65" s="957"/>
      <c r="J65" s="957"/>
      <c r="K65" s="957"/>
      <c r="L65" s="957"/>
      <c r="M65" s="957"/>
      <c r="N65" s="957"/>
      <c r="O65" s="957"/>
      <c r="P65" s="957"/>
      <c r="Q65" s="957"/>
      <c r="R65" s="957"/>
      <c r="S65" s="957"/>
      <c r="T65" s="957"/>
      <c r="U65" s="957"/>
      <c r="V65" s="957"/>
      <c r="W65" s="957"/>
      <c r="X65" s="957"/>
      <c r="Y65" s="957"/>
      <c r="Z65" s="957"/>
      <c r="AA65" s="957"/>
      <c r="AB65" s="1056"/>
      <c r="AC65" s="461">
        <v>40000</v>
      </c>
      <c r="AD65" s="507"/>
      <c r="AE65" s="507"/>
      <c r="AF65" s="496">
        <v>40000</v>
      </c>
      <c r="AG65" s="443" t="s">
        <v>1057</v>
      </c>
      <c r="AH65" s="755"/>
    </row>
    <row r="66" spans="2:34" s="486" customFormat="1" ht="21.75" customHeight="1" x14ac:dyDescent="0.2">
      <c r="B66" s="392"/>
      <c r="C66" s="491" t="s">
        <v>570</v>
      </c>
      <c r="D66" s="492"/>
      <c r="E66" s="492"/>
      <c r="F66" s="492"/>
      <c r="G66" s="493"/>
      <c r="H66" s="956" t="s">
        <v>1327</v>
      </c>
      <c r="I66" s="957"/>
      <c r="J66" s="957"/>
      <c r="K66" s="957"/>
      <c r="L66" s="957"/>
      <c r="M66" s="957"/>
      <c r="N66" s="957"/>
      <c r="O66" s="957"/>
      <c r="P66" s="957"/>
      <c r="Q66" s="957"/>
      <c r="R66" s="957"/>
      <c r="S66" s="957"/>
      <c r="T66" s="957"/>
      <c r="U66" s="957"/>
      <c r="V66" s="957"/>
      <c r="W66" s="957"/>
      <c r="X66" s="957"/>
      <c r="Y66" s="957"/>
      <c r="Z66" s="957"/>
      <c r="AA66" s="957"/>
      <c r="AB66" s="1056"/>
      <c r="AC66" s="496">
        <v>140271.19</v>
      </c>
      <c r="AD66" s="507"/>
      <c r="AE66" s="507"/>
      <c r="AF66" s="505">
        <v>0</v>
      </c>
      <c r="AG66" s="443" t="s">
        <v>1057</v>
      </c>
      <c r="AH66" s="755"/>
    </row>
    <row r="67" spans="2:34" s="486" customFormat="1" ht="21.75" customHeight="1" x14ac:dyDescent="0.2">
      <c r="B67" s="392"/>
      <c r="C67" s="483" t="s">
        <v>1328</v>
      </c>
      <c r="D67" s="487"/>
      <c r="E67" s="487"/>
      <c r="F67" s="487"/>
      <c r="G67" s="488"/>
      <c r="H67" s="991" t="s">
        <v>1329</v>
      </c>
      <c r="I67" s="992"/>
      <c r="J67" s="992"/>
      <c r="K67" s="992"/>
      <c r="L67" s="992"/>
      <c r="M67" s="992"/>
      <c r="N67" s="992"/>
      <c r="O67" s="992"/>
      <c r="P67" s="992"/>
      <c r="Q67" s="992"/>
      <c r="R67" s="992"/>
      <c r="S67" s="992"/>
      <c r="T67" s="992"/>
      <c r="U67" s="992"/>
      <c r="V67" s="992"/>
      <c r="W67" s="992"/>
      <c r="X67" s="992"/>
      <c r="Y67" s="992"/>
      <c r="Z67" s="992"/>
      <c r="AA67" s="992"/>
      <c r="AB67" s="1054"/>
      <c r="AC67" s="509">
        <v>2343427.13</v>
      </c>
      <c r="AD67" s="509">
        <v>0</v>
      </c>
      <c r="AE67" s="509">
        <v>0</v>
      </c>
      <c r="AF67" s="509">
        <v>3408376.31</v>
      </c>
      <c r="AG67" s="490"/>
      <c r="AH67" s="755"/>
    </row>
    <row r="68" spans="2:34" s="486" customFormat="1" ht="21.75" customHeight="1" x14ac:dyDescent="0.2">
      <c r="B68" s="392"/>
      <c r="C68" s="491" t="s">
        <v>571</v>
      </c>
      <c r="D68" s="492"/>
      <c r="E68" s="492"/>
      <c r="F68" s="492"/>
      <c r="G68" s="493"/>
      <c r="H68" s="956" t="s">
        <v>1330</v>
      </c>
      <c r="I68" s="957"/>
      <c r="J68" s="957"/>
      <c r="K68" s="957"/>
      <c r="L68" s="957"/>
      <c r="M68" s="957"/>
      <c r="N68" s="957"/>
      <c r="O68" s="957"/>
      <c r="P68" s="957"/>
      <c r="Q68" s="957"/>
      <c r="R68" s="957"/>
      <c r="S68" s="957"/>
      <c r="T68" s="957"/>
      <c r="U68" s="957"/>
      <c r="V68" s="957"/>
      <c r="W68" s="957"/>
      <c r="X68" s="957"/>
      <c r="Y68" s="957"/>
      <c r="Z68" s="957"/>
      <c r="AA68" s="957"/>
      <c r="AB68" s="1056"/>
      <c r="AC68" s="408">
        <v>0</v>
      </c>
      <c r="AD68" s="506"/>
      <c r="AE68" s="506"/>
      <c r="AF68" s="505">
        <v>0</v>
      </c>
      <c r="AG68" s="443" t="s">
        <v>1057</v>
      </c>
      <c r="AH68" s="755"/>
    </row>
    <row r="69" spans="2:34" s="486" customFormat="1" ht="21.75" customHeight="1" x14ac:dyDescent="0.2">
      <c r="B69" s="392"/>
      <c r="C69" s="491" t="s">
        <v>1331</v>
      </c>
      <c r="D69" s="492"/>
      <c r="E69" s="492"/>
      <c r="F69" s="492"/>
      <c r="G69" s="493"/>
      <c r="H69" s="956" t="s">
        <v>1332</v>
      </c>
      <c r="I69" s="957"/>
      <c r="J69" s="957"/>
      <c r="K69" s="957"/>
      <c r="L69" s="957"/>
      <c r="M69" s="957"/>
      <c r="N69" s="957"/>
      <c r="O69" s="957"/>
      <c r="P69" s="957"/>
      <c r="Q69" s="957"/>
      <c r="R69" s="957"/>
      <c r="S69" s="957"/>
      <c r="T69" s="957"/>
      <c r="U69" s="957"/>
      <c r="V69" s="957"/>
      <c r="W69" s="957"/>
      <c r="X69" s="957"/>
      <c r="Y69" s="957"/>
      <c r="Z69" s="957"/>
      <c r="AA69" s="957"/>
      <c r="AB69" s="1056"/>
      <c r="AC69" s="408">
        <v>0</v>
      </c>
      <c r="AD69" s="506"/>
      <c r="AE69" s="506"/>
      <c r="AF69" s="505">
        <v>0</v>
      </c>
      <c r="AG69" s="443" t="s">
        <v>1057</v>
      </c>
      <c r="AH69" s="755"/>
    </row>
    <row r="70" spans="2:34" s="486" customFormat="1" ht="21.75" customHeight="1" x14ac:dyDescent="0.2">
      <c r="B70" s="392"/>
      <c r="C70" s="499" t="s">
        <v>572</v>
      </c>
      <c r="D70" s="500"/>
      <c r="E70" s="500"/>
      <c r="F70" s="500"/>
      <c r="G70" s="501"/>
      <c r="H70" s="973" t="s">
        <v>1333</v>
      </c>
      <c r="I70" s="974"/>
      <c r="J70" s="974"/>
      <c r="K70" s="974"/>
      <c r="L70" s="974"/>
      <c r="M70" s="974"/>
      <c r="N70" s="974"/>
      <c r="O70" s="974"/>
      <c r="P70" s="974"/>
      <c r="Q70" s="974"/>
      <c r="R70" s="974"/>
      <c r="S70" s="974"/>
      <c r="T70" s="974"/>
      <c r="U70" s="974"/>
      <c r="V70" s="974"/>
      <c r="W70" s="974"/>
      <c r="X70" s="974"/>
      <c r="Y70" s="974"/>
      <c r="Z70" s="974"/>
      <c r="AA70" s="974"/>
      <c r="AB70" s="997"/>
      <c r="AC70" s="408">
        <v>0</v>
      </c>
      <c r="AD70" s="506"/>
      <c r="AE70" s="506"/>
      <c r="AF70" s="505">
        <v>0</v>
      </c>
      <c r="AG70" s="443" t="s">
        <v>1057</v>
      </c>
      <c r="AH70" s="755"/>
    </row>
    <row r="71" spans="2:34" s="486" customFormat="1" ht="21.75" customHeight="1" x14ac:dyDescent="0.2">
      <c r="B71" s="392"/>
      <c r="C71" s="499" t="s">
        <v>573</v>
      </c>
      <c r="D71" s="500"/>
      <c r="E71" s="500"/>
      <c r="F71" s="500"/>
      <c r="G71" s="501"/>
      <c r="H71" s="973" t="s">
        <v>1334</v>
      </c>
      <c r="I71" s="974"/>
      <c r="J71" s="974"/>
      <c r="K71" s="974"/>
      <c r="L71" s="974"/>
      <c r="M71" s="974"/>
      <c r="N71" s="974"/>
      <c r="O71" s="974"/>
      <c r="P71" s="974"/>
      <c r="Q71" s="974"/>
      <c r="R71" s="974"/>
      <c r="S71" s="974"/>
      <c r="T71" s="974"/>
      <c r="U71" s="974"/>
      <c r="V71" s="974"/>
      <c r="W71" s="974"/>
      <c r="X71" s="974"/>
      <c r="Y71" s="974"/>
      <c r="Z71" s="974"/>
      <c r="AA71" s="974"/>
      <c r="AB71" s="997"/>
      <c r="AC71" s="408">
        <v>0</v>
      </c>
      <c r="AD71" s="506"/>
      <c r="AE71" s="506"/>
      <c r="AF71" s="505">
        <v>0</v>
      </c>
      <c r="AG71" s="443" t="s">
        <v>1057</v>
      </c>
      <c r="AH71" s="755"/>
    </row>
    <row r="72" spans="2:34" s="486" customFormat="1" ht="21.75" customHeight="1" x14ac:dyDescent="0.2">
      <c r="B72" s="392"/>
      <c r="C72" s="499" t="s">
        <v>574</v>
      </c>
      <c r="D72" s="500"/>
      <c r="E72" s="500"/>
      <c r="F72" s="500"/>
      <c r="G72" s="501"/>
      <c r="H72" s="973" t="s">
        <v>1335</v>
      </c>
      <c r="I72" s="974"/>
      <c r="J72" s="974"/>
      <c r="K72" s="974"/>
      <c r="L72" s="974"/>
      <c r="M72" s="974"/>
      <c r="N72" s="974"/>
      <c r="O72" s="974"/>
      <c r="P72" s="974"/>
      <c r="Q72" s="974"/>
      <c r="R72" s="974"/>
      <c r="S72" s="974"/>
      <c r="T72" s="974"/>
      <c r="U72" s="974"/>
      <c r="V72" s="974"/>
      <c r="W72" s="974"/>
      <c r="X72" s="974"/>
      <c r="Y72" s="974"/>
      <c r="Z72" s="974"/>
      <c r="AA72" s="974"/>
      <c r="AB72" s="997"/>
      <c r="AC72" s="408">
        <v>0</v>
      </c>
      <c r="AD72" s="506"/>
      <c r="AE72" s="506"/>
      <c r="AF72" s="505">
        <v>0</v>
      </c>
      <c r="AG72" s="443" t="s">
        <v>1057</v>
      </c>
      <c r="AH72" s="755"/>
    </row>
    <row r="73" spans="2:34" s="486" customFormat="1" ht="21.75" customHeight="1" thickBot="1" x14ac:dyDescent="0.25">
      <c r="B73" s="415"/>
      <c r="C73" s="523" t="s">
        <v>575</v>
      </c>
      <c r="D73" s="524"/>
      <c r="E73" s="524"/>
      <c r="F73" s="524"/>
      <c r="G73" s="525"/>
      <c r="H73" s="950" t="s">
        <v>1336</v>
      </c>
      <c r="I73" s="951"/>
      <c r="J73" s="951"/>
      <c r="K73" s="951"/>
      <c r="L73" s="951"/>
      <c r="M73" s="951"/>
      <c r="N73" s="951"/>
      <c r="O73" s="951"/>
      <c r="P73" s="951"/>
      <c r="Q73" s="951"/>
      <c r="R73" s="951"/>
      <c r="S73" s="951"/>
      <c r="T73" s="951"/>
      <c r="U73" s="951"/>
      <c r="V73" s="951"/>
      <c r="W73" s="951"/>
      <c r="X73" s="951"/>
      <c r="Y73" s="951"/>
      <c r="Z73" s="951"/>
      <c r="AA73" s="951"/>
      <c r="AB73" s="1060"/>
      <c r="AC73" s="526">
        <v>2343427.13</v>
      </c>
      <c r="AD73" s="507"/>
      <c r="AE73" s="507"/>
      <c r="AF73" s="496">
        <v>3408376.31</v>
      </c>
      <c r="AG73" s="527" t="s">
        <v>1057</v>
      </c>
      <c r="AH73" s="755"/>
    </row>
    <row r="74" spans="2:34" s="486" customFormat="1" ht="21.75" customHeight="1" x14ac:dyDescent="0.2">
      <c r="B74" s="414"/>
      <c r="C74" s="518" t="s">
        <v>1337</v>
      </c>
      <c r="D74" s="519"/>
      <c r="E74" s="519"/>
      <c r="F74" s="519"/>
      <c r="G74" s="520"/>
      <c r="H74" s="959" t="s">
        <v>1338</v>
      </c>
      <c r="I74" s="960"/>
      <c r="J74" s="960"/>
      <c r="K74" s="960"/>
      <c r="L74" s="960"/>
      <c r="M74" s="960"/>
      <c r="N74" s="960"/>
      <c r="O74" s="960"/>
      <c r="P74" s="960"/>
      <c r="Q74" s="960"/>
      <c r="R74" s="960"/>
      <c r="S74" s="960"/>
      <c r="T74" s="960"/>
      <c r="U74" s="960"/>
      <c r="V74" s="960"/>
      <c r="W74" s="960"/>
      <c r="X74" s="960"/>
      <c r="Y74" s="960"/>
      <c r="Z74" s="960"/>
      <c r="AA74" s="960"/>
      <c r="AB74" s="1061"/>
      <c r="AC74" s="528">
        <v>0</v>
      </c>
      <c r="AD74" s="528">
        <v>0</v>
      </c>
      <c r="AE74" s="528">
        <v>0</v>
      </c>
      <c r="AF74" s="528">
        <v>0</v>
      </c>
      <c r="AG74" s="529" t="s">
        <v>1057</v>
      </c>
      <c r="AH74" s="755">
        <v>0</v>
      </c>
    </row>
    <row r="75" spans="2:34" s="486" customFormat="1" ht="21.75" customHeight="1" x14ac:dyDescent="0.2">
      <c r="B75" s="392"/>
      <c r="C75" s="530" t="s">
        <v>576</v>
      </c>
      <c r="D75" s="531"/>
      <c r="E75" s="531"/>
      <c r="F75" s="531"/>
      <c r="G75" s="532"/>
      <c r="H75" s="944" t="s">
        <v>1339</v>
      </c>
      <c r="I75" s="945"/>
      <c r="J75" s="945"/>
      <c r="K75" s="945"/>
      <c r="L75" s="945"/>
      <c r="M75" s="945"/>
      <c r="N75" s="945"/>
      <c r="O75" s="945"/>
      <c r="P75" s="945"/>
      <c r="Q75" s="945"/>
      <c r="R75" s="945"/>
      <c r="S75" s="945"/>
      <c r="T75" s="945"/>
      <c r="U75" s="945"/>
      <c r="V75" s="945"/>
      <c r="W75" s="945"/>
      <c r="X75" s="945"/>
      <c r="Y75" s="945"/>
      <c r="Z75" s="945"/>
      <c r="AA75" s="945"/>
      <c r="AB75" s="1055"/>
      <c r="AC75" s="408">
        <v>0</v>
      </c>
      <c r="AD75" s="506"/>
      <c r="AE75" s="506"/>
      <c r="AF75" s="505">
        <v>0</v>
      </c>
      <c r="AG75" s="443" t="s">
        <v>1057</v>
      </c>
      <c r="AH75" s="755"/>
    </row>
    <row r="76" spans="2:34" s="486" customFormat="1" ht="21.75" customHeight="1" thickBot="1" x14ac:dyDescent="0.25">
      <c r="B76" s="415"/>
      <c r="C76" s="533" t="s">
        <v>577</v>
      </c>
      <c r="D76" s="534"/>
      <c r="E76" s="534"/>
      <c r="F76" s="534"/>
      <c r="G76" s="535"/>
      <c r="H76" s="947" t="s">
        <v>1340</v>
      </c>
      <c r="I76" s="948"/>
      <c r="J76" s="948"/>
      <c r="K76" s="948"/>
      <c r="L76" s="948"/>
      <c r="M76" s="948"/>
      <c r="N76" s="948"/>
      <c r="O76" s="948"/>
      <c r="P76" s="948"/>
      <c r="Q76" s="948"/>
      <c r="R76" s="948"/>
      <c r="S76" s="948"/>
      <c r="T76" s="948"/>
      <c r="U76" s="948"/>
      <c r="V76" s="948"/>
      <c r="W76" s="948"/>
      <c r="X76" s="948"/>
      <c r="Y76" s="948"/>
      <c r="Z76" s="948"/>
      <c r="AA76" s="948"/>
      <c r="AB76" s="1035"/>
      <c r="AC76" s="408">
        <v>0</v>
      </c>
      <c r="AD76" s="506"/>
      <c r="AE76" s="506"/>
      <c r="AF76" s="505">
        <v>0</v>
      </c>
      <c r="AG76" s="443" t="s">
        <v>1057</v>
      </c>
      <c r="AH76" s="755"/>
    </row>
    <row r="77" spans="2:34" s="486" customFormat="1" ht="21.75" customHeight="1" x14ac:dyDescent="0.2">
      <c r="B77" s="414"/>
      <c r="C77" s="518" t="s">
        <v>1341</v>
      </c>
      <c r="D77" s="519"/>
      <c r="E77" s="519"/>
      <c r="F77" s="519"/>
      <c r="G77" s="520"/>
      <c r="H77" s="959" t="s">
        <v>1342</v>
      </c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1061"/>
      <c r="AC77" s="397">
        <v>101793443.54000001</v>
      </c>
      <c r="AD77" s="397">
        <v>0</v>
      </c>
      <c r="AE77" s="397">
        <v>0</v>
      </c>
      <c r="AF77" s="397">
        <v>200806749.35999998</v>
      </c>
      <c r="AG77" s="490"/>
      <c r="AH77" s="755">
        <v>101793443.54000001</v>
      </c>
    </row>
    <row r="78" spans="2:34" s="486" customFormat="1" ht="21.75" customHeight="1" x14ac:dyDescent="0.2">
      <c r="B78" s="392"/>
      <c r="C78" s="483" t="s">
        <v>578</v>
      </c>
      <c r="D78" s="487"/>
      <c r="E78" s="487"/>
      <c r="F78" s="487"/>
      <c r="G78" s="488"/>
      <c r="H78" s="991" t="s">
        <v>1343</v>
      </c>
      <c r="I78" s="992"/>
      <c r="J78" s="992"/>
      <c r="K78" s="992"/>
      <c r="L78" s="992"/>
      <c r="M78" s="992"/>
      <c r="N78" s="992"/>
      <c r="O78" s="992"/>
      <c r="P78" s="992"/>
      <c r="Q78" s="992"/>
      <c r="R78" s="992"/>
      <c r="S78" s="992"/>
      <c r="T78" s="992"/>
      <c r="U78" s="992"/>
      <c r="V78" s="992"/>
      <c r="W78" s="992"/>
      <c r="X78" s="992"/>
      <c r="Y78" s="992"/>
      <c r="Z78" s="992"/>
      <c r="AA78" s="992"/>
      <c r="AB78" s="1054"/>
      <c r="AC78" s="403">
        <v>0</v>
      </c>
      <c r="AD78" s="506"/>
      <c r="AE78" s="506"/>
      <c r="AF78" s="403">
        <v>0</v>
      </c>
      <c r="AG78" s="490" t="s">
        <v>1057</v>
      </c>
      <c r="AH78" s="755"/>
    </row>
    <row r="79" spans="2:34" s="486" customFormat="1" ht="21.75" customHeight="1" x14ac:dyDescent="0.2">
      <c r="B79" s="392"/>
      <c r="C79" s="483" t="s">
        <v>1344</v>
      </c>
      <c r="D79" s="487"/>
      <c r="E79" s="487"/>
      <c r="F79" s="487"/>
      <c r="G79" s="488"/>
      <c r="H79" s="991" t="s">
        <v>1345</v>
      </c>
      <c r="I79" s="992"/>
      <c r="J79" s="992"/>
      <c r="K79" s="992"/>
      <c r="L79" s="992"/>
      <c r="M79" s="992"/>
      <c r="N79" s="992"/>
      <c r="O79" s="992"/>
      <c r="P79" s="992"/>
      <c r="Q79" s="992"/>
      <c r="R79" s="992"/>
      <c r="S79" s="992"/>
      <c r="T79" s="992"/>
      <c r="U79" s="992"/>
      <c r="V79" s="992"/>
      <c r="W79" s="992"/>
      <c r="X79" s="992"/>
      <c r="Y79" s="992"/>
      <c r="Z79" s="992"/>
      <c r="AA79" s="992"/>
      <c r="AB79" s="1054"/>
      <c r="AC79" s="403">
        <v>0</v>
      </c>
      <c r="AD79" s="508">
        <v>0</v>
      </c>
      <c r="AE79" s="508">
        <v>0</v>
      </c>
      <c r="AF79" s="508">
        <v>0</v>
      </c>
      <c r="AG79" s="490" t="s">
        <v>1057</v>
      </c>
      <c r="AH79" s="755"/>
    </row>
    <row r="80" spans="2:34" s="486" customFormat="1" ht="21.75" customHeight="1" x14ac:dyDescent="0.2">
      <c r="B80" s="392" t="s">
        <v>1187</v>
      </c>
      <c r="C80" s="491" t="s">
        <v>579</v>
      </c>
      <c r="D80" s="492"/>
      <c r="E80" s="492"/>
      <c r="F80" s="492"/>
      <c r="G80" s="493"/>
      <c r="H80" s="956" t="s">
        <v>1346</v>
      </c>
      <c r="I80" s="957"/>
      <c r="J80" s="957"/>
      <c r="K80" s="957"/>
      <c r="L80" s="957"/>
      <c r="M80" s="957"/>
      <c r="N80" s="957"/>
      <c r="O80" s="957"/>
      <c r="P80" s="957"/>
      <c r="Q80" s="957"/>
      <c r="R80" s="957"/>
      <c r="S80" s="957"/>
      <c r="T80" s="957"/>
      <c r="U80" s="957"/>
      <c r="V80" s="957"/>
      <c r="W80" s="957"/>
      <c r="X80" s="957"/>
      <c r="Y80" s="957"/>
      <c r="Z80" s="957"/>
      <c r="AA80" s="957"/>
      <c r="AB80" s="1056"/>
      <c r="AC80" s="408">
        <v>0</v>
      </c>
      <c r="AD80" s="506"/>
      <c r="AE80" s="506"/>
      <c r="AF80" s="505">
        <v>0</v>
      </c>
      <c r="AG80" s="443" t="s">
        <v>1057</v>
      </c>
      <c r="AH80" s="755"/>
    </row>
    <row r="81" spans="2:34" s="486" customFormat="1" ht="21.75" customHeight="1" x14ac:dyDescent="0.2">
      <c r="B81" s="392"/>
      <c r="C81" s="491" t="s">
        <v>580</v>
      </c>
      <c r="D81" s="492"/>
      <c r="E81" s="492"/>
      <c r="F81" s="492"/>
      <c r="G81" s="493"/>
      <c r="H81" s="956" t="s">
        <v>1347</v>
      </c>
      <c r="I81" s="957"/>
      <c r="J81" s="957"/>
      <c r="K81" s="957"/>
      <c r="L81" s="957"/>
      <c r="M81" s="957"/>
      <c r="N81" s="957"/>
      <c r="O81" s="957"/>
      <c r="P81" s="957"/>
      <c r="Q81" s="957"/>
      <c r="R81" s="957"/>
      <c r="S81" s="957"/>
      <c r="T81" s="957"/>
      <c r="U81" s="957"/>
      <c r="V81" s="957"/>
      <c r="W81" s="957"/>
      <c r="X81" s="957"/>
      <c r="Y81" s="957"/>
      <c r="Z81" s="957"/>
      <c r="AA81" s="957"/>
      <c r="AB81" s="1056"/>
      <c r="AC81" s="408">
        <v>0</v>
      </c>
      <c r="AD81" s="506"/>
      <c r="AE81" s="506"/>
      <c r="AF81" s="505">
        <v>0</v>
      </c>
      <c r="AG81" s="443" t="s">
        <v>1057</v>
      </c>
      <c r="AH81" s="755"/>
    </row>
    <row r="82" spans="2:34" s="486" customFormat="1" ht="21.75" customHeight="1" x14ac:dyDescent="0.2">
      <c r="B82" s="392" t="s">
        <v>1184</v>
      </c>
      <c r="C82" s="491" t="s">
        <v>581</v>
      </c>
      <c r="D82" s="492"/>
      <c r="E82" s="492"/>
      <c r="F82" s="492"/>
      <c r="G82" s="493"/>
      <c r="H82" s="956" t="s">
        <v>1348</v>
      </c>
      <c r="I82" s="957"/>
      <c r="J82" s="957"/>
      <c r="K82" s="957"/>
      <c r="L82" s="957"/>
      <c r="M82" s="957"/>
      <c r="N82" s="957"/>
      <c r="O82" s="957"/>
      <c r="P82" s="957"/>
      <c r="Q82" s="957"/>
      <c r="R82" s="957"/>
      <c r="S82" s="957"/>
      <c r="T82" s="957"/>
      <c r="U82" s="957"/>
      <c r="V82" s="957"/>
      <c r="W82" s="957"/>
      <c r="X82" s="957"/>
      <c r="Y82" s="957"/>
      <c r="Z82" s="957"/>
      <c r="AA82" s="957"/>
      <c r="AB82" s="1056"/>
      <c r="AC82" s="408">
        <v>0</v>
      </c>
      <c r="AD82" s="506"/>
      <c r="AE82" s="506"/>
      <c r="AF82" s="505">
        <v>0</v>
      </c>
      <c r="AG82" s="443" t="s">
        <v>1057</v>
      </c>
      <c r="AH82" s="755"/>
    </row>
    <row r="83" spans="2:34" s="486" customFormat="1" ht="21.75" customHeight="1" x14ac:dyDescent="0.2">
      <c r="B83" s="392" t="s">
        <v>1184</v>
      </c>
      <c r="C83" s="537" t="s">
        <v>582</v>
      </c>
      <c r="D83" s="538"/>
      <c r="E83" s="538"/>
      <c r="F83" s="538"/>
      <c r="G83" s="539"/>
      <c r="H83" s="1066" t="s">
        <v>1349</v>
      </c>
      <c r="I83" s="1067"/>
      <c r="J83" s="1067"/>
      <c r="K83" s="1067"/>
      <c r="L83" s="1067"/>
      <c r="M83" s="1067"/>
      <c r="N83" s="1067"/>
      <c r="O83" s="1067"/>
      <c r="P83" s="1067"/>
      <c r="Q83" s="1067"/>
      <c r="R83" s="106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8"/>
      <c r="AC83" s="408">
        <v>0</v>
      </c>
      <c r="AD83" s="506"/>
      <c r="AE83" s="506"/>
      <c r="AF83" s="505">
        <v>0</v>
      </c>
      <c r="AG83" s="443" t="s">
        <v>1057</v>
      </c>
      <c r="AH83" s="755"/>
    </row>
    <row r="84" spans="2:34" s="486" customFormat="1" ht="21.75" customHeight="1" x14ac:dyDescent="0.2">
      <c r="B84" s="392" t="s">
        <v>1184</v>
      </c>
      <c r="C84" s="491" t="s">
        <v>583</v>
      </c>
      <c r="D84" s="492"/>
      <c r="E84" s="492"/>
      <c r="F84" s="492"/>
      <c r="G84" s="493"/>
      <c r="H84" s="956" t="s">
        <v>1350</v>
      </c>
      <c r="I84" s="957"/>
      <c r="J84" s="957"/>
      <c r="K84" s="957"/>
      <c r="L84" s="957"/>
      <c r="M84" s="957"/>
      <c r="N84" s="957"/>
      <c r="O84" s="957"/>
      <c r="P84" s="957"/>
      <c r="Q84" s="957"/>
      <c r="R84" s="957"/>
      <c r="S84" s="957"/>
      <c r="T84" s="957"/>
      <c r="U84" s="957"/>
      <c r="V84" s="957"/>
      <c r="W84" s="957"/>
      <c r="X84" s="957"/>
      <c r="Y84" s="957"/>
      <c r="Z84" s="957"/>
      <c r="AA84" s="957"/>
      <c r="AB84" s="1056"/>
      <c r="AC84" s="408">
        <v>0</v>
      </c>
      <c r="AD84" s="506"/>
      <c r="AE84" s="506"/>
      <c r="AF84" s="505">
        <v>0</v>
      </c>
      <c r="AG84" s="443" t="s">
        <v>1057</v>
      </c>
      <c r="AH84" s="755"/>
    </row>
    <row r="85" spans="2:34" s="486" customFormat="1" ht="21.75" customHeight="1" x14ac:dyDescent="0.2">
      <c r="B85" s="392"/>
      <c r="C85" s="483" t="s">
        <v>1351</v>
      </c>
      <c r="D85" s="487"/>
      <c r="E85" s="487"/>
      <c r="F85" s="487"/>
      <c r="G85" s="488"/>
      <c r="H85" s="991" t="s">
        <v>1352</v>
      </c>
      <c r="I85" s="992"/>
      <c r="J85" s="992"/>
      <c r="K85" s="992"/>
      <c r="L85" s="992"/>
      <c r="M85" s="992"/>
      <c r="N85" s="992"/>
      <c r="O85" s="992"/>
      <c r="P85" s="992"/>
      <c r="Q85" s="992"/>
      <c r="R85" s="992"/>
      <c r="S85" s="992"/>
      <c r="T85" s="992"/>
      <c r="U85" s="992"/>
      <c r="V85" s="992"/>
      <c r="W85" s="992"/>
      <c r="X85" s="992"/>
      <c r="Y85" s="992"/>
      <c r="Z85" s="992"/>
      <c r="AA85" s="992"/>
      <c r="AB85" s="1054"/>
      <c r="AC85" s="397">
        <v>0</v>
      </c>
      <c r="AD85" s="508">
        <v>0</v>
      </c>
      <c r="AE85" s="508">
        <v>0</v>
      </c>
      <c r="AF85" s="508">
        <v>0</v>
      </c>
      <c r="AG85" s="490" t="s">
        <v>1057</v>
      </c>
      <c r="AH85" s="755"/>
    </row>
    <row r="86" spans="2:34" s="486" customFormat="1" ht="21.75" customHeight="1" x14ac:dyDescent="0.2">
      <c r="B86" s="392" t="s">
        <v>1205</v>
      </c>
      <c r="C86" s="491" t="s">
        <v>584</v>
      </c>
      <c r="D86" s="492"/>
      <c r="E86" s="492"/>
      <c r="F86" s="492"/>
      <c r="G86" s="493"/>
      <c r="H86" s="956" t="s">
        <v>1353</v>
      </c>
      <c r="I86" s="957"/>
      <c r="J86" s="957"/>
      <c r="K86" s="957"/>
      <c r="L86" s="957"/>
      <c r="M86" s="957"/>
      <c r="N86" s="957"/>
      <c r="O86" s="957"/>
      <c r="P86" s="957"/>
      <c r="Q86" s="957"/>
      <c r="R86" s="957"/>
      <c r="S86" s="957"/>
      <c r="T86" s="957"/>
      <c r="U86" s="957"/>
      <c r="V86" s="957"/>
      <c r="W86" s="957"/>
      <c r="X86" s="957"/>
      <c r="Y86" s="957"/>
      <c r="Z86" s="957"/>
      <c r="AA86" s="957"/>
      <c r="AB86" s="1056"/>
      <c r="AC86" s="408">
        <v>0</v>
      </c>
      <c r="AD86" s="506"/>
      <c r="AE86" s="506"/>
      <c r="AF86" s="505">
        <v>0</v>
      </c>
      <c r="AG86" s="443" t="s">
        <v>1057</v>
      </c>
      <c r="AH86" s="755"/>
    </row>
    <row r="87" spans="2:34" s="486" customFormat="1" ht="21.75" customHeight="1" x14ac:dyDescent="0.2">
      <c r="B87" s="392" t="s">
        <v>1209</v>
      </c>
      <c r="C87" s="491" t="s">
        <v>585</v>
      </c>
      <c r="D87" s="492"/>
      <c r="E87" s="492"/>
      <c r="F87" s="492"/>
      <c r="G87" s="493"/>
      <c r="H87" s="956" t="s">
        <v>1354</v>
      </c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957"/>
      <c r="X87" s="957"/>
      <c r="Y87" s="957"/>
      <c r="Z87" s="957"/>
      <c r="AA87" s="957"/>
      <c r="AB87" s="1056"/>
      <c r="AC87" s="408">
        <v>0</v>
      </c>
      <c r="AD87" s="506"/>
      <c r="AE87" s="506"/>
      <c r="AF87" s="505">
        <v>0</v>
      </c>
      <c r="AG87" s="443" t="s">
        <v>1057</v>
      </c>
      <c r="AH87" s="755"/>
    </row>
    <row r="88" spans="2:34" s="486" customFormat="1" ht="21.75" customHeight="1" x14ac:dyDescent="0.2">
      <c r="B88" s="392" t="s">
        <v>1187</v>
      </c>
      <c r="C88" s="491" t="s">
        <v>586</v>
      </c>
      <c r="D88" s="492"/>
      <c r="E88" s="492"/>
      <c r="F88" s="492"/>
      <c r="G88" s="493"/>
      <c r="H88" s="956" t="s">
        <v>1355</v>
      </c>
      <c r="I88" s="957"/>
      <c r="J88" s="957"/>
      <c r="K88" s="957"/>
      <c r="L88" s="957"/>
      <c r="M88" s="957"/>
      <c r="N88" s="957"/>
      <c r="O88" s="957"/>
      <c r="P88" s="957"/>
      <c r="Q88" s="957"/>
      <c r="R88" s="957"/>
      <c r="S88" s="957"/>
      <c r="T88" s="957"/>
      <c r="U88" s="957"/>
      <c r="V88" s="957"/>
      <c r="W88" s="957"/>
      <c r="X88" s="957"/>
      <c r="Y88" s="957"/>
      <c r="Z88" s="957"/>
      <c r="AA88" s="957"/>
      <c r="AB88" s="1056"/>
      <c r="AC88" s="408">
        <v>0</v>
      </c>
      <c r="AD88" s="506"/>
      <c r="AE88" s="506"/>
      <c r="AF88" s="505">
        <v>0</v>
      </c>
      <c r="AG88" s="443" t="s">
        <v>1057</v>
      </c>
      <c r="AH88" s="755"/>
    </row>
    <row r="89" spans="2:34" s="486" customFormat="1" ht="21.75" customHeight="1" x14ac:dyDescent="0.2">
      <c r="B89" s="392" t="s">
        <v>1205</v>
      </c>
      <c r="C89" s="491" t="s">
        <v>587</v>
      </c>
      <c r="D89" s="492" t="s">
        <v>2274</v>
      </c>
      <c r="E89" s="492"/>
      <c r="F89" s="492"/>
      <c r="G89" s="493"/>
      <c r="H89" s="956" t="s">
        <v>1356</v>
      </c>
      <c r="I89" s="957"/>
      <c r="J89" s="957"/>
      <c r="K89" s="957"/>
      <c r="L89" s="957"/>
      <c r="M89" s="957"/>
      <c r="N89" s="957"/>
      <c r="O89" s="957"/>
      <c r="P89" s="957"/>
      <c r="Q89" s="957"/>
      <c r="R89" s="957"/>
      <c r="S89" s="957"/>
      <c r="T89" s="957"/>
      <c r="U89" s="957"/>
      <c r="V89" s="957"/>
      <c r="W89" s="957"/>
      <c r="X89" s="957"/>
      <c r="Y89" s="957"/>
      <c r="Z89" s="957"/>
      <c r="AA89" s="957"/>
      <c r="AB89" s="1056"/>
      <c r="AC89" s="742">
        <v>0</v>
      </c>
      <c r="AD89" s="506"/>
      <c r="AE89" s="506"/>
      <c r="AF89" s="505">
        <v>0</v>
      </c>
      <c r="AG89" s="443" t="s">
        <v>1057</v>
      </c>
      <c r="AH89" s="755"/>
    </row>
    <row r="90" spans="2:34" s="486" customFormat="1" ht="21.75" customHeight="1" x14ac:dyDescent="0.2">
      <c r="B90" s="392"/>
      <c r="C90" s="491" t="s">
        <v>588</v>
      </c>
      <c r="D90" s="492"/>
      <c r="E90" s="492"/>
      <c r="F90" s="492"/>
      <c r="G90" s="493"/>
      <c r="H90" s="956" t="s">
        <v>1357</v>
      </c>
      <c r="I90" s="957"/>
      <c r="J90" s="957"/>
      <c r="K90" s="957"/>
      <c r="L90" s="957"/>
      <c r="M90" s="957"/>
      <c r="N90" s="957"/>
      <c r="O90" s="957"/>
      <c r="P90" s="957"/>
      <c r="Q90" s="957"/>
      <c r="R90" s="957"/>
      <c r="S90" s="957"/>
      <c r="T90" s="957"/>
      <c r="U90" s="957"/>
      <c r="V90" s="957"/>
      <c r="W90" s="957"/>
      <c r="X90" s="957"/>
      <c r="Y90" s="957"/>
      <c r="Z90" s="957"/>
      <c r="AA90" s="957"/>
      <c r="AB90" s="1056"/>
      <c r="AC90" s="408">
        <v>0</v>
      </c>
      <c r="AD90" s="506"/>
      <c r="AE90" s="506"/>
      <c r="AF90" s="505">
        <v>0</v>
      </c>
      <c r="AG90" s="443" t="s">
        <v>1057</v>
      </c>
      <c r="AH90" s="755"/>
    </row>
    <row r="91" spans="2:34" s="486" customFormat="1" ht="21.75" customHeight="1" x14ac:dyDescent="0.2">
      <c r="B91" s="392"/>
      <c r="C91" s="483" t="s">
        <v>589</v>
      </c>
      <c r="D91" s="487"/>
      <c r="E91" s="487"/>
      <c r="F91" s="487"/>
      <c r="G91" s="488"/>
      <c r="H91" s="991" t="s">
        <v>1358</v>
      </c>
      <c r="I91" s="992"/>
      <c r="J91" s="992"/>
      <c r="K91" s="992"/>
      <c r="L91" s="992"/>
      <c r="M91" s="992"/>
      <c r="N91" s="992"/>
      <c r="O91" s="992"/>
      <c r="P91" s="992"/>
      <c r="Q91" s="992"/>
      <c r="R91" s="992"/>
      <c r="S91" s="992"/>
      <c r="T91" s="992"/>
      <c r="U91" s="992"/>
      <c r="V91" s="992"/>
      <c r="W91" s="992"/>
      <c r="X91" s="992"/>
      <c r="Y91" s="992"/>
      <c r="Z91" s="992"/>
      <c r="AA91" s="992"/>
      <c r="AB91" s="1054"/>
      <c r="AC91" s="397">
        <v>885.83</v>
      </c>
      <c r="AD91" s="508">
        <v>0</v>
      </c>
      <c r="AE91" s="508">
        <v>0</v>
      </c>
      <c r="AF91" s="403">
        <v>0</v>
      </c>
      <c r="AG91" s="490" t="s">
        <v>1057</v>
      </c>
      <c r="AH91" s="755"/>
    </row>
    <row r="92" spans="2:34" s="486" customFormat="1" ht="21.75" customHeight="1" x14ac:dyDescent="0.2">
      <c r="B92" s="392"/>
      <c r="C92" s="483" t="s">
        <v>1359</v>
      </c>
      <c r="D92" s="487"/>
      <c r="E92" s="487"/>
      <c r="F92" s="487"/>
      <c r="G92" s="488"/>
      <c r="H92" s="991" t="s">
        <v>1360</v>
      </c>
      <c r="I92" s="992"/>
      <c r="J92" s="992"/>
      <c r="K92" s="992"/>
      <c r="L92" s="992"/>
      <c r="M92" s="992"/>
      <c r="N92" s="992"/>
      <c r="O92" s="992"/>
      <c r="P92" s="992"/>
      <c r="Q92" s="992"/>
      <c r="R92" s="992"/>
      <c r="S92" s="992"/>
      <c r="T92" s="992"/>
      <c r="U92" s="992"/>
      <c r="V92" s="992"/>
      <c r="W92" s="992"/>
      <c r="X92" s="992"/>
      <c r="Y92" s="992"/>
      <c r="Z92" s="992"/>
      <c r="AA92" s="992"/>
      <c r="AB92" s="1054"/>
      <c r="AC92" s="509">
        <v>4384208.03</v>
      </c>
      <c r="AD92" s="509">
        <v>0</v>
      </c>
      <c r="AE92" s="509">
        <v>0</v>
      </c>
      <c r="AF92" s="509">
        <v>5989610.1800000006</v>
      </c>
      <c r="AG92" s="490" t="s">
        <v>1057</v>
      </c>
      <c r="AH92" s="755"/>
    </row>
    <row r="93" spans="2:34" s="486" customFormat="1" ht="21.75" customHeight="1" x14ac:dyDescent="0.2">
      <c r="B93" s="392"/>
      <c r="C93" s="540" t="s">
        <v>590</v>
      </c>
      <c r="D93" s="541"/>
      <c r="E93" s="541"/>
      <c r="F93" s="541"/>
      <c r="G93" s="542"/>
      <c r="H93" s="1062" t="s">
        <v>1361</v>
      </c>
      <c r="I93" s="1063"/>
      <c r="J93" s="1063"/>
      <c r="K93" s="1063"/>
      <c r="L93" s="1063"/>
      <c r="M93" s="1063"/>
      <c r="N93" s="1063"/>
      <c r="O93" s="1063"/>
      <c r="P93" s="1063"/>
      <c r="Q93" s="1063"/>
      <c r="R93" s="1063"/>
      <c r="S93" s="1063"/>
      <c r="T93" s="1063"/>
      <c r="U93" s="1063"/>
      <c r="V93" s="1063"/>
      <c r="W93" s="1063"/>
      <c r="X93" s="1063"/>
      <c r="Y93" s="1063"/>
      <c r="Z93" s="1063"/>
      <c r="AA93" s="1063"/>
      <c r="AB93" s="1063"/>
      <c r="AC93" s="496">
        <v>3835067.94</v>
      </c>
      <c r="AD93" s="496">
        <v>0</v>
      </c>
      <c r="AE93" s="496">
        <v>0</v>
      </c>
      <c r="AF93" s="496">
        <v>5569958.0200000005</v>
      </c>
      <c r="AG93" s="443" t="s">
        <v>1057</v>
      </c>
      <c r="AH93" s="755"/>
    </row>
    <row r="94" spans="2:34" s="486" customFormat="1" ht="21.75" customHeight="1" x14ac:dyDescent="0.2">
      <c r="B94" s="392" t="s">
        <v>1205</v>
      </c>
      <c r="C94" s="543" t="s">
        <v>591</v>
      </c>
      <c r="D94" s="544"/>
      <c r="E94" s="544"/>
      <c r="F94" s="544"/>
      <c r="G94" s="545"/>
      <c r="H94" s="962" t="s">
        <v>1362</v>
      </c>
      <c r="I94" s="963"/>
      <c r="J94" s="963"/>
      <c r="K94" s="963"/>
      <c r="L94" s="963"/>
      <c r="M94" s="963"/>
      <c r="N94" s="963"/>
      <c r="O94" s="963"/>
      <c r="P94" s="963"/>
      <c r="Q94" s="963"/>
      <c r="R94" s="963"/>
      <c r="S94" s="963"/>
      <c r="T94" s="963"/>
      <c r="U94" s="963"/>
      <c r="V94" s="963"/>
      <c r="W94" s="963"/>
      <c r="X94" s="963"/>
      <c r="Y94" s="963"/>
      <c r="Z94" s="963"/>
      <c r="AA94" s="963"/>
      <c r="AB94" s="963"/>
      <c r="AC94" s="408">
        <v>0</v>
      </c>
      <c r="AD94" s="506"/>
      <c r="AE94" s="506"/>
      <c r="AF94" s="505">
        <v>0</v>
      </c>
      <c r="AG94" s="443" t="s">
        <v>1057</v>
      </c>
      <c r="AH94" s="755"/>
    </row>
    <row r="95" spans="2:34" s="486" customFormat="1" ht="27" customHeight="1" x14ac:dyDescent="0.2">
      <c r="B95" s="392" t="s">
        <v>1205</v>
      </c>
      <c r="C95" s="543" t="s">
        <v>592</v>
      </c>
      <c r="D95" s="544"/>
      <c r="E95" s="544"/>
      <c r="F95" s="544"/>
      <c r="G95" s="545"/>
      <c r="H95" s="962" t="s">
        <v>1363</v>
      </c>
      <c r="I95" s="963"/>
      <c r="J95" s="963"/>
      <c r="K95" s="963"/>
      <c r="L95" s="963"/>
      <c r="M95" s="963"/>
      <c r="N95" s="963"/>
      <c r="O95" s="963"/>
      <c r="P95" s="963"/>
      <c r="Q95" s="963"/>
      <c r="R95" s="963"/>
      <c r="S95" s="963"/>
      <c r="T95" s="963"/>
      <c r="U95" s="963"/>
      <c r="V95" s="963"/>
      <c r="W95" s="963"/>
      <c r="X95" s="963"/>
      <c r="Y95" s="963"/>
      <c r="Z95" s="963"/>
      <c r="AA95" s="963"/>
      <c r="AB95" s="963"/>
      <c r="AC95" s="408">
        <v>0</v>
      </c>
      <c r="AD95" s="506"/>
      <c r="AE95" s="506"/>
      <c r="AF95" s="505">
        <v>0</v>
      </c>
      <c r="AG95" s="443" t="s">
        <v>1057</v>
      </c>
      <c r="AH95" s="755"/>
    </row>
    <row r="96" spans="2:34" s="486" customFormat="1" ht="26.25" customHeight="1" x14ac:dyDescent="0.2">
      <c r="B96" s="392" t="s">
        <v>1205</v>
      </c>
      <c r="C96" s="543" t="s">
        <v>593</v>
      </c>
      <c r="D96" s="544"/>
      <c r="E96" s="544"/>
      <c r="F96" s="544"/>
      <c r="G96" s="545"/>
      <c r="H96" s="962" t="s">
        <v>1364</v>
      </c>
      <c r="I96" s="963"/>
      <c r="J96" s="963"/>
      <c r="K96" s="963"/>
      <c r="L96" s="963"/>
      <c r="M96" s="963"/>
      <c r="N96" s="963"/>
      <c r="O96" s="963"/>
      <c r="P96" s="963"/>
      <c r="Q96" s="963"/>
      <c r="R96" s="963"/>
      <c r="S96" s="963"/>
      <c r="T96" s="963"/>
      <c r="U96" s="963"/>
      <c r="V96" s="963"/>
      <c r="W96" s="963"/>
      <c r="X96" s="963"/>
      <c r="Y96" s="963"/>
      <c r="Z96" s="963"/>
      <c r="AA96" s="963"/>
      <c r="AB96" s="963"/>
      <c r="AC96" s="408">
        <v>0</v>
      </c>
      <c r="AD96" s="506"/>
      <c r="AE96" s="506"/>
      <c r="AF96" s="505">
        <v>0</v>
      </c>
      <c r="AG96" s="443" t="s">
        <v>1057</v>
      </c>
      <c r="AH96" s="755"/>
    </row>
    <row r="97" spans="2:34" s="486" customFormat="1" ht="21.75" customHeight="1" x14ac:dyDescent="0.2">
      <c r="B97" s="392" t="s">
        <v>1209</v>
      </c>
      <c r="C97" s="543" t="s">
        <v>594</v>
      </c>
      <c r="D97" s="544"/>
      <c r="E97" s="544"/>
      <c r="F97" s="544"/>
      <c r="G97" s="545"/>
      <c r="H97" s="962" t="s">
        <v>1365</v>
      </c>
      <c r="I97" s="963"/>
      <c r="J97" s="963"/>
      <c r="K97" s="963"/>
      <c r="L97" s="963"/>
      <c r="M97" s="963"/>
      <c r="N97" s="963"/>
      <c r="O97" s="963"/>
      <c r="P97" s="963"/>
      <c r="Q97" s="963"/>
      <c r="R97" s="963"/>
      <c r="S97" s="963"/>
      <c r="T97" s="963"/>
      <c r="U97" s="963"/>
      <c r="V97" s="963"/>
      <c r="W97" s="963"/>
      <c r="X97" s="963"/>
      <c r="Y97" s="963"/>
      <c r="Z97" s="963"/>
      <c r="AA97" s="963"/>
      <c r="AB97" s="963"/>
      <c r="AC97" s="408">
        <v>0</v>
      </c>
      <c r="AD97" s="506"/>
      <c r="AE97" s="506"/>
      <c r="AF97" s="505">
        <v>0</v>
      </c>
      <c r="AG97" s="443" t="s">
        <v>1057</v>
      </c>
      <c r="AH97" s="755"/>
    </row>
    <row r="98" spans="2:34" s="486" customFormat="1" ht="21.75" customHeight="1" x14ac:dyDescent="0.2">
      <c r="B98" s="392" t="s">
        <v>1205</v>
      </c>
      <c r="C98" s="543" t="s">
        <v>595</v>
      </c>
      <c r="D98" s="544"/>
      <c r="E98" s="544"/>
      <c r="F98" s="544"/>
      <c r="G98" s="545"/>
      <c r="H98" s="962" t="s">
        <v>1366</v>
      </c>
      <c r="I98" s="963"/>
      <c r="J98" s="963"/>
      <c r="K98" s="963"/>
      <c r="L98" s="963"/>
      <c r="M98" s="963"/>
      <c r="N98" s="963"/>
      <c r="O98" s="963"/>
      <c r="P98" s="963"/>
      <c r="Q98" s="963"/>
      <c r="R98" s="963"/>
      <c r="S98" s="963"/>
      <c r="T98" s="963"/>
      <c r="U98" s="963"/>
      <c r="V98" s="963"/>
      <c r="W98" s="963"/>
      <c r="X98" s="963"/>
      <c r="Y98" s="963"/>
      <c r="Z98" s="963"/>
      <c r="AA98" s="963"/>
      <c r="AB98" s="963"/>
      <c r="AC98" s="461">
        <v>3835067.94</v>
      </c>
      <c r="AD98" s="507"/>
      <c r="AE98" s="507"/>
      <c r="AF98" s="496">
        <v>5569958.0200000005</v>
      </c>
      <c r="AG98" s="443" t="s">
        <v>1057</v>
      </c>
      <c r="AH98" s="755"/>
    </row>
    <row r="99" spans="2:34" s="486" customFormat="1" ht="21.75" customHeight="1" x14ac:dyDescent="0.2">
      <c r="B99" s="392" t="s">
        <v>1205</v>
      </c>
      <c r="C99" s="543" t="s">
        <v>596</v>
      </c>
      <c r="D99" s="544"/>
      <c r="E99" s="544"/>
      <c r="F99" s="544"/>
      <c r="G99" s="545"/>
      <c r="H99" s="962" t="s">
        <v>1367</v>
      </c>
      <c r="I99" s="963"/>
      <c r="J99" s="963"/>
      <c r="K99" s="963"/>
      <c r="L99" s="963"/>
      <c r="M99" s="963"/>
      <c r="N99" s="963"/>
      <c r="O99" s="963"/>
      <c r="P99" s="963"/>
      <c r="Q99" s="963"/>
      <c r="R99" s="963"/>
      <c r="S99" s="963"/>
      <c r="T99" s="963"/>
      <c r="U99" s="963"/>
      <c r="V99" s="963"/>
      <c r="W99" s="963"/>
      <c r="X99" s="963"/>
      <c r="Y99" s="963"/>
      <c r="Z99" s="963"/>
      <c r="AA99" s="963"/>
      <c r="AB99" s="963"/>
      <c r="AC99" s="408">
        <v>0</v>
      </c>
      <c r="AD99" s="506"/>
      <c r="AE99" s="506"/>
      <c r="AF99" s="505">
        <v>0</v>
      </c>
      <c r="AG99" s="443" t="s">
        <v>1057</v>
      </c>
      <c r="AH99" s="755"/>
    </row>
    <row r="100" spans="2:34" s="486" customFormat="1" ht="21.75" customHeight="1" x14ac:dyDescent="0.2">
      <c r="B100" s="392" t="s">
        <v>1184</v>
      </c>
      <c r="C100" s="491" t="s">
        <v>597</v>
      </c>
      <c r="D100" s="492"/>
      <c r="E100" s="492"/>
      <c r="F100" s="492"/>
      <c r="G100" s="493"/>
      <c r="H100" s="956" t="s">
        <v>1368</v>
      </c>
      <c r="I100" s="957"/>
      <c r="J100" s="957"/>
      <c r="K100" s="957"/>
      <c r="L100" s="957"/>
      <c r="M100" s="957"/>
      <c r="N100" s="957"/>
      <c r="O100" s="957"/>
      <c r="P100" s="957"/>
      <c r="Q100" s="957"/>
      <c r="R100" s="957"/>
      <c r="S100" s="957"/>
      <c r="T100" s="957"/>
      <c r="U100" s="957"/>
      <c r="V100" s="957"/>
      <c r="W100" s="957"/>
      <c r="X100" s="957"/>
      <c r="Y100" s="957"/>
      <c r="Z100" s="957"/>
      <c r="AA100" s="957"/>
      <c r="AB100" s="1056"/>
      <c r="AC100" s="461">
        <v>549140.09</v>
      </c>
      <c r="AD100" s="507"/>
      <c r="AE100" s="507"/>
      <c r="AF100" s="496">
        <v>419652.16</v>
      </c>
      <c r="AG100" s="443" t="s">
        <v>1057</v>
      </c>
      <c r="AH100" s="755"/>
    </row>
    <row r="101" spans="2:34" s="486" customFormat="1" ht="21.75" customHeight="1" x14ac:dyDescent="0.2">
      <c r="B101" s="443" t="s">
        <v>1209</v>
      </c>
      <c r="C101" s="491" t="s">
        <v>598</v>
      </c>
      <c r="D101" s="492"/>
      <c r="E101" s="492"/>
      <c r="F101" s="492"/>
      <c r="G101" s="493"/>
      <c r="H101" s="956" t="s">
        <v>1369</v>
      </c>
      <c r="I101" s="957"/>
      <c r="J101" s="957"/>
      <c r="K101" s="957"/>
      <c r="L101" s="957"/>
      <c r="M101" s="957"/>
      <c r="N101" s="957"/>
      <c r="O101" s="957"/>
      <c r="P101" s="957"/>
      <c r="Q101" s="957"/>
      <c r="R101" s="957"/>
      <c r="S101" s="957"/>
      <c r="T101" s="957"/>
      <c r="U101" s="957"/>
      <c r="V101" s="957"/>
      <c r="W101" s="957"/>
      <c r="X101" s="957"/>
      <c r="Y101" s="957"/>
      <c r="Z101" s="957"/>
      <c r="AA101" s="957"/>
      <c r="AB101" s="1056"/>
      <c r="AC101" s="408">
        <v>0</v>
      </c>
      <c r="AD101" s="507"/>
      <c r="AE101" s="507"/>
      <c r="AF101" s="505">
        <v>0</v>
      </c>
      <c r="AG101" s="443" t="s">
        <v>1057</v>
      </c>
      <c r="AH101" s="755"/>
    </row>
    <row r="102" spans="2:34" s="486" customFormat="1" ht="21.75" customHeight="1" x14ac:dyDescent="0.2">
      <c r="B102" s="392"/>
      <c r="C102" s="483" t="s">
        <v>1370</v>
      </c>
      <c r="D102" s="487"/>
      <c r="E102" s="487"/>
      <c r="F102" s="487"/>
      <c r="G102" s="488"/>
      <c r="H102" s="991" t="s">
        <v>1371</v>
      </c>
      <c r="I102" s="992"/>
      <c r="J102" s="992"/>
      <c r="K102" s="992"/>
      <c r="L102" s="992"/>
      <c r="M102" s="992"/>
      <c r="N102" s="992"/>
      <c r="O102" s="992"/>
      <c r="P102" s="992"/>
      <c r="Q102" s="992"/>
      <c r="R102" s="992"/>
      <c r="S102" s="992"/>
      <c r="T102" s="992"/>
      <c r="U102" s="992"/>
      <c r="V102" s="992"/>
      <c r="W102" s="992"/>
      <c r="X102" s="992"/>
      <c r="Y102" s="992"/>
      <c r="Z102" s="992"/>
      <c r="AA102" s="992"/>
      <c r="AB102" s="1054"/>
      <c r="AC102" s="397">
        <v>2438372.4299999997</v>
      </c>
      <c r="AD102" s="397">
        <v>0</v>
      </c>
      <c r="AE102" s="397">
        <v>0</v>
      </c>
      <c r="AF102" s="397">
        <v>5357368.03</v>
      </c>
      <c r="AG102" s="490" t="s">
        <v>1057</v>
      </c>
      <c r="AH102" s="755"/>
    </row>
    <row r="103" spans="2:34" s="486" customFormat="1" ht="21.75" customHeight="1" x14ac:dyDescent="0.2">
      <c r="B103" s="392"/>
      <c r="C103" s="540" t="s">
        <v>599</v>
      </c>
      <c r="D103" s="541"/>
      <c r="E103" s="541"/>
      <c r="F103" s="541"/>
      <c r="G103" s="542"/>
      <c r="H103" s="1062" t="s">
        <v>1372</v>
      </c>
      <c r="I103" s="1063"/>
      <c r="J103" s="1063"/>
      <c r="K103" s="1063"/>
      <c r="L103" s="1063"/>
      <c r="M103" s="1063"/>
      <c r="N103" s="1063"/>
      <c r="O103" s="1063"/>
      <c r="P103" s="1063"/>
      <c r="Q103" s="1063"/>
      <c r="R103" s="1063"/>
      <c r="S103" s="1063"/>
      <c r="T103" s="1063"/>
      <c r="U103" s="1063"/>
      <c r="V103" s="1063"/>
      <c r="W103" s="1063"/>
      <c r="X103" s="1063"/>
      <c r="Y103" s="1063"/>
      <c r="Z103" s="1063"/>
      <c r="AA103" s="1063"/>
      <c r="AB103" s="1063"/>
      <c r="AC103" s="461">
        <v>20178.38</v>
      </c>
      <c r="AD103" s="507"/>
      <c r="AE103" s="507"/>
      <c r="AF103" s="496">
        <v>23056.73</v>
      </c>
      <c r="AG103" s="443" t="s">
        <v>1057</v>
      </c>
      <c r="AH103" s="755"/>
    </row>
    <row r="104" spans="2:34" s="486" customFormat="1" ht="21.75" customHeight="1" x14ac:dyDescent="0.2">
      <c r="B104" s="392"/>
      <c r="C104" s="491" t="s">
        <v>600</v>
      </c>
      <c r="D104" s="492"/>
      <c r="E104" s="492"/>
      <c r="F104" s="492"/>
      <c r="G104" s="493"/>
      <c r="H104" s="1064" t="s">
        <v>1373</v>
      </c>
      <c r="I104" s="1065"/>
      <c r="J104" s="1065"/>
      <c r="K104" s="1065"/>
      <c r="L104" s="1065"/>
      <c r="M104" s="1065"/>
      <c r="N104" s="1065"/>
      <c r="O104" s="1065"/>
      <c r="P104" s="1065"/>
      <c r="Q104" s="1065"/>
      <c r="R104" s="1065"/>
      <c r="S104" s="1065"/>
      <c r="T104" s="1065"/>
      <c r="U104" s="1065"/>
      <c r="V104" s="1065"/>
      <c r="W104" s="1065"/>
      <c r="X104" s="1065"/>
      <c r="Y104" s="1065"/>
      <c r="Z104" s="1065"/>
      <c r="AA104" s="1065"/>
      <c r="AB104" s="1065"/>
      <c r="AC104" s="408">
        <v>0</v>
      </c>
      <c r="AD104" s="506"/>
      <c r="AE104" s="506"/>
      <c r="AF104" s="505">
        <v>0</v>
      </c>
      <c r="AG104" s="443" t="s">
        <v>1057</v>
      </c>
      <c r="AH104" s="755"/>
    </row>
    <row r="105" spans="2:34" s="486" customFormat="1" ht="21.75" customHeight="1" x14ac:dyDescent="0.2">
      <c r="B105" s="392"/>
      <c r="C105" s="491" t="s">
        <v>601</v>
      </c>
      <c r="D105" s="492"/>
      <c r="E105" s="492"/>
      <c r="F105" s="492"/>
      <c r="G105" s="493"/>
      <c r="H105" s="1064" t="s">
        <v>1374</v>
      </c>
      <c r="I105" s="1065"/>
      <c r="J105" s="1065"/>
      <c r="K105" s="1065"/>
      <c r="L105" s="1065"/>
      <c r="M105" s="1065"/>
      <c r="N105" s="1065"/>
      <c r="O105" s="1065"/>
      <c r="P105" s="1065"/>
      <c r="Q105" s="1065"/>
      <c r="R105" s="1065"/>
      <c r="S105" s="1065"/>
      <c r="T105" s="1065"/>
      <c r="U105" s="1065"/>
      <c r="V105" s="1065"/>
      <c r="W105" s="1065"/>
      <c r="X105" s="1065"/>
      <c r="Y105" s="1065"/>
      <c r="Z105" s="1065"/>
      <c r="AA105" s="1065"/>
      <c r="AB105" s="1065"/>
      <c r="AC105" s="461">
        <v>2418194.0499999998</v>
      </c>
      <c r="AD105" s="507"/>
      <c r="AE105" s="507"/>
      <c r="AF105" s="496">
        <v>5334311.3</v>
      </c>
      <c r="AG105" s="443" t="s">
        <v>1057</v>
      </c>
      <c r="AH105" s="755"/>
    </row>
    <row r="106" spans="2:34" s="486" customFormat="1" ht="21.75" customHeight="1" x14ac:dyDescent="0.2">
      <c r="B106" s="443"/>
      <c r="C106" s="483" t="s">
        <v>1375</v>
      </c>
      <c r="D106" s="487"/>
      <c r="E106" s="487"/>
      <c r="F106" s="487"/>
      <c r="G106" s="488"/>
      <c r="H106" s="959" t="s">
        <v>1376</v>
      </c>
      <c r="I106" s="960"/>
      <c r="J106" s="960"/>
      <c r="K106" s="960"/>
      <c r="L106" s="960"/>
      <c r="M106" s="960"/>
      <c r="N106" s="960"/>
      <c r="O106" s="960"/>
      <c r="P106" s="960"/>
      <c r="Q106" s="960"/>
      <c r="R106" s="960"/>
      <c r="S106" s="960"/>
      <c r="T106" s="960"/>
      <c r="U106" s="960"/>
      <c r="V106" s="960"/>
      <c r="W106" s="960"/>
      <c r="X106" s="960"/>
      <c r="Y106" s="960"/>
      <c r="Z106" s="960"/>
      <c r="AA106" s="960"/>
      <c r="AB106" s="1061"/>
      <c r="AC106" s="509">
        <v>64346108.550000004</v>
      </c>
      <c r="AD106" s="509">
        <v>0</v>
      </c>
      <c r="AE106" s="509">
        <v>0</v>
      </c>
      <c r="AF106" s="509">
        <v>97658358.489999995</v>
      </c>
      <c r="AG106" s="490" t="s">
        <v>1057</v>
      </c>
      <c r="AH106" s="755"/>
    </row>
    <row r="107" spans="2:34" s="486" customFormat="1" ht="21.75" customHeight="1" x14ac:dyDescent="0.2">
      <c r="B107" s="392"/>
      <c r="C107" s="540" t="s">
        <v>602</v>
      </c>
      <c r="D107" s="541"/>
      <c r="E107" s="541"/>
      <c r="F107" s="541"/>
      <c r="G107" s="542"/>
      <c r="H107" s="1062" t="s">
        <v>1377</v>
      </c>
      <c r="I107" s="1063"/>
      <c r="J107" s="1063"/>
      <c r="K107" s="1063"/>
      <c r="L107" s="1063"/>
      <c r="M107" s="1063"/>
      <c r="N107" s="1063"/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3"/>
      <c r="Y107" s="1063"/>
      <c r="Z107" s="1063"/>
      <c r="AA107" s="1063"/>
      <c r="AB107" s="1063"/>
      <c r="AC107" s="461">
        <v>156202.38</v>
      </c>
      <c r="AD107" s="507"/>
      <c r="AE107" s="507"/>
      <c r="AF107" s="496">
        <v>268079.74</v>
      </c>
      <c r="AG107" s="443" t="s">
        <v>1057</v>
      </c>
      <c r="AH107" s="755"/>
    </row>
    <row r="108" spans="2:34" s="486" customFormat="1" ht="21.75" customHeight="1" x14ac:dyDescent="0.2">
      <c r="B108" s="392"/>
      <c r="C108" s="491" t="s">
        <v>603</v>
      </c>
      <c r="D108" s="492"/>
      <c r="E108" s="492"/>
      <c r="F108" s="492"/>
      <c r="G108" s="493"/>
      <c r="H108" s="1064" t="s">
        <v>1378</v>
      </c>
      <c r="I108" s="1065"/>
      <c r="J108" s="1065"/>
      <c r="K108" s="1065"/>
      <c r="L108" s="1065"/>
      <c r="M108" s="1065"/>
      <c r="N108" s="1065"/>
      <c r="O108" s="1065"/>
      <c r="P108" s="1065"/>
      <c r="Q108" s="1065"/>
      <c r="R108" s="1065"/>
      <c r="S108" s="1065"/>
      <c r="T108" s="1065"/>
      <c r="U108" s="1065"/>
      <c r="V108" s="1065"/>
      <c r="W108" s="1065"/>
      <c r="X108" s="1065"/>
      <c r="Y108" s="1065"/>
      <c r="Z108" s="1065"/>
      <c r="AA108" s="1065"/>
      <c r="AB108" s="1065"/>
      <c r="AC108" s="461">
        <v>64189906.170000002</v>
      </c>
      <c r="AD108" s="507"/>
      <c r="AE108" s="507"/>
      <c r="AF108" s="496">
        <v>97390278.75</v>
      </c>
      <c r="AG108" s="443" t="s">
        <v>1057</v>
      </c>
      <c r="AH108" s="755"/>
    </row>
    <row r="109" spans="2:34" s="486" customFormat="1" ht="21.75" customHeight="1" x14ac:dyDescent="0.2">
      <c r="B109" s="443"/>
      <c r="C109" s="483" t="s">
        <v>604</v>
      </c>
      <c r="D109" s="487"/>
      <c r="E109" s="487"/>
      <c r="F109" s="487"/>
      <c r="G109" s="488"/>
      <c r="H109" s="991" t="s">
        <v>1379</v>
      </c>
      <c r="I109" s="992"/>
      <c r="J109" s="992"/>
      <c r="K109" s="992"/>
      <c r="L109" s="992"/>
      <c r="M109" s="992"/>
      <c r="N109" s="992"/>
      <c r="O109" s="992"/>
      <c r="P109" s="992"/>
      <c r="Q109" s="992"/>
      <c r="R109" s="992"/>
      <c r="S109" s="992"/>
      <c r="T109" s="992"/>
      <c r="U109" s="992"/>
      <c r="V109" s="992"/>
      <c r="W109" s="992"/>
      <c r="X109" s="992"/>
      <c r="Y109" s="992"/>
      <c r="Z109" s="992"/>
      <c r="AA109" s="992"/>
      <c r="AB109" s="1054"/>
      <c r="AC109" s="397">
        <v>148602.06</v>
      </c>
      <c r="AD109" s="507"/>
      <c r="AE109" s="507"/>
      <c r="AF109" s="397">
        <v>67905056.670000002</v>
      </c>
      <c r="AG109" s="490" t="s">
        <v>1057</v>
      </c>
      <c r="AH109" s="755"/>
    </row>
    <row r="110" spans="2:34" s="486" customFormat="1" ht="21.75" customHeight="1" x14ac:dyDescent="0.2">
      <c r="B110" s="443"/>
      <c r="C110" s="483" t="s">
        <v>605</v>
      </c>
      <c r="D110" s="487"/>
      <c r="E110" s="487"/>
      <c r="F110" s="487"/>
      <c r="G110" s="488"/>
      <c r="H110" s="991" t="s">
        <v>1380</v>
      </c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2"/>
      <c r="X110" s="992"/>
      <c r="Y110" s="992"/>
      <c r="Z110" s="992"/>
      <c r="AA110" s="992"/>
      <c r="AB110" s="1054"/>
      <c r="AC110" s="397">
        <v>9084985.75</v>
      </c>
      <c r="AD110" s="507"/>
      <c r="AE110" s="507"/>
      <c r="AF110" s="397">
        <v>6377267</v>
      </c>
      <c r="AG110" s="490" t="s">
        <v>1057</v>
      </c>
      <c r="AH110" s="755"/>
    </row>
    <row r="111" spans="2:34" s="486" customFormat="1" ht="21.75" customHeight="1" x14ac:dyDescent="0.2">
      <c r="B111" s="443"/>
      <c r="C111" s="483" t="s">
        <v>606</v>
      </c>
      <c r="D111" s="487"/>
      <c r="E111" s="487"/>
      <c r="F111" s="487"/>
      <c r="G111" s="488"/>
      <c r="H111" s="991" t="s">
        <v>1381</v>
      </c>
      <c r="I111" s="992"/>
      <c r="J111" s="992"/>
      <c r="K111" s="992"/>
      <c r="L111" s="992"/>
      <c r="M111" s="992"/>
      <c r="N111" s="992"/>
      <c r="O111" s="992"/>
      <c r="P111" s="992"/>
      <c r="Q111" s="992"/>
      <c r="R111" s="992"/>
      <c r="S111" s="992"/>
      <c r="T111" s="992"/>
      <c r="U111" s="992"/>
      <c r="V111" s="992"/>
      <c r="W111" s="992"/>
      <c r="X111" s="992"/>
      <c r="Y111" s="992"/>
      <c r="Z111" s="992"/>
      <c r="AA111" s="992"/>
      <c r="AB111" s="1054"/>
      <c r="AC111" s="397">
        <v>10411113.42</v>
      </c>
      <c r="AD111" s="507"/>
      <c r="AE111" s="507"/>
      <c r="AF111" s="397">
        <v>7907066.6699999999</v>
      </c>
      <c r="AG111" s="490" t="s">
        <v>1057</v>
      </c>
      <c r="AH111" s="755"/>
    </row>
    <row r="112" spans="2:34" s="486" customFormat="1" ht="21.75" customHeight="1" x14ac:dyDescent="0.2">
      <c r="B112" s="443"/>
      <c r="C112" s="483" t="s">
        <v>1382</v>
      </c>
      <c r="D112" s="487"/>
      <c r="E112" s="487"/>
      <c r="F112" s="487"/>
      <c r="G112" s="488"/>
      <c r="H112" s="991" t="s">
        <v>1383</v>
      </c>
      <c r="I112" s="992"/>
      <c r="J112" s="992"/>
      <c r="K112" s="992"/>
      <c r="L112" s="992"/>
      <c r="M112" s="992"/>
      <c r="N112" s="992"/>
      <c r="O112" s="992"/>
      <c r="P112" s="992"/>
      <c r="Q112" s="992"/>
      <c r="R112" s="992"/>
      <c r="S112" s="992"/>
      <c r="T112" s="992"/>
      <c r="U112" s="992"/>
      <c r="V112" s="992"/>
      <c r="W112" s="992"/>
      <c r="X112" s="992"/>
      <c r="Y112" s="992"/>
      <c r="Z112" s="992"/>
      <c r="AA112" s="992"/>
      <c r="AB112" s="1054"/>
      <c r="AC112" s="397">
        <v>10979167.469999999</v>
      </c>
      <c r="AD112" s="509">
        <v>0</v>
      </c>
      <c r="AE112" s="509">
        <v>0</v>
      </c>
      <c r="AF112" s="509">
        <v>9612022.3200000022</v>
      </c>
      <c r="AG112" s="490" t="s">
        <v>1057</v>
      </c>
      <c r="AH112" s="755"/>
    </row>
    <row r="113" spans="2:36" s="486" customFormat="1" ht="21.75" customHeight="1" x14ac:dyDescent="0.2">
      <c r="B113" s="443"/>
      <c r="C113" s="491" t="s">
        <v>1384</v>
      </c>
      <c r="D113" s="492"/>
      <c r="E113" s="492"/>
      <c r="F113" s="492"/>
      <c r="G113" s="493"/>
      <c r="H113" s="956" t="s">
        <v>1385</v>
      </c>
      <c r="I113" s="957"/>
      <c r="J113" s="957"/>
      <c r="K113" s="957"/>
      <c r="L113" s="957"/>
      <c r="M113" s="957"/>
      <c r="N113" s="957"/>
      <c r="O113" s="957"/>
      <c r="P113" s="957"/>
      <c r="Q113" s="957"/>
      <c r="R113" s="957"/>
      <c r="S113" s="957"/>
      <c r="T113" s="957"/>
      <c r="U113" s="957"/>
      <c r="V113" s="957"/>
      <c r="W113" s="957"/>
      <c r="X113" s="957"/>
      <c r="Y113" s="957"/>
      <c r="Z113" s="957"/>
      <c r="AA113" s="957"/>
      <c r="AB113" s="1056"/>
      <c r="AC113" s="408">
        <v>0</v>
      </c>
      <c r="AD113" s="506"/>
      <c r="AE113" s="506"/>
      <c r="AF113" s="505">
        <v>0</v>
      </c>
      <c r="AG113" s="443" t="s">
        <v>1057</v>
      </c>
      <c r="AH113" s="755"/>
    </row>
    <row r="114" spans="2:36" s="486" customFormat="1" ht="21.75" customHeight="1" x14ac:dyDescent="0.2">
      <c r="B114" s="392"/>
      <c r="C114" s="491" t="s">
        <v>607</v>
      </c>
      <c r="D114" s="492"/>
      <c r="E114" s="492"/>
      <c r="F114" s="492"/>
      <c r="G114" s="493"/>
      <c r="H114" s="956" t="s">
        <v>1386</v>
      </c>
      <c r="I114" s="957"/>
      <c r="J114" s="957"/>
      <c r="K114" s="957"/>
      <c r="L114" s="957"/>
      <c r="M114" s="957"/>
      <c r="N114" s="957"/>
      <c r="O114" s="957"/>
      <c r="P114" s="957"/>
      <c r="Q114" s="957"/>
      <c r="R114" s="957"/>
      <c r="S114" s="957"/>
      <c r="T114" s="957"/>
      <c r="U114" s="957"/>
      <c r="V114" s="957"/>
      <c r="W114" s="957"/>
      <c r="X114" s="957"/>
      <c r="Y114" s="957"/>
      <c r="Z114" s="957"/>
      <c r="AA114" s="957"/>
      <c r="AB114" s="1056"/>
      <c r="AC114" s="461">
        <v>8042572.5299999993</v>
      </c>
      <c r="AD114" s="507"/>
      <c r="AE114" s="507"/>
      <c r="AF114" s="496">
        <v>8152063.8500000015</v>
      </c>
      <c r="AG114" s="443" t="s">
        <v>1057</v>
      </c>
      <c r="AH114" s="755"/>
    </row>
    <row r="115" spans="2:36" s="486" customFormat="1" ht="21.75" customHeight="1" x14ac:dyDescent="0.2">
      <c r="B115" s="392"/>
      <c r="C115" s="491" t="s">
        <v>608</v>
      </c>
      <c r="D115" s="492"/>
      <c r="E115" s="492"/>
      <c r="F115" s="492"/>
      <c r="G115" s="493"/>
      <c r="H115" s="956" t="s">
        <v>1387</v>
      </c>
      <c r="I115" s="957"/>
      <c r="J115" s="957"/>
      <c r="K115" s="957"/>
      <c r="L115" s="957"/>
      <c r="M115" s="957"/>
      <c r="N115" s="957"/>
      <c r="O115" s="957"/>
      <c r="P115" s="957"/>
      <c r="Q115" s="957"/>
      <c r="R115" s="957"/>
      <c r="S115" s="957"/>
      <c r="T115" s="957"/>
      <c r="U115" s="957"/>
      <c r="V115" s="957"/>
      <c r="W115" s="957"/>
      <c r="X115" s="957"/>
      <c r="Y115" s="957"/>
      <c r="Z115" s="957"/>
      <c r="AA115" s="957"/>
      <c r="AB115" s="1056"/>
      <c r="AC115" s="408">
        <v>0</v>
      </c>
      <c r="AD115" s="506"/>
      <c r="AE115" s="506"/>
      <c r="AF115" s="505">
        <v>0</v>
      </c>
      <c r="AG115" s="443" t="s">
        <v>1057</v>
      </c>
      <c r="AH115" s="755"/>
    </row>
    <row r="116" spans="2:36" s="486" customFormat="1" ht="21.75" customHeight="1" thickBot="1" x14ac:dyDescent="0.25">
      <c r="B116" s="392"/>
      <c r="C116" s="523" t="s">
        <v>609</v>
      </c>
      <c r="D116" s="524"/>
      <c r="E116" s="524"/>
      <c r="F116" s="524"/>
      <c r="G116" s="525"/>
      <c r="H116" s="950" t="s">
        <v>1388</v>
      </c>
      <c r="I116" s="951"/>
      <c r="J116" s="951"/>
      <c r="K116" s="951"/>
      <c r="L116" s="951"/>
      <c r="M116" s="951"/>
      <c r="N116" s="951"/>
      <c r="O116" s="951"/>
      <c r="P116" s="951"/>
      <c r="Q116" s="951"/>
      <c r="R116" s="951"/>
      <c r="S116" s="951"/>
      <c r="T116" s="951"/>
      <c r="U116" s="951"/>
      <c r="V116" s="951"/>
      <c r="W116" s="951"/>
      <c r="X116" s="951"/>
      <c r="Y116" s="951"/>
      <c r="Z116" s="951"/>
      <c r="AA116" s="951"/>
      <c r="AB116" s="1060"/>
      <c r="AC116" s="526">
        <v>2936594.9400000004</v>
      </c>
      <c r="AD116" s="507"/>
      <c r="AE116" s="507"/>
      <c r="AF116" s="496">
        <v>1459958.47</v>
      </c>
      <c r="AG116" s="527" t="s">
        <v>1057</v>
      </c>
      <c r="AH116" s="755"/>
    </row>
    <row r="117" spans="2:36" s="486" customFormat="1" ht="21.75" customHeight="1" x14ac:dyDescent="0.2">
      <c r="B117" s="414"/>
      <c r="C117" s="483" t="s">
        <v>1389</v>
      </c>
      <c r="D117" s="487"/>
      <c r="E117" s="487"/>
      <c r="F117" s="487"/>
      <c r="G117" s="488"/>
      <c r="H117" s="991" t="s">
        <v>1390</v>
      </c>
      <c r="I117" s="992"/>
      <c r="J117" s="992"/>
      <c r="K117" s="992"/>
      <c r="L117" s="992"/>
      <c r="M117" s="992"/>
      <c r="N117" s="992"/>
      <c r="O117" s="992"/>
      <c r="P117" s="992"/>
      <c r="Q117" s="992"/>
      <c r="R117" s="992"/>
      <c r="S117" s="992"/>
      <c r="T117" s="992"/>
      <c r="U117" s="992"/>
      <c r="V117" s="992"/>
      <c r="W117" s="992"/>
      <c r="X117" s="992"/>
      <c r="Y117" s="992"/>
      <c r="Z117" s="992"/>
      <c r="AA117" s="992"/>
      <c r="AB117" s="1054"/>
      <c r="AC117" s="452">
        <v>0</v>
      </c>
      <c r="AD117" s="536">
        <v>0</v>
      </c>
      <c r="AE117" s="536">
        <v>0</v>
      </c>
      <c r="AF117" s="536">
        <v>0</v>
      </c>
      <c r="AG117" s="529" t="s">
        <v>1057</v>
      </c>
      <c r="AH117" s="755">
        <v>0</v>
      </c>
    </row>
    <row r="118" spans="2:36" s="486" customFormat="1" ht="21.75" customHeight="1" x14ac:dyDescent="0.2">
      <c r="B118" s="392"/>
      <c r="C118" s="530" t="s">
        <v>1391</v>
      </c>
      <c r="D118" s="531"/>
      <c r="E118" s="531"/>
      <c r="F118" s="531"/>
      <c r="G118" s="532"/>
      <c r="H118" s="944" t="s">
        <v>1392</v>
      </c>
      <c r="I118" s="945"/>
      <c r="J118" s="945"/>
      <c r="K118" s="945"/>
      <c r="L118" s="945"/>
      <c r="M118" s="945"/>
      <c r="N118" s="945"/>
      <c r="O118" s="945"/>
      <c r="P118" s="945"/>
      <c r="Q118" s="945"/>
      <c r="R118" s="945"/>
      <c r="S118" s="945"/>
      <c r="T118" s="945"/>
      <c r="U118" s="945"/>
      <c r="V118" s="945"/>
      <c r="W118" s="945"/>
      <c r="X118" s="945"/>
      <c r="Y118" s="945"/>
      <c r="Z118" s="945"/>
      <c r="AA118" s="945"/>
      <c r="AB118" s="1055"/>
      <c r="AC118" s="408">
        <v>0</v>
      </c>
      <c r="AD118" s="498">
        <v>0</v>
      </c>
      <c r="AE118" s="498">
        <v>0</v>
      </c>
      <c r="AF118" s="505">
        <v>0</v>
      </c>
      <c r="AG118" s="443" t="s">
        <v>1057</v>
      </c>
      <c r="AH118" s="755"/>
    </row>
    <row r="119" spans="2:36" s="486" customFormat="1" ht="21.75" customHeight="1" x14ac:dyDescent="0.2">
      <c r="B119" s="392"/>
      <c r="C119" s="491" t="s">
        <v>610</v>
      </c>
      <c r="D119" s="492"/>
      <c r="E119" s="492"/>
      <c r="F119" s="492"/>
      <c r="G119" s="493"/>
      <c r="H119" s="956" t="s">
        <v>1393</v>
      </c>
      <c r="I119" s="957"/>
      <c r="J119" s="957"/>
      <c r="K119" s="957"/>
      <c r="L119" s="957"/>
      <c r="M119" s="957"/>
      <c r="N119" s="957"/>
      <c r="O119" s="957"/>
      <c r="P119" s="957"/>
      <c r="Q119" s="957"/>
      <c r="R119" s="957"/>
      <c r="S119" s="957"/>
      <c r="T119" s="957"/>
      <c r="U119" s="957"/>
      <c r="V119" s="957"/>
      <c r="W119" s="957"/>
      <c r="X119" s="957"/>
      <c r="Y119" s="957"/>
      <c r="Z119" s="957"/>
      <c r="AA119" s="957"/>
      <c r="AB119" s="1056"/>
      <c r="AC119" s="408">
        <v>0</v>
      </c>
      <c r="AD119" s="507"/>
      <c r="AE119" s="507"/>
      <c r="AF119" s="505">
        <v>0</v>
      </c>
      <c r="AG119" s="443" t="s">
        <v>1057</v>
      </c>
      <c r="AH119" s="755"/>
    </row>
    <row r="120" spans="2:36" s="486" customFormat="1" ht="21.75" customHeight="1" x14ac:dyDescent="0.2">
      <c r="B120" s="443" t="s">
        <v>1209</v>
      </c>
      <c r="C120" s="491" t="s">
        <v>611</v>
      </c>
      <c r="D120" s="492"/>
      <c r="E120" s="492"/>
      <c r="F120" s="492"/>
      <c r="G120" s="493"/>
      <c r="H120" s="956" t="s">
        <v>1394</v>
      </c>
      <c r="I120" s="957"/>
      <c r="J120" s="957"/>
      <c r="K120" s="957"/>
      <c r="L120" s="957"/>
      <c r="M120" s="957"/>
      <c r="N120" s="957"/>
      <c r="O120" s="957"/>
      <c r="P120" s="957"/>
      <c r="Q120" s="957"/>
      <c r="R120" s="957"/>
      <c r="S120" s="957"/>
      <c r="T120" s="957"/>
      <c r="U120" s="957"/>
      <c r="V120" s="957"/>
      <c r="W120" s="957"/>
      <c r="X120" s="957"/>
      <c r="Y120" s="957"/>
      <c r="Z120" s="957"/>
      <c r="AA120" s="957"/>
      <c r="AB120" s="1056"/>
      <c r="AC120" s="408">
        <v>0</v>
      </c>
      <c r="AD120" s="507"/>
      <c r="AE120" s="507"/>
      <c r="AF120" s="505">
        <v>0</v>
      </c>
      <c r="AG120" s="443" t="s">
        <v>1057</v>
      </c>
      <c r="AH120" s="755"/>
    </row>
    <row r="121" spans="2:36" s="486" customFormat="1" ht="21.75" customHeight="1" x14ac:dyDescent="0.2">
      <c r="B121" s="392"/>
      <c r="C121" s="530" t="s">
        <v>1395</v>
      </c>
      <c r="D121" s="531"/>
      <c r="E121" s="531"/>
      <c r="F121" s="531"/>
      <c r="G121" s="532"/>
      <c r="H121" s="944" t="s">
        <v>1396</v>
      </c>
      <c r="I121" s="945"/>
      <c r="J121" s="945"/>
      <c r="K121" s="945"/>
      <c r="L121" s="945"/>
      <c r="M121" s="945"/>
      <c r="N121" s="945"/>
      <c r="O121" s="945"/>
      <c r="P121" s="945"/>
      <c r="Q121" s="945"/>
      <c r="R121" s="945"/>
      <c r="S121" s="945"/>
      <c r="T121" s="945"/>
      <c r="U121" s="945"/>
      <c r="V121" s="945"/>
      <c r="W121" s="945"/>
      <c r="X121" s="945"/>
      <c r="Y121" s="945"/>
      <c r="Z121" s="945"/>
      <c r="AA121" s="945"/>
      <c r="AB121" s="1055"/>
      <c r="AC121" s="408">
        <v>0</v>
      </c>
      <c r="AD121" s="498">
        <v>0</v>
      </c>
      <c r="AE121" s="498">
        <v>0</v>
      </c>
      <c r="AF121" s="498">
        <v>0</v>
      </c>
      <c r="AG121" s="443" t="s">
        <v>1057</v>
      </c>
      <c r="AH121" s="755"/>
    </row>
    <row r="122" spans="2:36" s="486" customFormat="1" ht="21.75" customHeight="1" x14ac:dyDescent="0.2">
      <c r="B122" s="392"/>
      <c r="C122" s="491" t="s">
        <v>612</v>
      </c>
      <c r="D122" s="492"/>
      <c r="E122" s="492"/>
      <c r="F122" s="492"/>
      <c r="G122" s="493"/>
      <c r="H122" s="956" t="s">
        <v>1397</v>
      </c>
      <c r="I122" s="957"/>
      <c r="J122" s="957"/>
      <c r="K122" s="957"/>
      <c r="L122" s="957"/>
      <c r="M122" s="957"/>
      <c r="N122" s="957"/>
      <c r="O122" s="957"/>
      <c r="P122" s="957"/>
      <c r="Q122" s="957"/>
      <c r="R122" s="957"/>
      <c r="S122" s="957"/>
      <c r="T122" s="957"/>
      <c r="U122" s="957"/>
      <c r="V122" s="957"/>
      <c r="W122" s="957"/>
      <c r="X122" s="957"/>
      <c r="Y122" s="957"/>
      <c r="Z122" s="957"/>
      <c r="AA122" s="957"/>
      <c r="AB122" s="1056"/>
      <c r="AC122" s="408">
        <v>0</v>
      </c>
      <c r="AD122" s="507"/>
      <c r="AE122" s="507"/>
      <c r="AF122" s="496">
        <v>0</v>
      </c>
      <c r="AG122" s="443" t="s">
        <v>1057</v>
      </c>
      <c r="AH122" s="755"/>
    </row>
    <row r="123" spans="2:36" s="486" customFormat="1" ht="21.75" customHeight="1" thickBot="1" x14ac:dyDescent="0.25">
      <c r="B123" s="415" t="s">
        <v>1209</v>
      </c>
      <c r="C123" s="546" t="s">
        <v>613</v>
      </c>
      <c r="D123" s="547"/>
      <c r="E123" s="547"/>
      <c r="F123" s="547"/>
      <c r="G123" s="548"/>
      <c r="H123" s="1057" t="s">
        <v>1398</v>
      </c>
      <c r="I123" s="1058"/>
      <c r="J123" s="1058"/>
      <c r="K123" s="1058"/>
      <c r="L123" s="1058"/>
      <c r="M123" s="1058"/>
      <c r="N123" s="1058"/>
      <c r="O123" s="1058"/>
      <c r="P123" s="1058"/>
      <c r="Q123" s="1058"/>
      <c r="R123" s="1058"/>
      <c r="S123" s="1058"/>
      <c r="T123" s="1058"/>
      <c r="U123" s="1058"/>
      <c r="V123" s="1058"/>
      <c r="W123" s="1058"/>
      <c r="X123" s="1058"/>
      <c r="Y123" s="1058"/>
      <c r="Z123" s="1058"/>
      <c r="AA123" s="1058"/>
      <c r="AB123" s="1059"/>
      <c r="AC123" s="549">
        <v>0</v>
      </c>
      <c r="AD123" s="516"/>
      <c r="AE123" s="516"/>
      <c r="AF123" s="549">
        <v>0</v>
      </c>
      <c r="AG123" s="550" t="s">
        <v>1057</v>
      </c>
      <c r="AH123" s="755"/>
    </row>
    <row r="124" spans="2:36" s="486" customFormat="1" ht="21.75" customHeight="1" x14ac:dyDescent="0.2">
      <c r="B124" s="462"/>
      <c r="C124" s="483" t="s">
        <v>1399</v>
      </c>
      <c r="D124" s="487"/>
      <c r="E124" s="487"/>
      <c r="F124" s="487"/>
      <c r="G124" s="488"/>
      <c r="H124" s="991" t="s">
        <v>1400</v>
      </c>
      <c r="I124" s="992"/>
      <c r="J124" s="992"/>
      <c r="K124" s="992"/>
      <c r="L124" s="992"/>
      <c r="M124" s="992"/>
      <c r="N124" s="992"/>
      <c r="O124" s="992"/>
      <c r="P124" s="992"/>
      <c r="Q124" s="992"/>
      <c r="R124" s="992"/>
      <c r="S124" s="992"/>
      <c r="T124" s="992"/>
      <c r="U124" s="992"/>
      <c r="V124" s="992"/>
      <c r="W124" s="992"/>
      <c r="X124" s="992"/>
      <c r="Y124" s="992"/>
      <c r="Z124" s="992"/>
      <c r="AA124" s="992"/>
      <c r="AB124" s="1054"/>
      <c r="AC124" s="551">
        <v>0</v>
      </c>
      <c r="AD124" s="521">
        <v>0</v>
      </c>
      <c r="AE124" s="521">
        <v>0</v>
      </c>
      <c r="AF124" s="552">
        <v>0</v>
      </c>
      <c r="AG124" s="522" t="s">
        <v>1057</v>
      </c>
      <c r="AH124" s="755"/>
    </row>
    <row r="125" spans="2:36" s="486" customFormat="1" ht="21.75" customHeight="1" x14ac:dyDescent="0.2">
      <c r="B125" s="392"/>
      <c r="C125" s="530" t="s">
        <v>614</v>
      </c>
      <c r="D125" s="531"/>
      <c r="E125" s="531"/>
      <c r="F125" s="531"/>
      <c r="G125" s="532"/>
      <c r="H125" s="944" t="s">
        <v>1401</v>
      </c>
      <c r="I125" s="945"/>
      <c r="J125" s="945"/>
      <c r="K125" s="945"/>
      <c r="L125" s="945"/>
      <c r="M125" s="945"/>
      <c r="N125" s="945"/>
      <c r="O125" s="945"/>
      <c r="P125" s="945"/>
      <c r="Q125" s="945"/>
      <c r="R125" s="945"/>
      <c r="S125" s="945"/>
      <c r="T125" s="945"/>
      <c r="U125" s="945"/>
      <c r="V125" s="945"/>
      <c r="W125" s="945"/>
      <c r="X125" s="945"/>
      <c r="Y125" s="945"/>
      <c r="Z125" s="945"/>
      <c r="AA125" s="945"/>
      <c r="AB125" s="1055"/>
      <c r="AC125" s="408">
        <v>0</v>
      </c>
      <c r="AD125" s="507"/>
      <c r="AE125" s="507"/>
      <c r="AF125" s="505">
        <v>0</v>
      </c>
      <c r="AG125" s="443" t="s">
        <v>1057</v>
      </c>
      <c r="AH125" s="755"/>
    </row>
    <row r="126" spans="2:36" s="486" customFormat="1" ht="21.75" customHeight="1" x14ac:dyDescent="0.2">
      <c r="B126" s="392"/>
      <c r="C126" s="530" t="s">
        <v>615</v>
      </c>
      <c r="D126" s="531"/>
      <c r="E126" s="531"/>
      <c r="F126" s="531"/>
      <c r="G126" s="532"/>
      <c r="H126" s="944" t="s">
        <v>1402</v>
      </c>
      <c r="I126" s="945"/>
      <c r="J126" s="945"/>
      <c r="K126" s="945"/>
      <c r="L126" s="945"/>
      <c r="M126" s="945"/>
      <c r="N126" s="945"/>
      <c r="O126" s="945"/>
      <c r="P126" s="945"/>
      <c r="Q126" s="945"/>
      <c r="R126" s="945"/>
      <c r="S126" s="945"/>
      <c r="T126" s="945"/>
      <c r="U126" s="945"/>
      <c r="V126" s="945"/>
      <c r="W126" s="945"/>
      <c r="X126" s="945"/>
      <c r="Y126" s="945"/>
      <c r="Z126" s="945"/>
      <c r="AA126" s="945"/>
      <c r="AB126" s="1055"/>
      <c r="AC126" s="408">
        <v>0</v>
      </c>
      <c r="AD126" s="507"/>
      <c r="AE126" s="507"/>
      <c r="AF126" s="505">
        <v>0</v>
      </c>
      <c r="AG126" s="443" t="s">
        <v>1057</v>
      </c>
      <c r="AH126" s="755"/>
    </row>
    <row r="127" spans="2:36" s="486" customFormat="1" ht="21.75" customHeight="1" x14ac:dyDescent="0.2">
      <c r="B127" s="392"/>
      <c r="C127" s="530" t="s">
        <v>616</v>
      </c>
      <c r="D127" s="531"/>
      <c r="E127" s="531"/>
      <c r="F127" s="531"/>
      <c r="G127" s="532"/>
      <c r="H127" s="1032" t="s">
        <v>1403</v>
      </c>
      <c r="I127" s="1033"/>
      <c r="J127" s="1033"/>
      <c r="K127" s="1033"/>
      <c r="L127" s="1033"/>
      <c r="M127" s="1033"/>
      <c r="N127" s="1033"/>
      <c r="O127" s="1033"/>
      <c r="P127" s="1033"/>
      <c r="Q127" s="1033"/>
      <c r="R127" s="1033"/>
      <c r="S127" s="1033"/>
      <c r="T127" s="1033"/>
      <c r="U127" s="1033"/>
      <c r="V127" s="1033"/>
      <c r="W127" s="1033"/>
      <c r="X127" s="1033"/>
      <c r="Y127" s="1033"/>
      <c r="Z127" s="1033"/>
      <c r="AA127" s="1033"/>
      <c r="AB127" s="1034"/>
      <c r="AC127" s="408">
        <v>0</v>
      </c>
      <c r="AD127" s="507"/>
      <c r="AE127" s="507"/>
      <c r="AF127" s="505">
        <v>0</v>
      </c>
      <c r="AG127" s="443" t="s">
        <v>1057</v>
      </c>
      <c r="AH127" s="755"/>
    </row>
    <row r="128" spans="2:36" s="486" customFormat="1" ht="21.75" customHeight="1" thickBot="1" x14ac:dyDescent="0.25">
      <c r="B128" s="415"/>
      <c r="C128" s="533" t="s">
        <v>617</v>
      </c>
      <c r="D128" s="534"/>
      <c r="E128" s="534"/>
      <c r="F128" s="534"/>
      <c r="G128" s="535"/>
      <c r="H128" s="947" t="s">
        <v>1404</v>
      </c>
      <c r="I128" s="948"/>
      <c r="J128" s="948"/>
      <c r="K128" s="948"/>
      <c r="L128" s="948"/>
      <c r="M128" s="948"/>
      <c r="N128" s="948"/>
      <c r="O128" s="948"/>
      <c r="P128" s="948"/>
      <c r="Q128" s="948"/>
      <c r="R128" s="948"/>
      <c r="S128" s="948"/>
      <c r="T128" s="948"/>
      <c r="U128" s="948"/>
      <c r="V128" s="948"/>
      <c r="W128" s="948"/>
      <c r="X128" s="948"/>
      <c r="Y128" s="948"/>
      <c r="Z128" s="948"/>
      <c r="AA128" s="948"/>
      <c r="AB128" s="1035"/>
      <c r="AC128" s="553">
        <v>0</v>
      </c>
      <c r="AD128" s="516"/>
      <c r="AE128" s="516"/>
      <c r="AF128" s="554">
        <v>0</v>
      </c>
      <c r="AG128" s="555" t="s">
        <v>1057</v>
      </c>
      <c r="AH128" s="753"/>
      <c r="AI128" s="60"/>
      <c r="AJ128" s="60"/>
    </row>
    <row r="129" spans="2:34" ht="21.75" customHeight="1" x14ac:dyDescent="0.2">
      <c r="B129" s="556"/>
      <c r="C129" s="557"/>
      <c r="D129" s="557"/>
      <c r="E129" s="557"/>
      <c r="F129" s="557"/>
      <c r="G129" s="557"/>
      <c r="H129" s="558"/>
      <c r="I129" s="558"/>
      <c r="J129" s="558"/>
      <c r="K129" s="558"/>
      <c r="L129" s="558"/>
      <c r="M129" s="558"/>
      <c r="N129" s="558"/>
      <c r="O129" s="558"/>
      <c r="P129" s="558"/>
      <c r="Q129" s="558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9"/>
      <c r="AD129" s="560"/>
      <c r="AE129" s="560"/>
      <c r="AF129" s="558"/>
      <c r="AG129" s="561"/>
    </row>
    <row r="130" spans="2:34" ht="21.75" customHeight="1" x14ac:dyDescent="0.2">
      <c r="B130" s="563" t="s">
        <v>1405</v>
      </c>
      <c r="C130" s="557"/>
      <c r="D130" s="557"/>
      <c r="E130" s="557"/>
      <c r="F130" s="557"/>
      <c r="G130" s="557"/>
      <c r="H130" s="558"/>
      <c r="I130" s="558"/>
      <c r="J130" s="558"/>
      <c r="K130" s="558"/>
      <c r="L130" s="558"/>
      <c r="M130" s="558"/>
      <c r="N130" s="558"/>
      <c r="O130" s="558"/>
      <c r="P130" s="558"/>
      <c r="Q130" s="558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9"/>
      <c r="AD130" s="560"/>
      <c r="AE130" s="560"/>
      <c r="AF130" s="558"/>
      <c r="AG130" s="561"/>
    </row>
    <row r="131" spans="2:34" ht="21.75" customHeight="1" x14ac:dyDescent="0.2">
      <c r="B131" s="556"/>
      <c r="C131" s="557"/>
      <c r="D131" s="557"/>
      <c r="E131" s="557"/>
      <c r="F131" s="557"/>
      <c r="G131" s="557"/>
      <c r="H131" s="558"/>
      <c r="I131" s="558"/>
      <c r="J131" s="558"/>
      <c r="K131" s="558"/>
      <c r="L131" s="558"/>
      <c r="M131" s="558"/>
      <c r="N131" s="558"/>
      <c r="O131" s="558"/>
      <c r="P131" s="558"/>
      <c r="Q131" s="558"/>
      <c r="R131" s="558"/>
      <c r="S131" s="558"/>
      <c r="T131" s="558"/>
      <c r="U131" s="558"/>
      <c r="V131" s="558"/>
      <c r="W131" s="558"/>
      <c r="X131" s="558"/>
      <c r="Y131" s="558"/>
      <c r="Z131" s="558"/>
      <c r="AA131" s="558"/>
      <c r="AB131" s="558"/>
      <c r="AC131" s="559"/>
      <c r="AD131" s="560"/>
      <c r="AE131" s="560"/>
      <c r="AF131" s="558"/>
      <c r="AG131" s="561"/>
    </row>
    <row r="132" spans="2:34" ht="21.75" customHeight="1" x14ac:dyDescent="0.2">
      <c r="B132" s="1036"/>
      <c r="C132" s="1037"/>
      <c r="D132" s="1037"/>
      <c r="E132" s="1037"/>
      <c r="F132" s="1038"/>
      <c r="G132" s="1039" t="s">
        <v>1406</v>
      </c>
      <c r="H132" s="1040"/>
      <c r="I132" s="1040"/>
      <c r="J132" s="1040"/>
      <c r="K132" s="1041"/>
      <c r="L132" s="1042" t="s">
        <v>1407</v>
      </c>
      <c r="M132" s="1042"/>
      <c r="N132" s="1042"/>
      <c r="O132" s="1042"/>
      <c r="P132" s="1042"/>
      <c r="Q132" s="1043" t="s">
        <v>1408</v>
      </c>
      <c r="R132" s="1043"/>
      <c r="S132" s="1043"/>
      <c r="T132" s="1043"/>
      <c r="U132" s="1043"/>
      <c r="V132" s="1043"/>
      <c r="W132" s="558"/>
      <c r="X132" s="558"/>
      <c r="Y132" s="558"/>
      <c r="Z132" s="558"/>
      <c r="AA132" s="558"/>
      <c r="AB132" s="558"/>
      <c r="AC132" s="559"/>
      <c r="AD132" s="560"/>
      <c r="AE132" s="560"/>
      <c r="AF132" s="558"/>
      <c r="AG132" s="561"/>
    </row>
    <row r="133" spans="2:34" ht="26.25" customHeight="1" x14ac:dyDescent="0.2">
      <c r="B133" s="1026" t="s">
        <v>1409</v>
      </c>
      <c r="C133" s="1027"/>
      <c r="D133" s="1027"/>
      <c r="E133" s="1027"/>
      <c r="F133" s="1028"/>
      <c r="G133" s="1029"/>
      <c r="H133" s="1029"/>
      <c r="I133" s="1029"/>
      <c r="J133" s="1029"/>
      <c r="K133" s="1029"/>
      <c r="L133" s="1030"/>
      <c r="M133" s="1030"/>
      <c r="N133" s="1030"/>
      <c r="O133" s="1030"/>
      <c r="P133" s="1030"/>
      <c r="Q133" s="1031">
        <v>0</v>
      </c>
      <c r="R133" s="1031"/>
      <c r="S133" s="1031"/>
      <c r="T133" s="1031"/>
      <c r="U133" s="1031"/>
      <c r="V133" s="1031"/>
      <c r="W133" s="558"/>
      <c r="X133" s="558"/>
      <c r="Y133" s="558"/>
      <c r="Z133" s="558"/>
      <c r="AA133" s="558"/>
      <c r="AB133" s="558"/>
      <c r="AC133" s="559"/>
      <c r="AD133" s="560"/>
      <c r="AE133" s="560"/>
      <c r="AF133" s="558"/>
      <c r="AG133" s="561"/>
      <c r="AH133" s="756"/>
    </row>
    <row r="134" spans="2:34" ht="24.75" customHeight="1" x14ac:dyDescent="0.2">
      <c r="B134" s="1026" t="s">
        <v>1410</v>
      </c>
      <c r="C134" s="1027"/>
      <c r="D134" s="1027"/>
      <c r="E134" s="1027"/>
      <c r="F134" s="1028"/>
      <c r="G134" s="1029"/>
      <c r="H134" s="1029"/>
      <c r="I134" s="1029"/>
      <c r="J134" s="1029"/>
      <c r="K134" s="1029"/>
      <c r="L134" s="1030"/>
      <c r="M134" s="1030"/>
      <c r="N134" s="1030"/>
      <c r="O134" s="1030"/>
      <c r="P134" s="1030"/>
      <c r="Q134" s="1031">
        <v>0</v>
      </c>
      <c r="R134" s="1031"/>
      <c r="S134" s="1031"/>
      <c r="T134" s="1031"/>
      <c r="U134" s="1031"/>
      <c r="V134" s="1031"/>
      <c r="W134" s="558"/>
      <c r="X134" s="558"/>
      <c r="Y134" s="558"/>
      <c r="Z134" s="558"/>
      <c r="AA134" s="558"/>
      <c r="AB134" s="558"/>
      <c r="AC134" s="559"/>
      <c r="AD134" s="560"/>
      <c r="AE134" s="560"/>
      <c r="AF134" s="558"/>
      <c r="AG134" s="561"/>
    </row>
    <row r="135" spans="2:34" ht="21.75" customHeight="1" x14ac:dyDescent="0.2">
      <c r="B135" s="1046" t="s">
        <v>2271</v>
      </c>
      <c r="C135" s="1047"/>
      <c r="D135" s="1047"/>
      <c r="E135" s="1047"/>
      <c r="F135" s="1048"/>
      <c r="G135" s="1029">
        <v>0</v>
      </c>
      <c r="H135" s="1029"/>
      <c r="I135" s="1029"/>
      <c r="J135" s="1029"/>
      <c r="K135" s="1029"/>
      <c r="L135" s="1029">
        <v>0</v>
      </c>
      <c r="M135" s="1029"/>
      <c r="N135" s="1029"/>
      <c r="O135" s="1029"/>
      <c r="P135" s="1029"/>
      <c r="Q135" s="1031">
        <v>0</v>
      </c>
      <c r="R135" s="1031"/>
      <c r="S135" s="1031"/>
      <c r="T135" s="1031"/>
      <c r="U135" s="1031"/>
      <c r="V135" s="1031"/>
      <c r="W135" s="565" t="s">
        <v>1411</v>
      </c>
      <c r="X135" s="558"/>
      <c r="Y135" s="558"/>
      <c r="Z135" s="558"/>
      <c r="AA135" s="558"/>
      <c r="AB135" s="558"/>
      <c r="AC135" s="559"/>
      <c r="AD135" s="560"/>
      <c r="AE135" s="560"/>
      <c r="AF135" s="558"/>
      <c r="AG135" s="561"/>
    </row>
    <row r="136" spans="2:34" ht="21.75" customHeight="1" x14ac:dyDescent="0.2">
      <c r="B136" s="556"/>
      <c r="C136" s="557"/>
      <c r="D136" s="557"/>
      <c r="E136" s="557"/>
      <c r="F136" s="557"/>
      <c r="G136" s="557"/>
      <c r="H136" s="558"/>
      <c r="I136" s="558"/>
      <c r="J136" s="558"/>
      <c r="K136" s="558"/>
      <c r="L136" s="558"/>
      <c r="M136" s="558"/>
      <c r="N136" s="558"/>
      <c r="O136" s="558"/>
      <c r="P136" s="558"/>
      <c r="Q136" s="558"/>
      <c r="R136" s="558"/>
      <c r="S136" s="558"/>
      <c r="T136" s="558"/>
      <c r="U136" s="558"/>
      <c r="V136" s="558"/>
      <c r="W136" s="558"/>
      <c r="X136" s="558"/>
      <c r="Y136" s="558"/>
      <c r="Z136" s="558"/>
      <c r="AA136" s="558"/>
      <c r="AB136" s="558"/>
      <c r="AC136" s="559"/>
      <c r="AD136" s="560"/>
      <c r="AE136" s="560"/>
      <c r="AF136" s="558"/>
      <c r="AG136" s="561"/>
    </row>
    <row r="137" spans="2:34" ht="21.75" customHeight="1" x14ac:dyDescent="0.2">
      <c r="B137" s="566"/>
      <c r="C137" s="566" t="s">
        <v>1412</v>
      </c>
      <c r="D137" s="567" t="s">
        <v>1413</v>
      </c>
      <c r="E137" s="567"/>
      <c r="F137" s="567"/>
      <c r="G137" s="567"/>
      <c r="H137" s="558"/>
      <c r="I137" s="558"/>
      <c r="J137" s="558"/>
      <c r="K137" s="558"/>
      <c r="L137" s="558"/>
      <c r="M137" s="558"/>
      <c r="N137" s="558"/>
      <c r="O137" s="558"/>
      <c r="P137" s="558"/>
      <c r="Q137" s="558"/>
      <c r="R137" s="558"/>
      <c r="S137" s="558"/>
      <c r="T137" s="558"/>
      <c r="U137" s="558"/>
      <c r="V137" s="558"/>
      <c r="W137" s="558"/>
      <c r="X137" s="558"/>
      <c r="Y137" s="558"/>
      <c r="Z137" s="558"/>
      <c r="AA137" s="558"/>
      <c r="AB137" s="558"/>
      <c r="AC137" s="559"/>
      <c r="AD137" s="568"/>
      <c r="AE137" s="568"/>
      <c r="AF137" s="558"/>
      <c r="AG137" s="561"/>
    </row>
    <row r="138" spans="2:34" ht="21.75" customHeight="1" x14ac:dyDescent="0.2">
      <c r="B138" s="569"/>
      <c r="C138" s="570"/>
      <c r="D138" s="1049"/>
      <c r="E138" s="1049"/>
      <c r="F138" s="1049"/>
      <c r="G138" s="1049"/>
      <c r="H138" s="1049"/>
      <c r="I138" s="1049"/>
      <c r="J138" s="1049"/>
      <c r="K138" s="1049"/>
      <c r="L138" s="1049"/>
      <c r="M138" s="1049"/>
      <c r="N138" s="1049"/>
      <c r="O138" s="1049"/>
      <c r="P138" s="1049"/>
      <c r="Q138" s="1049"/>
      <c r="R138" s="1049"/>
      <c r="S138" s="1049"/>
      <c r="T138" s="1049"/>
      <c r="U138" s="1049"/>
      <c r="V138" s="1049"/>
      <c r="W138" s="1049"/>
      <c r="X138" s="1049"/>
      <c r="Y138" s="1049"/>
      <c r="Z138" s="1049"/>
      <c r="AA138" s="1049"/>
      <c r="AB138" s="1049"/>
      <c r="AC138" s="1049"/>
      <c r="AD138" s="1049"/>
      <c r="AE138" s="1049"/>
      <c r="AF138" s="1049"/>
      <c r="AG138" s="1049"/>
      <c r="AH138" s="1049"/>
    </row>
    <row r="139" spans="2:34" s="809" customFormat="1" ht="21.75" customHeight="1" x14ac:dyDescent="0.2">
      <c r="B139" s="805"/>
      <c r="C139" s="806"/>
      <c r="D139" s="1050" t="s">
        <v>2264</v>
      </c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50"/>
      <c r="O139" s="1050"/>
      <c r="P139" s="1050"/>
      <c r="Q139" s="1050"/>
      <c r="R139" s="807"/>
      <c r="S139" s="807"/>
      <c r="T139" s="807"/>
      <c r="U139" s="807"/>
      <c r="V139" s="807"/>
      <c r="W139" s="807"/>
      <c r="X139" s="807"/>
      <c r="Y139" s="807"/>
      <c r="Z139" s="807"/>
      <c r="AA139" s="807"/>
      <c r="AB139" s="807"/>
      <c r="AC139" s="807"/>
      <c r="AD139" s="807"/>
      <c r="AE139" s="807"/>
      <c r="AF139" s="807"/>
      <c r="AG139" s="807"/>
      <c r="AH139" s="808"/>
    </row>
    <row r="140" spans="2:34" s="809" customFormat="1" ht="21.75" customHeight="1" x14ac:dyDescent="0.2">
      <c r="B140" s="805"/>
      <c r="C140" s="810"/>
      <c r="D140" s="1050" t="s">
        <v>2265</v>
      </c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50"/>
      <c r="O140" s="1050"/>
      <c r="P140" s="1050"/>
      <c r="Q140" s="1050"/>
      <c r="R140" s="807"/>
      <c r="S140" s="807"/>
      <c r="T140" s="807"/>
      <c r="U140" s="807"/>
      <c r="V140" s="807"/>
      <c r="W140" s="807"/>
      <c r="X140" s="807"/>
      <c r="Y140" s="807"/>
      <c r="Z140" s="807"/>
      <c r="AA140" s="807"/>
      <c r="AB140" s="807"/>
      <c r="AC140" s="807"/>
      <c r="AD140" s="807"/>
      <c r="AE140" s="807"/>
      <c r="AF140" s="807"/>
      <c r="AG140" s="807"/>
      <c r="AH140" s="811"/>
    </row>
    <row r="141" spans="2:34" s="809" customFormat="1" ht="21.75" customHeight="1" x14ac:dyDescent="0.2">
      <c r="B141" s="805"/>
      <c r="C141" s="812"/>
      <c r="D141" s="1051"/>
      <c r="E141" s="1051"/>
      <c r="F141" s="1051"/>
      <c r="G141" s="1051"/>
      <c r="H141" s="1051"/>
      <c r="I141" s="1051"/>
      <c r="J141" s="1051"/>
      <c r="K141" s="1051"/>
      <c r="L141" s="1051"/>
      <c r="M141" s="1051"/>
      <c r="N141" s="1051"/>
      <c r="O141" s="1051"/>
      <c r="P141" s="1051"/>
      <c r="Q141" s="1051"/>
      <c r="R141" s="1052" t="s">
        <v>830</v>
      </c>
      <c r="S141" s="1052"/>
      <c r="T141" s="1052"/>
      <c r="U141" s="1052"/>
      <c r="V141" s="1052"/>
      <c r="W141" s="1052"/>
      <c r="X141" s="1052"/>
      <c r="Y141" s="1052"/>
      <c r="Z141" s="1052"/>
      <c r="AA141" s="1052"/>
      <c r="AB141" s="1052"/>
      <c r="AC141" s="1052"/>
      <c r="AD141" s="1052"/>
      <c r="AE141" s="1052"/>
      <c r="AF141" s="1052"/>
      <c r="AG141" s="1052"/>
      <c r="AH141" s="808"/>
    </row>
    <row r="142" spans="2:34" s="809" customFormat="1" ht="21.75" customHeight="1" x14ac:dyDescent="0.35">
      <c r="B142" s="813"/>
      <c r="C142" s="812"/>
      <c r="D142" s="812"/>
      <c r="E142" s="814"/>
      <c r="F142" s="814"/>
      <c r="G142" s="814"/>
      <c r="H142" s="814"/>
      <c r="I142" s="814"/>
      <c r="J142" s="807"/>
      <c r="K142" s="807"/>
      <c r="L142" s="807"/>
      <c r="M142" s="807"/>
      <c r="N142" s="807"/>
      <c r="O142" s="807"/>
      <c r="P142" s="807"/>
      <c r="Q142" s="807"/>
      <c r="R142" s="1053" t="s">
        <v>2266</v>
      </c>
      <c r="S142" s="1053"/>
      <c r="T142" s="1053"/>
      <c r="U142" s="1053"/>
      <c r="V142" s="1053"/>
      <c r="W142" s="1053"/>
      <c r="X142" s="1053"/>
      <c r="Y142" s="1053"/>
      <c r="Z142" s="1053"/>
      <c r="AA142" s="1053"/>
      <c r="AB142" s="1053"/>
      <c r="AC142" s="1053"/>
      <c r="AD142" s="1053"/>
      <c r="AE142" s="1053"/>
      <c r="AF142" s="1053"/>
      <c r="AG142" s="1053"/>
      <c r="AH142" s="808"/>
    </row>
    <row r="143" spans="2:34" ht="21.75" customHeight="1" x14ac:dyDescent="0.2">
      <c r="B143" s="556"/>
      <c r="C143" s="575"/>
      <c r="D143" s="575"/>
      <c r="E143" s="575"/>
      <c r="F143" s="575"/>
      <c r="G143" s="575"/>
      <c r="H143" s="576"/>
      <c r="I143" s="576"/>
      <c r="J143" s="576"/>
      <c r="K143" s="576"/>
      <c r="L143" s="576"/>
      <c r="M143" s="576"/>
      <c r="N143" s="576"/>
      <c r="O143" s="576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  <c r="AC143" s="480"/>
      <c r="AD143" s="379"/>
      <c r="AE143" s="379"/>
      <c r="AF143" s="576"/>
      <c r="AG143" s="561"/>
    </row>
    <row r="144" spans="2:34" ht="21.75" customHeight="1" x14ac:dyDescent="0.2">
      <c r="B144" s="556"/>
      <c r="C144" s="575"/>
      <c r="D144" s="575"/>
      <c r="E144" s="575"/>
      <c r="F144" s="575"/>
      <c r="G144" s="575"/>
      <c r="H144" s="576"/>
      <c r="I144" s="576"/>
      <c r="J144" s="576"/>
      <c r="K144" s="576"/>
      <c r="L144" s="576"/>
      <c r="M144" s="576"/>
      <c r="N144" s="576"/>
      <c r="O144" s="576"/>
      <c r="P144" s="576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  <c r="AC144" s="480"/>
      <c r="AD144" s="379"/>
      <c r="AE144" s="379"/>
      <c r="AF144" s="576"/>
      <c r="AG144" s="561"/>
    </row>
    <row r="145" spans="2:38" ht="21.75" customHeight="1" x14ac:dyDescent="0.2">
      <c r="C145" s="577"/>
      <c r="D145" s="577"/>
      <c r="E145" s="577"/>
      <c r="F145" s="577"/>
      <c r="G145" s="577"/>
      <c r="H145" s="564"/>
      <c r="I145" s="564"/>
      <c r="J145" s="564"/>
      <c r="K145" s="564"/>
      <c r="L145" s="564"/>
      <c r="M145" s="564"/>
      <c r="N145" s="564"/>
      <c r="O145" s="564"/>
      <c r="P145" s="1044"/>
      <c r="Q145" s="1044"/>
      <c r="R145" s="1044"/>
      <c r="S145" s="1044"/>
      <c r="T145" s="1044"/>
      <c r="U145" s="1044"/>
      <c r="V145" s="1044"/>
      <c r="W145" s="1044"/>
      <c r="X145" s="1044"/>
      <c r="Y145" s="1044"/>
      <c r="Z145" s="1044"/>
      <c r="AA145" s="1044"/>
      <c r="AB145" s="1044"/>
      <c r="AC145" s="1044"/>
      <c r="AD145" s="1044"/>
      <c r="AE145" s="1044"/>
      <c r="AF145" s="578"/>
      <c r="AG145" s="579"/>
    </row>
    <row r="146" spans="2:38" ht="21.75" customHeight="1" x14ac:dyDescent="0.2">
      <c r="C146" s="577"/>
      <c r="D146" s="577"/>
      <c r="E146" s="577"/>
      <c r="F146" s="577"/>
      <c r="G146" s="577"/>
      <c r="H146" s="564"/>
      <c r="I146" s="564"/>
      <c r="J146" s="564"/>
      <c r="K146" s="564"/>
      <c r="L146" s="564"/>
      <c r="M146" s="564"/>
      <c r="N146" s="564"/>
      <c r="O146" s="564"/>
      <c r="P146" s="1044"/>
      <c r="Q146" s="1044"/>
      <c r="R146" s="1044"/>
      <c r="S146" s="1044"/>
      <c r="T146" s="1044"/>
      <c r="U146" s="1044"/>
      <c r="V146" s="1044"/>
      <c r="W146" s="1044"/>
      <c r="X146" s="1044"/>
      <c r="Y146" s="1044"/>
      <c r="Z146" s="1044"/>
      <c r="AA146" s="1044"/>
      <c r="AB146" s="1044"/>
      <c r="AC146" s="1044"/>
      <c r="AD146" s="1044"/>
      <c r="AE146" s="1044"/>
      <c r="AF146" s="578"/>
      <c r="AG146" s="579"/>
    </row>
    <row r="147" spans="2:38" ht="21.75" customHeight="1" x14ac:dyDescent="0.2">
      <c r="C147" s="577"/>
      <c r="D147" s="577"/>
      <c r="E147" s="577"/>
      <c r="F147" s="577"/>
      <c r="G147" s="577"/>
      <c r="H147" s="564"/>
      <c r="I147" s="564"/>
      <c r="J147" s="564"/>
      <c r="K147" s="564"/>
      <c r="L147" s="564"/>
      <c r="M147" s="564"/>
      <c r="N147" s="564"/>
      <c r="O147" s="564"/>
      <c r="P147" s="564"/>
      <c r="Q147" s="564"/>
      <c r="R147" s="564"/>
      <c r="S147" s="564"/>
      <c r="T147" s="564"/>
      <c r="U147" s="564"/>
      <c r="V147" s="564"/>
      <c r="W147" s="564"/>
      <c r="X147" s="564"/>
      <c r="Y147" s="564"/>
      <c r="Z147" s="564"/>
      <c r="AA147" s="564"/>
      <c r="AB147" s="564"/>
      <c r="AC147" s="580"/>
      <c r="AD147" s="581"/>
      <c r="AE147" s="581"/>
      <c r="AF147" s="581"/>
    </row>
    <row r="148" spans="2:38" ht="21.75" customHeight="1" x14ac:dyDescent="0.2">
      <c r="AC148" s="559"/>
      <c r="AD148" s="559"/>
      <c r="AE148" s="559"/>
      <c r="AF148" s="559"/>
    </row>
    <row r="149" spans="2:38" s="585" customFormat="1" ht="21.75" customHeight="1" x14ac:dyDescent="0.2">
      <c r="B149" s="481"/>
      <c r="C149" s="481"/>
      <c r="D149" s="481"/>
      <c r="E149" s="481"/>
      <c r="F149" s="481"/>
      <c r="G149" s="481"/>
      <c r="H149" s="481"/>
      <c r="I149" s="481"/>
      <c r="J149" s="481"/>
      <c r="K149" s="481"/>
      <c r="L149" s="481"/>
      <c r="M149" s="481"/>
      <c r="N149" s="481"/>
      <c r="O149" s="481"/>
      <c r="P149" s="481"/>
      <c r="Q149" s="481"/>
      <c r="R149" s="481"/>
      <c r="S149" s="481"/>
      <c r="T149" s="481"/>
      <c r="U149" s="481"/>
      <c r="V149" s="481"/>
      <c r="W149" s="481"/>
      <c r="X149" s="481"/>
      <c r="Y149" s="481"/>
      <c r="Z149" s="481"/>
      <c r="AA149" s="481"/>
      <c r="AB149" s="481"/>
      <c r="AC149" s="583"/>
      <c r="AD149" s="584"/>
      <c r="AE149" s="584"/>
      <c r="AF149" s="584"/>
      <c r="AG149" s="582"/>
      <c r="AH149" s="757"/>
      <c r="AL149" s="586"/>
    </row>
    <row r="150" spans="2:38" s="585" customFormat="1" ht="21.75" customHeight="1" x14ac:dyDescent="0.2">
      <c r="B150" s="481"/>
      <c r="C150" s="481"/>
      <c r="D150" s="481"/>
      <c r="E150" s="481"/>
      <c r="F150" s="481"/>
      <c r="G150" s="481"/>
      <c r="H150" s="481"/>
      <c r="I150" s="481"/>
      <c r="J150" s="481"/>
      <c r="K150" s="481"/>
      <c r="L150" s="481"/>
      <c r="M150" s="481"/>
      <c r="N150" s="481"/>
      <c r="O150" s="481"/>
      <c r="P150" s="481"/>
      <c r="Q150" s="481"/>
      <c r="R150" s="481"/>
      <c r="S150" s="481"/>
      <c r="T150" s="481"/>
      <c r="U150" s="481"/>
      <c r="V150" s="481"/>
      <c r="W150" s="481"/>
      <c r="X150" s="481"/>
      <c r="Y150" s="481"/>
      <c r="Z150" s="481"/>
      <c r="AA150" s="481"/>
      <c r="AB150" s="481"/>
      <c r="AC150" s="587"/>
      <c r="AG150" s="582"/>
      <c r="AH150" s="1045"/>
      <c r="AI150" s="1045"/>
      <c r="AJ150" s="1045"/>
      <c r="AK150" s="1045"/>
      <c r="AL150" s="584"/>
    </row>
    <row r="151" spans="2:38" s="585" customFormat="1" ht="21.75" customHeight="1" x14ac:dyDescent="0.2">
      <c r="B151" s="481"/>
      <c r="C151" s="481"/>
      <c r="D151" s="481"/>
      <c r="E151" s="481"/>
      <c r="F151" s="481"/>
      <c r="G151" s="481"/>
      <c r="H151" s="481"/>
      <c r="I151" s="481"/>
      <c r="J151" s="481"/>
      <c r="K151" s="481"/>
      <c r="L151" s="481"/>
      <c r="M151" s="481"/>
      <c r="N151" s="481"/>
      <c r="O151" s="481"/>
      <c r="P151" s="481"/>
      <c r="Q151" s="481"/>
      <c r="R151" s="481"/>
      <c r="S151" s="481"/>
      <c r="T151" s="481"/>
      <c r="U151" s="481"/>
      <c r="V151" s="481"/>
      <c r="W151" s="481"/>
      <c r="X151" s="481"/>
      <c r="Y151" s="481"/>
      <c r="Z151" s="481"/>
      <c r="AA151" s="481"/>
      <c r="AB151" s="481"/>
      <c r="AC151" s="587"/>
      <c r="AG151" s="582"/>
      <c r="AH151" s="757"/>
    </row>
    <row r="152" spans="2:38" s="585" customFormat="1" ht="21.75" customHeight="1" x14ac:dyDescent="0.2">
      <c r="B152" s="481"/>
      <c r="C152" s="481"/>
      <c r="D152" s="481"/>
      <c r="E152" s="481"/>
      <c r="F152" s="481"/>
      <c r="G152" s="481"/>
      <c r="H152" s="481"/>
      <c r="I152" s="481"/>
      <c r="J152" s="481"/>
      <c r="K152" s="481"/>
      <c r="L152" s="481"/>
      <c r="M152" s="481"/>
      <c r="N152" s="481"/>
      <c r="O152" s="481"/>
      <c r="P152" s="481"/>
      <c r="Q152" s="481"/>
      <c r="R152" s="481"/>
      <c r="S152" s="481"/>
      <c r="T152" s="481"/>
      <c r="U152" s="481"/>
      <c r="V152" s="481"/>
      <c r="W152" s="481"/>
      <c r="X152" s="481"/>
      <c r="Y152" s="481"/>
      <c r="Z152" s="481"/>
      <c r="AA152" s="481"/>
      <c r="AB152" s="481"/>
      <c r="AC152" s="583"/>
      <c r="AD152" s="584"/>
      <c r="AE152" s="584"/>
      <c r="AF152" s="584"/>
      <c r="AG152" s="582"/>
      <c r="AH152" s="757"/>
    </row>
    <row r="153" spans="2:38" s="585" customFormat="1" ht="21.75" customHeight="1" x14ac:dyDescent="0.2">
      <c r="B153" s="481"/>
      <c r="C153" s="481"/>
      <c r="D153" s="481"/>
      <c r="E153" s="481"/>
      <c r="F153" s="481"/>
      <c r="G153" s="481"/>
      <c r="H153" s="481"/>
      <c r="I153" s="481"/>
      <c r="J153" s="481"/>
      <c r="K153" s="481"/>
      <c r="L153" s="481"/>
      <c r="M153" s="481"/>
      <c r="N153" s="481"/>
      <c r="O153" s="481"/>
      <c r="P153" s="481"/>
      <c r="Q153" s="481"/>
      <c r="R153" s="481"/>
      <c r="S153" s="481"/>
      <c r="T153" s="481"/>
      <c r="U153" s="481"/>
      <c r="V153" s="481"/>
      <c r="W153" s="481"/>
      <c r="X153" s="481"/>
      <c r="Y153" s="481"/>
      <c r="Z153" s="481"/>
      <c r="AA153" s="481"/>
      <c r="AB153" s="481"/>
      <c r="AC153" s="583"/>
      <c r="AD153" s="584"/>
      <c r="AE153" s="584"/>
      <c r="AF153" s="584"/>
      <c r="AG153" s="582"/>
      <c r="AH153" s="757"/>
    </row>
    <row r="154" spans="2:38" s="585" customFormat="1" ht="21.75" customHeight="1" x14ac:dyDescent="0.2">
      <c r="B154" s="481"/>
      <c r="C154" s="481"/>
      <c r="D154" s="481"/>
      <c r="E154" s="481"/>
      <c r="F154" s="481"/>
      <c r="G154" s="481"/>
      <c r="H154" s="481"/>
      <c r="I154" s="481"/>
      <c r="J154" s="481"/>
      <c r="K154" s="481"/>
      <c r="L154" s="481"/>
      <c r="M154" s="481"/>
      <c r="N154" s="481"/>
      <c r="O154" s="481"/>
      <c r="P154" s="481"/>
      <c r="Q154" s="481"/>
      <c r="R154" s="481"/>
      <c r="S154" s="481"/>
      <c r="T154" s="481"/>
      <c r="U154" s="481"/>
      <c r="V154" s="481"/>
      <c r="W154" s="481"/>
      <c r="X154" s="481"/>
      <c r="Y154" s="481"/>
      <c r="Z154" s="481"/>
      <c r="AA154" s="481"/>
      <c r="AB154" s="481"/>
      <c r="AC154" s="583"/>
      <c r="AD154" s="584"/>
      <c r="AE154" s="584"/>
      <c r="AF154" s="584"/>
      <c r="AG154" s="582"/>
      <c r="AH154" s="757"/>
    </row>
    <row r="155" spans="2:38" s="585" customFormat="1" ht="21.75" customHeight="1" x14ac:dyDescent="0.2"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1"/>
      <c r="P155" s="481"/>
      <c r="Q155" s="481"/>
      <c r="R155" s="481"/>
      <c r="S155" s="481"/>
      <c r="T155" s="481"/>
      <c r="U155" s="481"/>
      <c r="V155" s="481"/>
      <c r="W155" s="481"/>
      <c r="X155" s="481"/>
      <c r="Y155" s="481"/>
      <c r="Z155" s="481"/>
      <c r="AA155" s="481"/>
      <c r="AB155" s="481"/>
      <c r="AC155" s="583"/>
      <c r="AD155" s="584"/>
      <c r="AE155" s="584"/>
      <c r="AF155" s="584"/>
      <c r="AG155" s="582"/>
      <c r="AH155" s="757"/>
    </row>
    <row r="156" spans="2:38" s="585" customFormat="1" ht="21.75" customHeight="1" x14ac:dyDescent="0.2">
      <c r="B156" s="481"/>
      <c r="C156" s="481"/>
      <c r="D156" s="481"/>
      <c r="E156" s="481"/>
      <c r="F156" s="481"/>
      <c r="G156" s="481"/>
      <c r="H156" s="481"/>
      <c r="I156" s="481"/>
      <c r="J156" s="481"/>
      <c r="K156" s="481"/>
      <c r="L156" s="481"/>
      <c r="M156" s="481"/>
      <c r="N156" s="481"/>
      <c r="O156" s="481"/>
      <c r="P156" s="481"/>
      <c r="Q156" s="481"/>
      <c r="R156" s="481"/>
      <c r="S156" s="481"/>
      <c r="T156" s="481"/>
      <c r="U156" s="481"/>
      <c r="V156" s="481"/>
      <c r="W156" s="481"/>
      <c r="X156" s="481"/>
      <c r="Y156" s="481"/>
      <c r="Z156" s="481"/>
      <c r="AA156" s="481"/>
      <c r="AB156" s="481"/>
      <c r="AC156" s="583"/>
      <c r="AD156" s="584"/>
      <c r="AE156" s="584"/>
      <c r="AF156" s="584"/>
      <c r="AG156" s="582"/>
      <c r="AH156" s="757"/>
    </row>
    <row r="157" spans="2:38" s="585" customFormat="1" ht="21.75" customHeight="1" x14ac:dyDescent="0.2"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1"/>
      <c r="P157" s="481"/>
      <c r="Q157" s="481"/>
      <c r="R157" s="481"/>
      <c r="S157" s="481"/>
      <c r="T157" s="481"/>
      <c r="U157" s="481"/>
      <c r="V157" s="481"/>
      <c r="W157" s="481"/>
      <c r="X157" s="481"/>
      <c r="Y157" s="481"/>
      <c r="Z157" s="481"/>
      <c r="AA157" s="481"/>
      <c r="AB157" s="481"/>
      <c r="AC157" s="583"/>
      <c r="AD157" s="584"/>
      <c r="AE157" s="584"/>
      <c r="AF157" s="584"/>
      <c r="AG157" s="582"/>
      <c r="AH157" s="757"/>
    </row>
    <row r="158" spans="2:38" s="585" customFormat="1" ht="21.75" customHeight="1" x14ac:dyDescent="0.2">
      <c r="B158" s="481"/>
      <c r="C158" s="481"/>
      <c r="D158" s="481"/>
      <c r="E158" s="481"/>
      <c r="F158" s="481"/>
      <c r="G158" s="481"/>
      <c r="H158" s="481"/>
      <c r="I158" s="481"/>
      <c r="J158" s="481"/>
      <c r="K158" s="481"/>
      <c r="L158" s="481"/>
      <c r="M158" s="481"/>
      <c r="N158" s="481"/>
      <c r="O158" s="481"/>
      <c r="P158" s="481"/>
      <c r="Q158" s="481"/>
      <c r="R158" s="481"/>
      <c r="S158" s="481"/>
      <c r="T158" s="481"/>
      <c r="U158" s="481"/>
      <c r="V158" s="481"/>
      <c r="W158" s="481"/>
      <c r="X158" s="481"/>
      <c r="Y158" s="481"/>
      <c r="Z158" s="481"/>
      <c r="AA158" s="481"/>
      <c r="AB158" s="481"/>
      <c r="AC158" s="583"/>
      <c r="AD158" s="584"/>
      <c r="AE158" s="584"/>
      <c r="AF158" s="584"/>
      <c r="AG158" s="582"/>
      <c r="AH158" s="757"/>
    </row>
    <row r="159" spans="2:38" s="585" customFormat="1" ht="21.75" customHeight="1" x14ac:dyDescent="0.2">
      <c r="B159" s="481"/>
      <c r="C159" s="481"/>
      <c r="D159" s="481"/>
      <c r="E159" s="481"/>
      <c r="F159" s="481"/>
      <c r="G159" s="481"/>
      <c r="H159" s="481"/>
      <c r="I159" s="481"/>
      <c r="J159" s="481"/>
      <c r="K159" s="481"/>
      <c r="L159" s="481"/>
      <c r="M159" s="481"/>
      <c r="N159" s="481"/>
      <c r="O159" s="481"/>
      <c r="P159" s="481"/>
      <c r="Q159" s="481"/>
      <c r="R159" s="481"/>
      <c r="S159" s="481"/>
      <c r="T159" s="481"/>
      <c r="U159" s="481"/>
      <c r="V159" s="481"/>
      <c r="W159" s="481"/>
      <c r="X159" s="481"/>
      <c r="Y159" s="481"/>
      <c r="Z159" s="481"/>
      <c r="AA159" s="481"/>
      <c r="AB159" s="481"/>
      <c r="AC159" s="583"/>
      <c r="AD159" s="584"/>
      <c r="AE159" s="584"/>
      <c r="AF159" s="584"/>
      <c r="AG159" s="582"/>
      <c r="AH159" s="757"/>
    </row>
    <row r="160" spans="2:38" s="585" customFormat="1" ht="21.75" customHeight="1" x14ac:dyDescent="0.2">
      <c r="B160" s="481"/>
      <c r="C160" s="481"/>
      <c r="D160" s="481"/>
      <c r="E160" s="481"/>
      <c r="F160" s="481"/>
      <c r="G160" s="481"/>
      <c r="H160" s="481"/>
      <c r="I160" s="481"/>
      <c r="J160" s="481"/>
      <c r="K160" s="481"/>
      <c r="L160" s="481"/>
      <c r="M160" s="481"/>
      <c r="N160" s="481"/>
      <c r="O160" s="481"/>
      <c r="P160" s="481"/>
      <c r="Q160" s="481"/>
      <c r="R160" s="481"/>
      <c r="S160" s="481"/>
      <c r="T160" s="481"/>
      <c r="U160" s="481"/>
      <c r="V160" s="481"/>
      <c r="W160" s="481"/>
      <c r="X160" s="481"/>
      <c r="Y160" s="481"/>
      <c r="Z160" s="481"/>
      <c r="AA160" s="481"/>
      <c r="AB160" s="481"/>
      <c r="AC160" s="583"/>
      <c r="AD160" s="584"/>
      <c r="AE160" s="584"/>
      <c r="AF160" s="584"/>
      <c r="AG160" s="582"/>
      <c r="AH160" s="757"/>
    </row>
    <row r="161" spans="2:34" s="585" customFormat="1" ht="21.75" customHeight="1" x14ac:dyDescent="0.2">
      <c r="B161" s="481"/>
      <c r="C161" s="481"/>
      <c r="D161" s="481"/>
      <c r="E161" s="481"/>
      <c r="F161" s="481"/>
      <c r="G161" s="481"/>
      <c r="H161" s="481"/>
      <c r="I161" s="481"/>
      <c r="J161" s="481"/>
      <c r="K161" s="481"/>
      <c r="L161" s="481"/>
      <c r="M161" s="481"/>
      <c r="N161" s="481"/>
      <c r="O161" s="481"/>
      <c r="P161" s="481"/>
      <c r="Q161" s="481"/>
      <c r="R161" s="481"/>
      <c r="S161" s="481"/>
      <c r="T161" s="481"/>
      <c r="U161" s="481"/>
      <c r="V161" s="481"/>
      <c r="W161" s="481"/>
      <c r="X161" s="481"/>
      <c r="Y161" s="481"/>
      <c r="Z161" s="481"/>
      <c r="AA161" s="481"/>
      <c r="AB161" s="481"/>
      <c r="AC161" s="583"/>
      <c r="AD161" s="584"/>
      <c r="AE161" s="584"/>
      <c r="AF161" s="584"/>
      <c r="AG161" s="582"/>
      <c r="AH161" s="757"/>
    </row>
    <row r="162" spans="2:34" s="585" customFormat="1" ht="21.75" customHeight="1" x14ac:dyDescent="0.2">
      <c r="B162" s="481"/>
      <c r="C162" s="481"/>
      <c r="D162" s="481"/>
      <c r="E162" s="481"/>
      <c r="F162" s="481"/>
      <c r="G162" s="481"/>
      <c r="H162" s="481"/>
      <c r="I162" s="481"/>
      <c r="J162" s="481"/>
      <c r="K162" s="481"/>
      <c r="L162" s="481"/>
      <c r="M162" s="481"/>
      <c r="N162" s="481"/>
      <c r="O162" s="481"/>
      <c r="P162" s="481"/>
      <c r="Q162" s="481"/>
      <c r="R162" s="481"/>
      <c r="S162" s="481"/>
      <c r="T162" s="481"/>
      <c r="U162" s="481"/>
      <c r="V162" s="481"/>
      <c r="W162" s="481"/>
      <c r="X162" s="481"/>
      <c r="Y162" s="481"/>
      <c r="Z162" s="481"/>
      <c r="AA162" s="481"/>
      <c r="AB162" s="481"/>
      <c r="AC162" s="583"/>
      <c r="AD162" s="584"/>
      <c r="AE162" s="584"/>
      <c r="AF162" s="584"/>
      <c r="AG162" s="582"/>
      <c r="AH162" s="757"/>
    </row>
    <row r="163" spans="2:34" s="585" customFormat="1" ht="21.75" customHeight="1" x14ac:dyDescent="0.2">
      <c r="B163" s="481"/>
      <c r="C163" s="481"/>
      <c r="D163" s="481"/>
      <c r="E163" s="481"/>
      <c r="F163" s="481"/>
      <c r="G163" s="481"/>
      <c r="H163" s="481"/>
      <c r="I163" s="481"/>
      <c r="J163" s="481"/>
      <c r="K163" s="481"/>
      <c r="L163" s="481"/>
      <c r="M163" s="481"/>
      <c r="N163" s="481"/>
      <c r="O163" s="481"/>
      <c r="P163" s="481"/>
      <c r="Q163" s="481"/>
      <c r="R163" s="481"/>
      <c r="S163" s="481"/>
      <c r="T163" s="481"/>
      <c r="U163" s="481"/>
      <c r="V163" s="481"/>
      <c r="W163" s="481"/>
      <c r="X163" s="481"/>
      <c r="Y163" s="481"/>
      <c r="Z163" s="481"/>
      <c r="AA163" s="481"/>
      <c r="AB163" s="481"/>
      <c r="AC163" s="583"/>
      <c r="AD163" s="584"/>
      <c r="AE163" s="584"/>
      <c r="AF163" s="584"/>
      <c r="AG163" s="582"/>
      <c r="AH163" s="757"/>
    </row>
    <row r="164" spans="2:34" s="585" customFormat="1" ht="21.75" customHeight="1" x14ac:dyDescent="0.2">
      <c r="B164" s="481"/>
      <c r="C164" s="481"/>
      <c r="D164" s="481"/>
      <c r="E164" s="481"/>
      <c r="F164" s="481"/>
      <c r="G164" s="481"/>
      <c r="H164" s="481"/>
      <c r="I164" s="481"/>
      <c r="J164" s="481"/>
      <c r="K164" s="481"/>
      <c r="L164" s="481"/>
      <c r="M164" s="481"/>
      <c r="N164" s="481"/>
      <c r="O164" s="481"/>
      <c r="P164" s="481"/>
      <c r="Q164" s="481"/>
      <c r="R164" s="481"/>
      <c r="S164" s="481"/>
      <c r="T164" s="481"/>
      <c r="U164" s="481"/>
      <c r="V164" s="481"/>
      <c r="W164" s="481"/>
      <c r="X164" s="481"/>
      <c r="Y164" s="481"/>
      <c r="Z164" s="481"/>
      <c r="AA164" s="481"/>
      <c r="AB164" s="481"/>
      <c r="AC164" s="583"/>
      <c r="AD164" s="584"/>
      <c r="AE164" s="584"/>
      <c r="AF164" s="584"/>
      <c r="AG164" s="582"/>
      <c r="AH164" s="757"/>
    </row>
    <row r="165" spans="2:34" s="585" customFormat="1" ht="21.75" customHeight="1" x14ac:dyDescent="0.2">
      <c r="B165" s="481"/>
      <c r="C165" s="481"/>
      <c r="D165" s="481"/>
      <c r="E165" s="481"/>
      <c r="F165" s="481"/>
      <c r="G165" s="481"/>
      <c r="H165" s="481"/>
      <c r="I165" s="481"/>
      <c r="J165" s="481"/>
      <c r="K165" s="481"/>
      <c r="L165" s="481"/>
      <c r="M165" s="481"/>
      <c r="N165" s="481"/>
      <c r="O165" s="481"/>
      <c r="P165" s="481"/>
      <c r="Q165" s="481"/>
      <c r="R165" s="481"/>
      <c r="S165" s="481"/>
      <c r="T165" s="481"/>
      <c r="U165" s="481"/>
      <c r="V165" s="481"/>
      <c r="W165" s="481"/>
      <c r="X165" s="481"/>
      <c r="Y165" s="481"/>
      <c r="Z165" s="481"/>
      <c r="AA165" s="481"/>
      <c r="AB165" s="481"/>
      <c r="AC165" s="583"/>
      <c r="AD165" s="584"/>
      <c r="AE165" s="584"/>
      <c r="AF165" s="584"/>
      <c r="AG165" s="582"/>
      <c r="AH165" s="757"/>
    </row>
    <row r="166" spans="2:34" s="585" customFormat="1" ht="21.75" customHeight="1" x14ac:dyDescent="0.2">
      <c r="B166" s="481"/>
      <c r="C166" s="481"/>
      <c r="D166" s="481"/>
      <c r="E166" s="481"/>
      <c r="F166" s="481"/>
      <c r="G166" s="481"/>
      <c r="H166" s="481"/>
      <c r="I166" s="481"/>
      <c r="J166" s="481"/>
      <c r="K166" s="481"/>
      <c r="L166" s="481"/>
      <c r="M166" s="481"/>
      <c r="N166" s="481"/>
      <c r="O166" s="481"/>
      <c r="P166" s="481"/>
      <c r="Q166" s="481"/>
      <c r="R166" s="481"/>
      <c r="S166" s="481"/>
      <c r="T166" s="481"/>
      <c r="U166" s="481"/>
      <c r="V166" s="481"/>
      <c r="W166" s="481"/>
      <c r="X166" s="481"/>
      <c r="Y166" s="481"/>
      <c r="Z166" s="481"/>
      <c r="AA166" s="481"/>
      <c r="AB166" s="481"/>
      <c r="AC166" s="583"/>
      <c r="AD166" s="584"/>
      <c r="AE166" s="584"/>
      <c r="AF166" s="584"/>
      <c r="AG166" s="582"/>
      <c r="AH166" s="757"/>
    </row>
    <row r="167" spans="2:34" s="585" customFormat="1" ht="21.75" customHeight="1" x14ac:dyDescent="0.2">
      <c r="B167" s="481"/>
      <c r="C167" s="481"/>
      <c r="D167" s="481"/>
      <c r="E167" s="481"/>
      <c r="F167" s="481"/>
      <c r="G167" s="481"/>
      <c r="H167" s="481"/>
      <c r="I167" s="481"/>
      <c r="J167" s="481"/>
      <c r="K167" s="481"/>
      <c r="L167" s="481"/>
      <c r="M167" s="481"/>
      <c r="N167" s="481"/>
      <c r="O167" s="481"/>
      <c r="P167" s="481"/>
      <c r="Q167" s="481"/>
      <c r="R167" s="481"/>
      <c r="S167" s="481"/>
      <c r="T167" s="481"/>
      <c r="U167" s="481"/>
      <c r="V167" s="481"/>
      <c r="W167" s="481"/>
      <c r="X167" s="481"/>
      <c r="Y167" s="481"/>
      <c r="Z167" s="481"/>
      <c r="AA167" s="481"/>
      <c r="AB167" s="481"/>
      <c r="AC167" s="583"/>
      <c r="AD167" s="584"/>
      <c r="AE167" s="584"/>
      <c r="AF167" s="584"/>
      <c r="AG167" s="582"/>
      <c r="AH167" s="757"/>
    </row>
    <row r="168" spans="2:34" s="585" customFormat="1" ht="21.75" customHeight="1" x14ac:dyDescent="0.2">
      <c r="B168" s="481"/>
      <c r="C168" s="481"/>
      <c r="D168" s="481"/>
      <c r="E168" s="481"/>
      <c r="F168" s="481"/>
      <c r="G168" s="481"/>
      <c r="H168" s="481"/>
      <c r="I168" s="481"/>
      <c r="J168" s="481"/>
      <c r="K168" s="481"/>
      <c r="L168" s="481"/>
      <c r="M168" s="481"/>
      <c r="N168" s="481"/>
      <c r="O168" s="481"/>
      <c r="P168" s="481"/>
      <c r="Q168" s="481"/>
      <c r="R168" s="481"/>
      <c r="S168" s="481"/>
      <c r="T168" s="481"/>
      <c r="U168" s="481"/>
      <c r="V168" s="481"/>
      <c r="W168" s="481"/>
      <c r="X168" s="481"/>
      <c r="Y168" s="481"/>
      <c r="Z168" s="481"/>
      <c r="AA168" s="481"/>
      <c r="AB168" s="481"/>
      <c r="AC168" s="583"/>
      <c r="AD168" s="584"/>
      <c r="AE168" s="584"/>
      <c r="AF168" s="584"/>
      <c r="AG168" s="582"/>
      <c r="AH168" s="757"/>
    </row>
    <row r="169" spans="2:34" s="585" customFormat="1" ht="21.75" customHeight="1" x14ac:dyDescent="0.2">
      <c r="B169" s="481"/>
      <c r="C169" s="481"/>
      <c r="D169" s="481"/>
      <c r="E169" s="481"/>
      <c r="F169" s="481"/>
      <c r="G169" s="481"/>
      <c r="H169" s="481"/>
      <c r="I169" s="481"/>
      <c r="J169" s="481"/>
      <c r="K169" s="481"/>
      <c r="L169" s="481"/>
      <c r="M169" s="481"/>
      <c r="N169" s="481"/>
      <c r="O169" s="481"/>
      <c r="P169" s="481"/>
      <c r="Q169" s="481"/>
      <c r="R169" s="481"/>
      <c r="S169" s="481"/>
      <c r="T169" s="481"/>
      <c r="U169" s="481"/>
      <c r="V169" s="481"/>
      <c r="W169" s="481"/>
      <c r="X169" s="481"/>
      <c r="Y169" s="481"/>
      <c r="Z169" s="481"/>
      <c r="AA169" s="481"/>
      <c r="AB169" s="481"/>
      <c r="AC169" s="583"/>
      <c r="AD169" s="584"/>
      <c r="AE169" s="584"/>
      <c r="AF169" s="584"/>
      <c r="AG169" s="582"/>
      <c r="AH169" s="757"/>
    </row>
    <row r="170" spans="2:34" s="585" customFormat="1" ht="21.75" customHeight="1" x14ac:dyDescent="0.2">
      <c r="B170" s="481"/>
      <c r="C170" s="481"/>
      <c r="D170" s="481"/>
      <c r="E170" s="481"/>
      <c r="F170" s="481"/>
      <c r="G170" s="481"/>
      <c r="H170" s="481"/>
      <c r="I170" s="481"/>
      <c r="J170" s="481"/>
      <c r="K170" s="481"/>
      <c r="L170" s="481"/>
      <c r="M170" s="481"/>
      <c r="N170" s="481"/>
      <c r="O170" s="481"/>
      <c r="P170" s="481"/>
      <c r="Q170" s="481"/>
      <c r="R170" s="481"/>
      <c r="S170" s="481"/>
      <c r="T170" s="481"/>
      <c r="U170" s="481"/>
      <c r="V170" s="481"/>
      <c r="W170" s="481"/>
      <c r="X170" s="481"/>
      <c r="Y170" s="481"/>
      <c r="Z170" s="481"/>
      <c r="AA170" s="481"/>
      <c r="AB170" s="481"/>
      <c r="AC170" s="583"/>
      <c r="AD170" s="584"/>
      <c r="AE170" s="584"/>
      <c r="AF170" s="584"/>
      <c r="AG170" s="582"/>
      <c r="AH170" s="757"/>
    </row>
    <row r="171" spans="2:34" s="585" customFormat="1" ht="21.75" customHeight="1" x14ac:dyDescent="0.2">
      <c r="B171" s="481"/>
      <c r="C171" s="481"/>
      <c r="D171" s="481"/>
      <c r="E171" s="481"/>
      <c r="F171" s="481"/>
      <c r="G171" s="481"/>
      <c r="H171" s="481"/>
      <c r="I171" s="481"/>
      <c r="J171" s="481"/>
      <c r="K171" s="481"/>
      <c r="L171" s="481"/>
      <c r="M171" s="481"/>
      <c r="N171" s="481"/>
      <c r="O171" s="481"/>
      <c r="P171" s="481"/>
      <c r="Q171" s="481"/>
      <c r="R171" s="481"/>
      <c r="S171" s="481"/>
      <c r="T171" s="481"/>
      <c r="U171" s="481"/>
      <c r="V171" s="481"/>
      <c r="W171" s="481"/>
      <c r="X171" s="481"/>
      <c r="Y171" s="481"/>
      <c r="Z171" s="481"/>
      <c r="AA171" s="481"/>
      <c r="AB171" s="481"/>
      <c r="AC171" s="583"/>
      <c r="AD171" s="584"/>
      <c r="AE171" s="584"/>
      <c r="AF171" s="584"/>
      <c r="AG171" s="582"/>
      <c r="AH171" s="757"/>
    </row>
    <row r="172" spans="2:34" s="585" customFormat="1" ht="21.75" customHeight="1" x14ac:dyDescent="0.2">
      <c r="B172" s="481"/>
      <c r="C172" s="481"/>
      <c r="D172" s="481"/>
      <c r="E172" s="481"/>
      <c r="F172" s="481"/>
      <c r="G172" s="481"/>
      <c r="H172" s="481"/>
      <c r="I172" s="481"/>
      <c r="J172" s="481"/>
      <c r="K172" s="481"/>
      <c r="L172" s="481"/>
      <c r="M172" s="481"/>
      <c r="N172" s="481"/>
      <c r="O172" s="481"/>
      <c r="P172" s="481"/>
      <c r="Q172" s="481"/>
      <c r="R172" s="481"/>
      <c r="S172" s="481"/>
      <c r="T172" s="481"/>
      <c r="U172" s="481"/>
      <c r="V172" s="481"/>
      <c r="W172" s="481"/>
      <c r="X172" s="481"/>
      <c r="Y172" s="481"/>
      <c r="Z172" s="481"/>
      <c r="AA172" s="481"/>
      <c r="AB172" s="481"/>
      <c r="AC172" s="583"/>
      <c r="AD172" s="584"/>
      <c r="AE172" s="584"/>
      <c r="AF172" s="584"/>
      <c r="AG172" s="582"/>
      <c r="AH172" s="757"/>
    </row>
    <row r="173" spans="2:34" s="585" customFormat="1" ht="21.75" customHeight="1" x14ac:dyDescent="0.2">
      <c r="B173" s="481"/>
      <c r="C173" s="481"/>
      <c r="D173" s="481"/>
      <c r="E173" s="481"/>
      <c r="F173" s="481"/>
      <c r="G173" s="481"/>
      <c r="H173" s="481"/>
      <c r="I173" s="481"/>
      <c r="J173" s="481"/>
      <c r="K173" s="481"/>
      <c r="L173" s="481"/>
      <c r="M173" s="481"/>
      <c r="N173" s="481"/>
      <c r="O173" s="481"/>
      <c r="P173" s="481"/>
      <c r="Q173" s="481"/>
      <c r="R173" s="481"/>
      <c r="S173" s="481"/>
      <c r="T173" s="481"/>
      <c r="U173" s="481"/>
      <c r="V173" s="481"/>
      <c r="W173" s="481"/>
      <c r="X173" s="481"/>
      <c r="Y173" s="481"/>
      <c r="Z173" s="481"/>
      <c r="AA173" s="481"/>
      <c r="AB173" s="481"/>
      <c r="AC173" s="583"/>
      <c r="AD173" s="584"/>
      <c r="AE173" s="584"/>
      <c r="AF173" s="584"/>
      <c r="AG173" s="582"/>
      <c r="AH173" s="757"/>
    </row>
    <row r="174" spans="2:34" s="585" customFormat="1" ht="21.75" customHeight="1" x14ac:dyDescent="0.2">
      <c r="B174" s="481"/>
      <c r="C174" s="481"/>
      <c r="D174" s="481"/>
      <c r="E174" s="481"/>
      <c r="F174" s="481"/>
      <c r="G174" s="481"/>
      <c r="H174" s="481"/>
      <c r="I174" s="481"/>
      <c r="J174" s="481"/>
      <c r="K174" s="481"/>
      <c r="L174" s="481"/>
      <c r="M174" s="481"/>
      <c r="N174" s="481"/>
      <c r="O174" s="481"/>
      <c r="P174" s="481"/>
      <c r="Q174" s="481"/>
      <c r="R174" s="481"/>
      <c r="S174" s="481"/>
      <c r="T174" s="481"/>
      <c r="U174" s="481"/>
      <c r="V174" s="481"/>
      <c r="W174" s="481"/>
      <c r="X174" s="481"/>
      <c r="Y174" s="481"/>
      <c r="Z174" s="481"/>
      <c r="AA174" s="481"/>
      <c r="AB174" s="481"/>
      <c r="AC174" s="583"/>
      <c r="AD174" s="584"/>
      <c r="AE174" s="584"/>
      <c r="AF174" s="584"/>
      <c r="AG174" s="582"/>
      <c r="AH174" s="757"/>
    </row>
    <row r="175" spans="2:34" s="585" customFormat="1" ht="21.75" customHeight="1" x14ac:dyDescent="0.2">
      <c r="B175" s="481"/>
      <c r="C175" s="481"/>
      <c r="D175" s="481"/>
      <c r="E175" s="481"/>
      <c r="F175" s="481"/>
      <c r="G175" s="481"/>
      <c r="H175" s="481"/>
      <c r="I175" s="481"/>
      <c r="J175" s="481"/>
      <c r="K175" s="481"/>
      <c r="L175" s="481"/>
      <c r="M175" s="481"/>
      <c r="N175" s="481"/>
      <c r="O175" s="481"/>
      <c r="P175" s="481"/>
      <c r="Q175" s="481"/>
      <c r="R175" s="481"/>
      <c r="S175" s="481"/>
      <c r="T175" s="481"/>
      <c r="U175" s="481"/>
      <c r="V175" s="481"/>
      <c r="W175" s="481"/>
      <c r="X175" s="481"/>
      <c r="Y175" s="481"/>
      <c r="Z175" s="481"/>
      <c r="AA175" s="481"/>
      <c r="AB175" s="481"/>
      <c r="AC175" s="583"/>
      <c r="AD175" s="584"/>
      <c r="AE175" s="584"/>
      <c r="AF175" s="584"/>
      <c r="AG175" s="582"/>
      <c r="AH175" s="757"/>
    </row>
    <row r="176" spans="2:34" s="585" customFormat="1" ht="21.75" customHeight="1" x14ac:dyDescent="0.2">
      <c r="B176" s="481"/>
      <c r="C176" s="481"/>
      <c r="D176" s="481"/>
      <c r="E176" s="481"/>
      <c r="F176" s="481"/>
      <c r="G176" s="481"/>
      <c r="H176" s="481"/>
      <c r="I176" s="481"/>
      <c r="J176" s="481"/>
      <c r="K176" s="481"/>
      <c r="L176" s="481"/>
      <c r="M176" s="481"/>
      <c r="N176" s="481"/>
      <c r="O176" s="481"/>
      <c r="P176" s="481"/>
      <c r="Q176" s="481"/>
      <c r="R176" s="481"/>
      <c r="S176" s="481"/>
      <c r="T176" s="481"/>
      <c r="U176" s="481"/>
      <c r="V176" s="481"/>
      <c r="W176" s="481"/>
      <c r="X176" s="481"/>
      <c r="Y176" s="481"/>
      <c r="Z176" s="481"/>
      <c r="AA176" s="481"/>
      <c r="AB176" s="481"/>
      <c r="AC176" s="583"/>
      <c r="AD176" s="584"/>
      <c r="AE176" s="584"/>
      <c r="AF176" s="584"/>
      <c r="AG176" s="582"/>
      <c r="AH176" s="757"/>
    </row>
    <row r="177" spans="2:34" s="585" customFormat="1" ht="21.75" customHeight="1" x14ac:dyDescent="0.2">
      <c r="B177" s="481"/>
      <c r="C177" s="481"/>
      <c r="D177" s="481"/>
      <c r="E177" s="481"/>
      <c r="F177" s="481"/>
      <c r="G177" s="481"/>
      <c r="H177" s="481"/>
      <c r="I177" s="481"/>
      <c r="J177" s="481"/>
      <c r="K177" s="481"/>
      <c r="L177" s="481"/>
      <c r="M177" s="481"/>
      <c r="N177" s="481"/>
      <c r="O177" s="481"/>
      <c r="P177" s="481"/>
      <c r="Q177" s="481"/>
      <c r="R177" s="481"/>
      <c r="S177" s="481"/>
      <c r="T177" s="481"/>
      <c r="U177" s="481"/>
      <c r="V177" s="481"/>
      <c r="W177" s="481"/>
      <c r="X177" s="481"/>
      <c r="Y177" s="481"/>
      <c r="Z177" s="481"/>
      <c r="AA177" s="481"/>
      <c r="AB177" s="481"/>
      <c r="AC177" s="583"/>
      <c r="AD177" s="584"/>
      <c r="AE177" s="584"/>
      <c r="AF177" s="584"/>
      <c r="AG177" s="582"/>
      <c r="AH177" s="757"/>
    </row>
    <row r="178" spans="2:34" s="585" customFormat="1" ht="21.75" customHeight="1" x14ac:dyDescent="0.2">
      <c r="B178" s="481"/>
      <c r="C178" s="481"/>
      <c r="D178" s="481"/>
      <c r="E178" s="481"/>
      <c r="F178" s="481"/>
      <c r="G178" s="481"/>
      <c r="H178" s="481"/>
      <c r="I178" s="481"/>
      <c r="J178" s="481"/>
      <c r="K178" s="481"/>
      <c r="L178" s="481"/>
      <c r="M178" s="481"/>
      <c r="N178" s="481"/>
      <c r="O178" s="481"/>
      <c r="P178" s="481"/>
      <c r="Q178" s="481"/>
      <c r="R178" s="481"/>
      <c r="S178" s="481"/>
      <c r="T178" s="481"/>
      <c r="U178" s="481"/>
      <c r="V178" s="481"/>
      <c r="W178" s="481"/>
      <c r="X178" s="481"/>
      <c r="Y178" s="481"/>
      <c r="Z178" s="481"/>
      <c r="AA178" s="481"/>
      <c r="AB178" s="481"/>
      <c r="AC178" s="583"/>
      <c r="AD178" s="584"/>
      <c r="AE178" s="584"/>
      <c r="AF178" s="584"/>
      <c r="AG178" s="582"/>
      <c r="AH178" s="757"/>
    </row>
    <row r="179" spans="2:34" s="585" customFormat="1" ht="21.75" customHeight="1" x14ac:dyDescent="0.2"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1"/>
      <c r="P179" s="481"/>
      <c r="Q179" s="481"/>
      <c r="R179" s="481"/>
      <c r="S179" s="481"/>
      <c r="T179" s="481"/>
      <c r="U179" s="481"/>
      <c r="V179" s="481"/>
      <c r="W179" s="481"/>
      <c r="X179" s="481"/>
      <c r="Y179" s="481"/>
      <c r="Z179" s="481"/>
      <c r="AA179" s="481"/>
      <c r="AB179" s="481"/>
      <c r="AC179" s="583"/>
      <c r="AD179" s="584"/>
      <c r="AE179" s="584"/>
      <c r="AF179" s="584"/>
      <c r="AG179" s="582"/>
      <c r="AH179" s="757"/>
    </row>
    <row r="180" spans="2:34" s="585" customFormat="1" ht="21.75" customHeight="1" x14ac:dyDescent="0.2">
      <c r="B180" s="481"/>
      <c r="C180" s="481"/>
      <c r="D180" s="481"/>
      <c r="E180" s="481"/>
      <c r="F180" s="481"/>
      <c r="G180" s="481"/>
      <c r="H180" s="481"/>
      <c r="I180" s="481"/>
      <c r="J180" s="481"/>
      <c r="K180" s="481"/>
      <c r="L180" s="481"/>
      <c r="M180" s="481"/>
      <c r="N180" s="481"/>
      <c r="O180" s="481"/>
      <c r="P180" s="481"/>
      <c r="Q180" s="481"/>
      <c r="R180" s="481"/>
      <c r="S180" s="481"/>
      <c r="T180" s="481"/>
      <c r="U180" s="481"/>
      <c r="V180" s="481"/>
      <c r="W180" s="481"/>
      <c r="X180" s="481"/>
      <c r="Y180" s="481"/>
      <c r="Z180" s="481"/>
      <c r="AA180" s="481"/>
      <c r="AB180" s="481"/>
      <c r="AC180" s="583"/>
      <c r="AD180" s="584"/>
      <c r="AE180" s="584"/>
      <c r="AF180" s="584"/>
      <c r="AG180" s="582"/>
      <c r="AH180" s="757"/>
    </row>
    <row r="181" spans="2:34" s="585" customFormat="1" ht="21.75" customHeight="1" x14ac:dyDescent="0.2"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1"/>
      <c r="P181" s="481"/>
      <c r="Q181" s="481"/>
      <c r="R181" s="481"/>
      <c r="S181" s="481"/>
      <c r="T181" s="481"/>
      <c r="U181" s="481"/>
      <c r="V181" s="481"/>
      <c r="W181" s="481"/>
      <c r="X181" s="481"/>
      <c r="Y181" s="481"/>
      <c r="Z181" s="481"/>
      <c r="AA181" s="481"/>
      <c r="AB181" s="481"/>
      <c r="AC181" s="583"/>
      <c r="AD181" s="584"/>
      <c r="AE181" s="584"/>
      <c r="AF181" s="584"/>
      <c r="AG181" s="582"/>
      <c r="AH181" s="757"/>
    </row>
    <row r="182" spans="2:34" s="585" customFormat="1" ht="21.75" customHeight="1" x14ac:dyDescent="0.2">
      <c r="B182" s="481"/>
      <c r="C182" s="481"/>
      <c r="D182" s="481"/>
      <c r="E182" s="481"/>
      <c r="F182" s="481"/>
      <c r="G182" s="481"/>
      <c r="H182" s="481"/>
      <c r="I182" s="481"/>
      <c r="J182" s="481"/>
      <c r="K182" s="481"/>
      <c r="L182" s="481"/>
      <c r="M182" s="481"/>
      <c r="N182" s="481"/>
      <c r="O182" s="481"/>
      <c r="P182" s="481"/>
      <c r="Q182" s="481"/>
      <c r="R182" s="481"/>
      <c r="S182" s="481"/>
      <c r="T182" s="481"/>
      <c r="U182" s="481"/>
      <c r="V182" s="481"/>
      <c r="W182" s="481"/>
      <c r="X182" s="481"/>
      <c r="Y182" s="481"/>
      <c r="Z182" s="481"/>
      <c r="AA182" s="481"/>
      <c r="AB182" s="481"/>
      <c r="AC182" s="583"/>
      <c r="AD182" s="584"/>
      <c r="AE182" s="584"/>
      <c r="AF182" s="584"/>
      <c r="AG182" s="582"/>
      <c r="AH182" s="757"/>
    </row>
    <row r="183" spans="2:34" s="585" customFormat="1" ht="21.75" customHeight="1" x14ac:dyDescent="0.2">
      <c r="B183" s="481"/>
      <c r="C183" s="481"/>
      <c r="D183" s="481"/>
      <c r="E183" s="481"/>
      <c r="F183" s="481"/>
      <c r="G183" s="481"/>
      <c r="H183" s="481"/>
      <c r="I183" s="481"/>
      <c r="J183" s="481"/>
      <c r="K183" s="481"/>
      <c r="L183" s="481"/>
      <c r="M183" s="481"/>
      <c r="N183" s="481"/>
      <c r="O183" s="481"/>
      <c r="P183" s="481"/>
      <c r="Q183" s="481"/>
      <c r="R183" s="481"/>
      <c r="S183" s="481"/>
      <c r="T183" s="481"/>
      <c r="U183" s="481"/>
      <c r="V183" s="481"/>
      <c r="W183" s="481"/>
      <c r="X183" s="481"/>
      <c r="Y183" s="481"/>
      <c r="Z183" s="481"/>
      <c r="AA183" s="481"/>
      <c r="AB183" s="481"/>
      <c r="AC183" s="583"/>
      <c r="AD183" s="584"/>
      <c r="AE183" s="584"/>
      <c r="AF183" s="584"/>
      <c r="AG183" s="582"/>
      <c r="AH183" s="757"/>
    </row>
    <row r="184" spans="2:34" s="585" customFormat="1" ht="21.75" customHeight="1" x14ac:dyDescent="0.2"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  <c r="M184" s="481"/>
      <c r="N184" s="481"/>
      <c r="O184" s="481"/>
      <c r="P184" s="481"/>
      <c r="Q184" s="481"/>
      <c r="R184" s="481"/>
      <c r="S184" s="481"/>
      <c r="T184" s="481"/>
      <c r="U184" s="481"/>
      <c r="V184" s="481"/>
      <c r="W184" s="481"/>
      <c r="X184" s="481"/>
      <c r="Y184" s="481"/>
      <c r="Z184" s="481"/>
      <c r="AA184" s="481"/>
      <c r="AB184" s="481"/>
      <c r="AC184" s="583"/>
      <c r="AD184" s="584"/>
      <c r="AE184" s="584"/>
      <c r="AF184" s="584"/>
      <c r="AG184" s="582"/>
      <c r="AH184" s="757"/>
    </row>
    <row r="185" spans="2:34" s="585" customFormat="1" ht="21.75" customHeight="1" x14ac:dyDescent="0.2">
      <c r="B185" s="481"/>
      <c r="C185" s="481"/>
      <c r="D185" s="481"/>
      <c r="E185" s="481"/>
      <c r="F185" s="481"/>
      <c r="G185" s="481"/>
      <c r="H185" s="481"/>
      <c r="I185" s="481"/>
      <c r="J185" s="481"/>
      <c r="K185" s="481"/>
      <c r="L185" s="481"/>
      <c r="M185" s="481"/>
      <c r="N185" s="481"/>
      <c r="O185" s="481"/>
      <c r="P185" s="481"/>
      <c r="Q185" s="481"/>
      <c r="R185" s="481"/>
      <c r="S185" s="481"/>
      <c r="T185" s="481"/>
      <c r="U185" s="481"/>
      <c r="V185" s="481"/>
      <c r="W185" s="481"/>
      <c r="X185" s="481"/>
      <c r="Y185" s="481"/>
      <c r="Z185" s="481"/>
      <c r="AA185" s="481"/>
      <c r="AB185" s="481"/>
      <c r="AC185" s="583"/>
      <c r="AD185" s="584"/>
      <c r="AE185" s="584"/>
      <c r="AF185" s="584"/>
      <c r="AG185" s="582"/>
      <c r="AH185" s="757"/>
    </row>
    <row r="186" spans="2:34" s="585" customFormat="1" ht="21.75" customHeight="1" x14ac:dyDescent="0.2">
      <c r="B186" s="481"/>
      <c r="C186" s="481"/>
      <c r="D186" s="481"/>
      <c r="E186" s="481"/>
      <c r="F186" s="481"/>
      <c r="G186" s="481"/>
      <c r="H186" s="481"/>
      <c r="I186" s="481"/>
      <c r="J186" s="481"/>
      <c r="K186" s="481"/>
      <c r="L186" s="481"/>
      <c r="M186" s="481"/>
      <c r="N186" s="481"/>
      <c r="O186" s="481"/>
      <c r="P186" s="481"/>
      <c r="Q186" s="481"/>
      <c r="R186" s="481"/>
      <c r="S186" s="481"/>
      <c r="T186" s="481"/>
      <c r="U186" s="481"/>
      <c r="V186" s="481"/>
      <c r="W186" s="481"/>
      <c r="X186" s="481"/>
      <c r="Y186" s="481"/>
      <c r="Z186" s="481"/>
      <c r="AA186" s="481"/>
      <c r="AB186" s="481"/>
      <c r="AC186" s="583"/>
      <c r="AD186" s="584"/>
      <c r="AE186" s="584"/>
      <c r="AF186" s="584"/>
      <c r="AG186" s="582"/>
      <c r="AH186" s="757"/>
    </row>
    <row r="187" spans="2:34" s="585" customFormat="1" ht="21.75" customHeight="1" x14ac:dyDescent="0.2">
      <c r="B187" s="481"/>
      <c r="C187" s="481"/>
      <c r="D187" s="481"/>
      <c r="E187" s="481"/>
      <c r="F187" s="481"/>
      <c r="G187" s="481"/>
      <c r="H187" s="481"/>
      <c r="I187" s="481"/>
      <c r="J187" s="481"/>
      <c r="K187" s="481"/>
      <c r="L187" s="481"/>
      <c r="M187" s="481"/>
      <c r="N187" s="481"/>
      <c r="O187" s="481"/>
      <c r="P187" s="481"/>
      <c r="Q187" s="481"/>
      <c r="R187" s="481"/>
      <c r="S187" s="481"/>
      <c r="T187" s="481"/>
      <c r="U187" s="481"/>
      <c r="V187" s="481"/>
      <c r="W187" s="481"/>
      <c r="X187" s="481"/>
      <c r="Y187" s="481"/>
      <c r="Z187" s="481"/>
      <c r="AA187" s="481"/>
      <c r="AB187" s="481"/>
      <c r="AC187" s="583"/>
      <c r="AD187" s="584"/>
      <c r="AE187" s="584"/>
      <c r="AF187" s="584"/>
      <c r="AG187" s="582"/>
      <c r="AH187" s="757"/>
    </row>
    <row r="188" spans="2:34" s="585" customFormat="1" ht="21.75" customHeight="1" x14ac:dyDescent="0.2">
      <c r="B188" s="481"/>
      <c r="C188" s="481"/>
      <c r="D188" s="481"/>
      <c r="E188" s="481"/>
      <c r="F188" s="481"/>
      <c r="G188" s="481"/>
      <c r="H188" s="481"/>
      <c r="I188" s="481"/>
      <c r="J188" s="481"/>
      <c r="K188" s="481"/>
      <c r="L188" s="481"/>
      <c r="M188" s="481"/>
      <c r="N188" s="481"/>
      <c r="O188" s="481"/>
      <c r="P188" s="481"/>
      <c r="Q188" s="481"/>
      <c r="R188" s="481"/>
      <c r="S188" s="481"/>
      <c r="T188" s="481"/>
      <c r="U188" s="481"/>
      <c r="V188" s="481"/>
      <c r="W188" s="481"/>
      <c r="X188" s="481"/>
      <c r="Y188" s="481"/>
      <c r="Z188" s="481"/>
      <c r="AA188" s="481"/>
      <c r="AB188" s="481"/>
      <c r="AC188" s="583"/>
      <c r="AD188" s="584"/>
      <c r="AE188" s="584"/>
      <c r="AF188" s="584"/>
      <c r="AG188" s="582"/>
      <c r="AH188" s="757"/>
    </row>
    <row r="189" spans="2:34" s="585" customFormat="1" ht="21.75" customHeight="1" x14ac:dyDescent="0.2">
      <c r="B189" s="481"/>
      <c r="C189" s="481"/>
      <c r="D189" s="481"/>
      <c r="E189" s="481"/>
      <c r="F189" s="481"/>
      <c r="G189" s="481"/>
      <c r="H189" s="481"/>
      <c r="I189" s="481"/>
      <c r="J189" s="481"/>
      <c r="K189" s="481"/>
      <c r="L189" s="481"/>
      <c r="M189" s="481"/>
      <c r="N189" s="481"/>
      <c r="O189" s="481"/>
      <c r="P189" s="481"/>
      <c r="Q189" s="481"/>
      <c r="R189" s="481"/>
      <c r="S189" s="481"/>
      <c r="T189" s="481"/>
      <c r="U189" s="481"/>
      <c r="V189" s="481"/>
      <c r="W189" s="481"/>
      <c r="X189" s="481"/>
      <c r="Y189" s="481"/>
      <c r="Z189" s="481"/>
      <c r="AA189" s="481"/>
      <c r="AB189" s="481"/>
      <c r="AC189" s="583"/>
      <c r="AD189" s="584"/>
      <c r="AE189" s="584"/>
      <c r="AF189" s="584"/>
      <c r="AG189" s="582"/>
      <c r="AH189" s="757"/>
    </row>
    <row r="190" spans="2:34" s="585" customFormat="1" ht="21.75" customHeight="1" x14ac:dyDescent="0.2">
      <c r="B190" s="481"/>
      <c r="C190" s="481"/>
      <c r="D190" s="481"/>
      <c r="E190" s="481"/>
      <c r="F190" s="481"/>
      <c r="G190" s="481"/>
      <c r="H190" s="481"/>
      <c r="I190" s="481"/>
      <c r="J190" s="481"/>
      <c r="K190" s="481"/>
      <c r="L190" s="481"/>
      <c r="M190" s="481"/>
      <c r="N190" s="481"/>
      <c r="O190" s="481"/>
      <c r="P190" s="481"/>
      <c r="Q190" s="481"/>
      <c r="R190" s="481"/>
      <c r="S190" s="481"/>
      <c r="T190" s="481"/>
      <c r="U190" s="481"/>
      <c r="V190" s="481"/>
      <c r="W190" s="481"/>
      <c r="X190" s="481"/>
      <c r="Y190" s="481"/>
      <c r="Z190" s="481"/>
      <c r="AA190" s="481"/>
      <c r="AB190" s="481"/>
      <c r="AC190" s="583"/>
      <c r="AD190" s="584"/>
      <c r="AE190" s="584"/>
      <c r="AF190" s="584"/>
      <c r="AG190" s="582"/>
      <c r="AH190" s="757"/>
    </row>
    <row r="191" spans="2:34" s="585" customFormat="1" ht="21.75" customHeight="1" x14ac:dyDescent="0.2">
      <c r="B191" s="481"/>
      <c r="C191" s="481"/>
      <c r="D191" s="481"/>
      <c r="E191" s="481"/>
      <c r="F191" s="481"/>
      <c r="G191" s="481"/>
      <c r="H191" s="481"/>
      <c r="I191" s="481"/>
      <c r="J191" s="481"/>
      <c r="K191" s="481"/>
      <c r="L191" s="481"/>
      <c r="M191" s="481"/>
      <c r="N191" s="481"/>
      <c r="O191" s="481"/>
      <c r="P191" s="481"/>
      <c r="Q191" s="481"/>
      <c r="R191" s="481"/>
      <c r="S191" s="481"/>
      <c r="T191" s="481"/>
      <c r="U191" s="481"/>
      <c r="V191" s="481"/>
      <c r="W191" s="481"/>
      <c r="X191" s="481"/>
      <c r="Y191" s="481"/>
      <c r="Z191" s="481"/>
      <c r="AA191" s="481"/>
      <c r="AB191" s="481"/>
      <c r="AC191" s="583"/>
      <c r="AD191" s="584"/>
      <c r="AE191" s="584"/>
      <c r="AF191" s="584"/>
      <c r="AG191" s="582"/>
      <c r="AH191" s="757"/>
    </row>
    <row r="192" spans="2:34" s="585" customFormat="1" ht="21.75" customHeight="1" x14ac:dyDescent="0.2">
      <c r="B192" s="481"/>
      <c r="C192" s="481"/>
      <c r="D192" s="481"/>
      <c r="E192" s="481"/>
      <c r="F192" s="481"/>
      <c r="G192" s="481"/>
      <c r="H192" s="481"/>
      <c r="I192" s="481"/>
      <c r="J192" s="481"/>
      <c r="K192" s="481"/>
      <c r="L192" s="481"/>
      <c r="M192" s="481"/>
      <c r="N192" s="481"/>
      <c r="O192" s="481"/>
      <c r="P192" s="481"/>
      <c r="Q192" s="481"/>
      <c r="R192" s="481"/>
      <c r="S192" s="481"/>
      <c r="T192" s="481"/>
      <c r="U192" s="481"/>
      <c r="V192" s="481"/>
      <c r="W192" s="481"/>
      <c r="X192" s="481"/>
      <c r="Y192" s="481"/>
      <c r="Z192" s="481"/>
      <c r="AA192" s="481"/>
      <c r="AB192" s="481"/>
      <c r="AC192" s="583"/>
      <c r="AD192" s="584"/>
      <c r="AE192" s="584"/>
      <c r="AF192" s="584"/>
      <c r="AG192" s="582"/>
      <c r="AH192" s="757"/>
    </row>
    <row r="193" spans="2:34" s="585" customFormat="1" ht="21.75" customHeight="1" x14ac:dyDescent="0.2">
      <c r="B193" s="481"/>
      <c r="C193" s="481"/>
      <c r="D193" s="481"/>
      <c r="E193" s="481"/>
      <c r="F193" s="481"/>
      <c r="G193" s="481"/>
      <c r="H193" s="481"/>
      <c r="I193" s="481"/>
      <c r="J193" s="481"/>
      <c r="K193" s="481"/>
      <c r="L193" s="481"/>
      <c r="M193" s="481"/>
      <c r="N193" s="481"/>
      <c r="O193" s="481"/>
      <c r="P193" s="481"/>
      <c r="Q193" s="481"/>
      <c r="R193" s="481"/>
      <c r="S193" s="481"/>
      <c r="T193" s="481"/>
      <c r="U193" s="481"/>
      <c r="V193" s="481"/>
      <c r="W193" s="481"/>
      <c r="X193" s="481"/>
      <c r="Y193" s="481"/>
      <c r="Z193" s="481"/>
      <c r="AA193" s="481"/>
      <c r="AB193" s="481"/>
      <c r="AC193" s="583"/>
      <c r="AD193" s="584"/>
      <c r="AE193" s="584"/>
      <c r="AF193" s="584"/>
      <c r="AG193" s="582"/>
      <c r="AH193" s="757"/>
    </row>
    <row r="194" spans="2:34" s="585" customFormat="1" ht="21.75" customHeight="1" x14ac:dyDescent="0.2">
      <c r="B194" s="481"/>
      <c r="C194" s="481"/>
      <c r="D194" s="481"/>
      <c r="E194" s="481"/>
      <c r="F194" s="481"/>
      <c r="G194" s="481"/>
      <c r="H194" s="481"/>
      <c r="I194" s="481"/>
      <c r="J194" s="481"/>
      <c r="K194" s="481"/>
      <c r="L194" s="481"/>
      <c r="M194" s="481"/>
      <c r="N194" s="481"/>
      <c r="O194" s="481"/>
      <c r="P194" s="481"/>
      <c r="Q194" s="481"/>
      <c r="R194" s="481"/>
      <c r="S194" s="481"/>
      <c r="T194" s="481"/>
      <c r="U194" s="481"/>
      <c r="V194" s="481"/>
      <c r="W194" s="481"/>
      <c r="X194" s="481"/>
      <c r="Y194" s="481"/>
      <c r="Z194" s="481"/>
      <c r="AA194" s="481"/>
      <c r="AB194" s="481"/>
      <c r="AC194" s="583"/>
      <c r="AD194" s="584"/>
      <c r="AE194" s="584"/>
      <c r="AF194" s="584"/>
      <c r="AG194" s="582"/>
      <c r="AH194" s="757"/>
    </row>
    <row r="195" spans="2:34" s="585" customFormat="1" ht="21.75" customHeight="1" x14ac:dyDescent="0.2">
      <c r="B195" s="481"/>
      <c r="C195" s="481"/>
      <c r="D195" s="481"/>
      <c r="E195" s="481"/>
      <c r="F195" s="481"/>
      <c r="G195" s="481"/>
      <c r="H195" s="481"/>
      <c r="I195" s="481"/>
      <c r="J195" s="481"/>
      <c r="K195" s="481"/>
      <c r="L195" s="481"/>
      <c r="M195" s="481"/>
      <c r="N195" s="481"/>
      <c r="O195" s="481"/>
      <c r="P195" s="481"/>
      <c r="Q195" s="481"/>
      <c r="R195" s="481"/>
      <c r="S195" s="481"/>
      <c r="T195" s="481"/>
      <c r="U195" s="481"/>
      <c r="V195" s="481"/>
      <c r="W195" s="481"/>
      <c r="X195" s="481"/>
      <c r="Y195" s="481"/>
      <c r="Z195" s="481"/>
      <c r="AA195" s="481"/>
      <c r="AB195" s="481"/>
      <c r="AC195" s="583"/>
      <c r="AD195" s="584"/>
      <c r="AE195" s="584"/>
      <c r="AF195" s="584"/>
      <c r="AG195" s="582"/>
      <c r="AH195" s="757"/>
    </row>
    <row r="196" spans="2:34" s="585" customFormat="1" ht="21.75" customHeight="1" x14ac:dyDescent="0.2">
      <c r="B196" s="481"/>
      <c r="C196" s="481"/>
      <c r="D196" s="481"/>
      <c r="E196" s="481"/>
      <c r="F196" s="481"/>
      <c r="G196" s="481"/>
      <c r="H196" s="481"/>
      <c r="I196" s="481"/>
      <c r="J196" s="481"/>
      <c r="K196" s="481"/>
      <c r="L196" s="481"/>
      <c r="M196" s="481"/>
      <c r="N196" s="481"/>
      <c r="O196" s="481"/>
      <c r="P196" s="481"/>
      <c r="Q196" s="481"/>
      <c r="R196" s="481"/>
      <c r="S196" s="481"/>
      <c r="T196" s="481"/>
      <c r="U196" s="481"/>
      <c r="V196" s="481"/>
      <c r="W196" s="481"/>
      <c r="X196" s="481"/>
      <c r="Y196" s="481"/>
      <c r="Z196" s="481"/>
      <c r="AA196" s="481"/>
      <c r="AB196" s="481"/>
      <c r="AC196" s="583"/>
      <c r="AD196" s="584"/>
      <c r="AE196" s="584"/>
      <c r="AF196" s="584"/>
      <c r="AG196" s="582"/>
      <c r="AH196" s="757"/>
    </row>
    <row r="197" spans="2:34" s="585" customFormat="1" ht="21.75" customHeight="1" x14ac:dyDescent="0.2">
      <c r="B197" s="481"/>
      <c r="C197" s="481"/>
      <c r="D197" s="481"/>
      <c r="E197" s="481"/>
      <c r="F197" s="481"/>
      <c r="G197" s="481"/>
      <c r="H197" s="481"/>
      <c r="I197" s="481"/>
      <c r="J197" s="481"/>
      <c r="K197" s="481"/>
      <c r="L197" s="481"/>
      <c r="M197" s="481"/>
      <c r="N197" s="481"/>
      <c r="O197" s="481"/>
      <c r="P197" s="481"/>
      <c r="Q197" s="481"/>
      <c r="R197" s="481"/>
      <c r="S197" s="481"/>
      <c r="T197" s="481"/>
      <c r="U197" s="481"/>
      <c r="V197" s="481"/>
      <c r="W197" s="481"/>
      <c r="X197" s="481"/>
      <c r="Y197" s="481"/>
      <c r="Z197" s="481"/>
      <c r="AA197" s="481"/>
      <c r="AB197" s="481"/>
      <c r="AC197" s="583"/>
      <c r="AD197" s="584"/>
      <c r="AE197" s="584"/>
      <c r="AF197" s="584"/>
      <c r="AG197" s="582"/>
      <c r="AH197" s="757"/>
    </row>
    <row r="198" spans="2:34" s="585" customFormat="1" ht="21.75" customHeight="1" x14ac:dyDescent="0.2">
      <c r="B198" s="481"/>
      <c r="C198" s="481"/>
      <c r="D198" s="481"/>
      <c r="E198" s="481"/>
      <c r="F198" s="481"/>
      <c r="G198" s="481"/>
      <c r="H198" s="481"/>
      <c r="I198" s="481"/>
      <c r="J198" s="481"/>
      <c r="K198" s="481"/>
      <c r="L198" s="481"/>
      <c r="M198" s="481"/>
      <c r="N198" s="481"/>
      <c r="O198" s="481"/>
      <c r="P198" s="481"/>
      <c r="Q198" s="481"/>
      <c r="R198" s="481"/>
      <c r="S198" s="481"/>
      <c r="T198" s="481"/>
      <c r="U198" s="481"/>
      <c r="V198" s="481"/>
      <c r="W198" s="481"/>
      <c r="X198" s="481"/>
      <c r="Y198" s="481"/>
      <c r="Z198" s="481"/>
      <c r="AA198" s="481"/>
      <c r="AB198" s="481"/>
      <c r="AC198" s="583"/>
      <c r="AD198" s="584"/>
      <c r="AE198" s="584"/>
      <c r="AF198" s="584"/>
      <c r="AG198" s="582"/>
      <c r="AH198" s="757"/>
    </row>
    <row r="199" spans="2:34" s="585" customFormat="1" ht="21.75" customHeight="1" x14ac:dyDescent="0.2">
      <c r="B199" s="481"/>
      <c r="C199" s="481"/>
      <c r="D199" s="481"/>
      <c r="E199" s="481"/>
      <c r="F199" s="481"/>
      <c r="G199" s="481"/>
      <c r="H199" s="481"/>
      <c r="I199" s="481"/>
      <c r="J199" s="481"/>
      <c r="K199" s="481"/>
      <c r="L199" s="481"/>
      <c r="M199" s="481"/>
      <c r="N199" s="481"/>
      <c r="O199" s="481"/>
      <c r="P199" s="481"/>
      <c r="Q199" s="481"/>
      <c r="R199" s="481"/>
      <c r="S199" s="481"/>
      <c r="T199" s="481"/>
      <c r="U199" s="481"/>
      <c r="V199" s="481"/>
      <c r="W199" s="481"/>
      <c r="X199" s="481"/>
      <c r="Y199" s="481"/>
      <c r="Z199" s="481"/>
      <c r="AA199" s="481"/>
      <c r="AB199" s="481"/>
      <c r="AC199" s="583"/>
      <c r="AD199" s="584"/>
      <c r="AE199" s="584"/>
      <c r="AF199" s="584"/>
      <c r="AG199" s="582"/>
      <c r="AH199" s="757"/>
    </row>
    <row r="200" spans="2:34" s="585" customFormat="1" ht="21.75" customHeight="1" x14ac:dyDescent="0.2">
      <c r="B200" s="481"/>
      <c r="C200" s="481"/>
      <c r="D200" s="481"/>
      <c r="E200" s="481"/>
      <c r="F200" s="481"/>
      <c r="G200" s="481"/>
      <c r="H200" s="481"/>
      <c r="I200" s="481"/>
      <c r="J200" s="481"/>
      <c r="K200" s="481"/>
      <c r="L200" s="481"/>
      <c r="M200" s="481"/>
      <c r="N200" s="481"/>
      <c r="O200" s="481"/>
      <c r="P200" s="481"/>
      <c r="Q200" s="481"/>
      <c r="R200" s="481"/>
      <c r="S200" s="481"/>
      <c r="T200" s="481"/>
      <c r="U200" s="481"/>
      <c r="V200" s="481"/>
      <c r="W200" s="481"/>
      <c r="X200" s="481"/>
      <c r="Y200" s="481"/>
      <c r="Z200" s="481"/>
      <c r="AA200" s="481"/>
      <c r="AB200" s="481"/>
      <c r="AC200" s="583"/>
      <c r="AD200" s="584"/>
      <c r="AE200" s="584"/>
      <c r="AF200" s="584"/>
      <c r="AG200" s="582"/>
      <c r="AH200" s="757"/>
    </row>
    <row r="201" spans="2:34" s="585" customFormat="1" ht="21.75" customHeight="1" x14ac:dyDescent="0.2">
      <c r="B201" s="481"/>
      <c r="C201" s="481"/>
      <c r="D201" s="481"/>
      <c r="E201" s="481"/>
      <c r="F201" s="481"/>
      <c r="G201" s="481"/>
      <c r="H201" s="481"/>
      <c r="I201" s="481"/>
      <c r="J201" s="481"/>
      <c r="K201" s="481"/>
      <c r="L201" s="481"/>
      <c r="M201" s="481"/>
      <c r="N201" s="481"/>
      <c r="O201" s="481"/>
      <c r="P201" s="481"/>
      <c r="Q201" s="481"/>
      <c r="R201" s="481"/>
      <c r="S201" s="481"/>
      <c r="T201" s="481"/>
      <c r="U201" s="481"/>
      <c r="V201" s="481"/>
      <c r="W201" s="481"/>
      <c r="X201" s="481"/>
      <c r="Y201" s="481"/>
      <c r="Z201" s="481"/>
      <c r="AA201" s="481"/>
      <c r="AB201" s="481"/>
      <c r="AC201" s="583"/>
      <c r="AD201" s="584"/>
      <c r="AE201" s="584"/>
      <c r="AF201" s="584"/>
      <c r="AG201" s="582"/>
      <c r="AH201" s="757"/>
    </row>
    <row r="202" spans="2:34" s="585" customFormat="1" ht="21.75" customHeight="1" x14ac:dyDescent="0.2">
      <c r="B202" s="481"/>
      <c r="C202" s="481"/>
      <c r="D202" s="481"/>
      <c r="E202" s="481"/>
      <c r="F202" s="481"/>
      <c r="G202" s="481"/>
      <c r="H202" s="481"/>
      <c r="I202" s="481"/>
      <c r="J202" s="481"/>
      <c r="K202" s="481"/>
      <c r="L202" s="481"/>
      <c r="M202" s="481"/>
      <c r="N202" s="481"/>
      <c r="O202" s="481"/>
      <c r="P202" s="481"/>
      <c r="Q202" s="481"/>
      <c r="R202" s="481"/>
      <c r="S202" s="481"/>
      <c r="T202" s="481"/>
      <c r="U202" s="481"/>
      <c r="V202" s="481"/>
      <c r="W202" s="481"/>
      <c r="X202" s="481"/>
      <c r="Y202" s="481"/>
      <c r="Z202" s="481"/>
      <c r="AA202" s="481"/>
      <c r="AB202" s="481"/>
      <c r="AC202" s="583"/>
      <c r="AD202" s="584"/>
      <c r="AE202" s="584"/>
      <c r="AF202" s="584"/>
      <c r="AG202" s="582"/>
      <c r="AH202" s="757"/>
    </row>
    <row r="203" spans="2:34" s="585" customFormat="1" ht="21.75" customHeight="1" x14ac:dyDescent="0.2">
      <c r="B203" s="481"/>
      <c r="C203" s="481"/>
      <c r="D203" s="481"/>
      <c r="E203" s="481"/>
      <c r="F203" s="481"/>
      <c r="G203" s="481"/>
      <c r="H203" s="481"/>
      <c r="I203" s="481"/>
      <c r="J203" s="481"/>
      <c r="K203" s="481"/>
      <c r="L203" s="481"/>
      <c r="M203" s="481"/>
      <c r="N203" s="481"/>
      <c r="O203" s="481"/>
      <c r="P203" s="481"/>
      <c r="Q203" s="481"/>
      <c r="R203" s="481"/>
      <c r="S203" s="481"/>
      <c r="T203" s="481"/>
      <c r="U203" s="481"/>
      <c r="V203" s="481"/>
      <c r="W203" s="481"/>
      <c r="X203" s="481"/>
      <c r="Y203" s="481"/>
      <c r="Z203" s="481"/>
      <c r="AA203" s="481"/>
      <c r="AB203" s="481"/>
      <c r="AC203" s="583"/>
      <c r="AD203" s="584"/>
      <c r="AE203" s="584"/>
      <c r="AF203" s="584"/>
      <c r="AG203" s="582"/>
      <c r="AH203" s="757"/>
    </row>
    <row r="204" spans="2:34" s="585" customFormat="1" ht="21.75" customHeight="1" x14ac:dyDescent="0.2">
      <c r="B204" s="481"/>
      <c r="C204" s="481"/>
      <c r="D204" s="481"/>
      <c r="E204" s="481"/>
      <c r="F204" s="481"/>
      <c r="G204" s="481"/>
      <c r="H204" s="481"/>
      <c r="I204" s="481"/>
      <c r="J204" s="481"/>
      <c r="K204" s="481"/>
      <c r="L204" s="481"/>
      <c r="M204" s="481"/>
      <c r="N204" s="481"/>
      <c r="O204" s="481"/>
      <c r="P204" s="481"/>
      <c r="Q204" s="481"/>
      <c r="R204" s="481"/>
      <c r="S204" s="481"/>
      <c r="T204" s="481"/>
      <c r="U204" s="481"/>
      <c r="V204" s="481"/>
      <c r="W204" s="481"/>
      <c r="X204" s="481"/>
      <c r="Y204" s="481"/>
      <c r="Z204" s="481"/>
      <c r="AA204" s="481"/>
      <c r="AB204" s="481"/>
      <c r="AC204" s="583"/>
      <c r="AD204" s="584"/>
      <c r="AE204" s="584"/>
      <c r="AF204" s="584"/>
      <c r="AG204" s="582"/>
      <c r="AH204" s="757"/>
    </row>
    <row r="205" spans="2:34" s="585" customFormat="1" ht="21.75" customHeight="1" x14ac:dyDescent="0.2">
      <c r="B205" s="481"/>
      <c r="C205" s="481"/>
      <c r="D205" s="481"/>
      <c r="E205" s="481"/>
      <c r="F205" s="481"/>
      <c r="G205" s="481"/>
      <c r="H205" s="481"/>
      <c r="I205" s="481"/>
      <c r="J205" s="481"/>
      <c r="K205" s="481"/>
      <c r="L205" s="481"/>
      <c r="M205" s="481"/>
      <c r="N205" s="481"/>
      <c r="O205" s="481"/>
      <c r="P205" s="481"/>
      <c r="Q205" s="481"/>
      <c r="R205" s="481"/>
      <c r="S205" s="481"/>
      <c r="T205" s="481"/>
      <c r="U205" s="481"/>
      <c r="V205" s="481"/>
      <c r="W205" s="481"/>
      <c r="X205" s="481"/>
      <c r="Y205" s="481"/>
      <c r="Z205" s="481"/>
      <c r="AA205" s="481"/>
      <c r="AB205" s="481"/>
      <c r="AC205" s="583"/>
      <c r="AD205" s="584"/>
      <c r="AE205" s="584"/>
      <c r="AF205" s="584"/>
      <c r="AG205" s="582"/>
      <c r="AH205" s="757"/>
    </row>
    <row r="206" spans="2:34" s="585" customFormat="1" ht="21.75" customHeight="1" x14ac:dyDescent="0.2">
      <c r="B206" s="481"/>
      <c r="C206" s="481"/>
      <c r="D206" s="481"/>
      <c r="E206" s="481"/>
      <c r="F206" s="481"/>
      <c r="G206" s="481"/>
      <c r="H206" s="481"/>
      <c r="I206" s="481"/>
      <c r="J206" s="481"/>
      <c r="K206" s="481"/>
      <c r="L206" s="481"/>
      <c r="M206" s="481"/>
      <c r="N206" s="481"/>
      <c r="O206" s="481"/>
      <c r="P206" s="481"/>
      <c r="Q206" s="481"/>
      <c r="R206" s="481"/>
      <c r="S206" s="481"/>
      <c r="T206" s="481"/>
      <c r="U206" s="481"/>
      <c r="V206" s="481"/>
      <c r="W206" s="481"/>
      <c r="X206" s="481"/>
      <c r="Y206" s="481"/>
      <c r="Z206" s="481"/>
      <c r="AA206" s="481"/>
      <c r="AB206" s="481"/>
      <c r="AC206" s="583"/>
      <c r="AD206" s="584"/>
      <c r="AE206" s="584"/>
      <c r="AF206" s="584"/>
      <c r="AG206" s="582"/>
      <c r="AH206" s="757"/>
    </row>
    <row r="207" spans="2:34" s="585" customFormat="1" ht="21.75" customHeight="1" x14ac:dyDescent="0.2">
      <c r="B207" s="481"/>
      <c r="C207" s="481"/>
      <c r="D207" s="481"/>
      <c r="E207" s="481"/>
      <c r="F207" s="481"/>
      <c r="G207" s="481"/>
      <c r="H207" s="481"/>
      <c r="I207" s="481"/>
      <c r="J207" s="481"/>
      <c r="K207" s="481"/>
      <c r="L207" s="481"/>
      <c r="M207" s="481"/>
      <c r="N207" s="481"/>
      <c r="O207" s="481"/>
      <c r="P207" s="481"/>
      <c r="Q207" s="481"/>
      <c r="R207" s="481"/>
      <c r="S207" s="481"/>
      <c r="T207" s="481"/>
      <c r="U207" s="481"/>
      <c r="V207" s="481"/>
      <c r="W207" s="481"/>
      <c r="X207" s="481"/>
      <c r="Y207" s="481"/>
      <c r="Z207" s="481"/>
      <c r="AA207" s="481"/>
      <c r="AB207" s="481"/>
      <c r="AC207" s="583"/>
      <c r="AD207" s="584"/>
      <c r="AE207" s="584"/>
      <c r="AF207" s="584"/>
      <c r="AG207" s="582"/>
      <c r="AH207" s="757"/>
    </row>
    <row r="208" spans="2:34" s="585" customFormat="1" ht="21.75" customHeight="1" x14ac:dyDescent="0.2">
      <c r="B208" s="481"/>
      <c r="C208" s="481"/>
      <c r="D208" s="481"/>
      <c r="E208" s="481"/>
      <c r="F208" s="481"/>
      <c r="G208" s="481"/>
      <c r="H208" s="481"/>
      <c r="I208" s="481"/>
      <c r="J208" s="481"/>
      <c r="K208" s="481"/>
      <c r="L208" s="481"/>
      <c r="M208" s="481"/>
      <c r="N208" s="481"/>
      <c r="O208" s="481"/>
      <c r="P208" s="481"/>
      <c r="Q208" s="481"/>
      <c r="R208" s="481"/>
      <c r="S208" s="481"/>
      <c r="T208" s="481"/>
      <c r="U208" s="481"/>
      <c r="V208" s="481"/>
      <c r="W208" s="481"/>
      <c r="X208" s="481"/>
      <c r="Y208" s="481"/>
      <c r="Z208" s="481"/>
      <c r="AA208" s="481"/>
      <c r="AB208" s="481"/>
      <c r="AC208" s="583"/>
      <c r="AD208" s="584"/>
      <c r="AE208" s="584"/>
      <c r="AF208" s="584"/>
      <c r="AG208" s="582"/>
      <c r="AH208" s="757"/>
    </row>
    <row r="209" spans="2:34" s="585" customFormat="1" ht="21.75" customHeight="1" x14ac:dyDescent="0.2">
      <c r="B209" s="481"/>
      <c r="C209" s="481"/>
      <c r="D209" s="481"/>
      <c r="E209" s="481"/>
      <c r="F209" s="481"/>
      <c r="G209" s="481"/>
      <c r="H209" s="481"/>
      <c r="I209" s="481"/>
      <c r="J209" s="481"/>
      <c r="K209" s="481"/>
      <c r="L209" s="481"/>
      <c r="M209" s="481"/>
      <c r="N209" s="481"/>
      <c r="O209" s="481"/>
      <c r="P209" s="481"/>
      <c r="Q209" s="481"/>
      <c r="R209" s="481"/>
      <c r="S209" s="481"/>
      <c r="T209" s="481"/>
      <c r="U209" s="481"/>
      <c r="V209" s="481"/>
      <c r="W209" s="481"/>
      <c r="X209" s="481"/>
      <c r="Y209" s="481"/>
      <c r="Z209" s="481"/>
      <c r="AA209" s="481"/>
      <c r="AB209" s="481"/>
      <c r="AC209" s="583"/>
      <c r="AD209" s="584"/>
      <c r="AE209" s="584"/>
      <c r="AF209" s="584"/>
      <c r="AG209" s="582"/>
      <c r="AH209" s="757"/>
    </row>
    <row r="210" spans="2:34" s="585" customFormat="1" ht="21.75" customHeight="1" x14ac:dyDescent="0.2">
      <c r="B210" s="481"/>
      <c r="C210" s="481"/>
      <c r="D210" s="481"/>
      <c r="E210" s="481"/>
      <c r="F210" s="481"/>
      <c r="G210" s="481"/>
      <c r="H210" s="481"/>
      <c r="I210" s="481"/>
      <c r="J210" s="481"/>
      <c r="K210" s="481"/>
      <c r="L210" s="481"/>
      <c r="M210" s="481"/>
      <c r="N210" s="481"/>
      <c r="O210" s="481"/>
      <c r="P210" s="481"/>
      <c r="Q210" s="481"/>
      <c r="R210" s="481"/>
      <c r="S210" s="481"/>
      <c r="T210" s="481"/>
      <c r="U210" s="481"/>
      <c r="V210" s="481"/>
      <c r="W210" s="481"/>
      <c r="X210" s="481"/>
      <c r="Y210" s="481"/>
      <c r="Z210" s="481"/>
      <c r="AA210" s="481"/>
      <c r="AB210" s="481"/>
      <c r="AC210" s="583"/>
      <c r="AD210" s="584"/>
      <c r="AE210" s="584"/>
      <c r="AF210" s="584"/>
      <c r="AG210" s="582"/>
      <c r="AH210" s="757"/>
    </row>
    <row r="211" spans="2:34" s="585" customFormat="1" ht="21.75" customHeight="1" x14ac:dyDescent="0.2">
      <c r="B211" s="481"/>
      <c r="C211" s="481"/>
      <c r="D211" s="481"/>
      <c r="E211" s="481"/>
      <c r="F211" s="481"/>
      <c r="G211" s="481"/>
      <c r="H211" s="481"/>
      <c r="I211" s="481"/>
      <c r="J211" s="481"/>
      <c r="K211" s="481"/>
      <c r="L211" s="481"/>
      <c r="M211" s="481"/>
      <c r="N211" s="481"/>
      <c r="O211" s="481"/>
      <c r="P211" s="481"/>
      <c r="Q211" s="481"/>
      <c r="R211" s="481"/>
      <c r="S211" s="481"/>
      <c r="T211" s="481"/>
      <c r="U211" s="481"/>
      <c r="V211" s="481"/>
      <c r="W211" s="481"/>
      <c r="X211" s="481"/>
      <c r="Y211" s="481"/>
      <c r="Z211" s="481"/>
      <c r="AA211" s="481"/>
      <c r="AB211" s="481"/>
      <c r="AC211" s="583"/>
      <c r="AD211" s="584"/>
      <c r="AE211" s="584"/>
      <c r="AF211" s="584"/>
      <c r="AG211" s="582"/>
      <c r="AH211" s="757"/>
    </row>
    <row r="212" spans="2:34" s="585" customFormat="1" ht="21.75" customHeight="1" x14ac:dyDescent="0.2">
      <c r="B212" s="481"/>
      <c r="C212" s="481"/>
      <c r="D212" s="481"/>
      <c r="E212" s="481"/>
      <c r="F212" s="481"/>
      <c r="G212" s="481"/>
      <c r="H212" s="481"/>
      <c r="I212" s="481"/>
      <c r="J212" s="481"/>
      <c r="K212" s="481"/>
      <c r="L212" s="481"/>
      <c r="M212" s="481"/>
      <c r="N212" s="481"/>
      <c r="O212" s="481"/>
      <c r="P212" s="481"/>
      <c r="Q212" s="481"/>
      <c r="R212" s="481"/>
      <c r="S212" s="481"/>
      <c r="T212" s="481"/>
      <c r="U212" s="481"/>
      <c r="V212" s="481"/>
      <c r="W212" s="481"/>
      <c r="X212" s="481"/>
      <c r="Y212" s="481"/>
      <c r="Z212" s="481"/>
      <c r="AA212" s="481"/>
      <c r="AB212" s="481"/>
      <c r="AC212" s="583"/>
      <c r="AD212" s="584"/>
      <c r="AE212" s="584"/>
      <c r="AF212" s="584"/>
      <c r="AG212" s="582"/>
      <c r="AH212" s="757"/>
    </row>
    <row r="213" spans="2:34" s="585" customFormat="1" ht="21.75" customHeight="1" x14ac:dyDescent="0.2">
      <c r="B213" s="481"/>
      <c r="C213" s="481"/>
      <c r="D213" s="481"/>
      <c r="E213" s="481"/>
      <c r="F213" s="481"/>
      <c r="G213" s="481"/>
      <c r="H213" s="481"/>
      <c r="I213" s="481"/>
      <c r="J213" s="481"/>
      <c r="K213" s="481"/>
      <c r="L213" s="481"/>
      <c r="M213" s="481"/>
      <c r="N213" s="481"/>
      <c r="O213" s="481"/>
      <c r="P213" s="481"/>
      <c r="Q213" s="481"/>
      <c r="R213" s="481"/>
      <c r="S213" s="481"/>
      <c r="T213" s="481"/>
      <c r="U213" s="481"/>
      <c r="V213" s="481"/>
      <c r="W213" s="481"/>
      <c r="X213" s="481"/>
      <c r="Y213" s="481"/>
      <c r="Z213" s="481"/>
      <c r="AA213" s="481"/>
      <c r="AB213" s="481"/>
      <c r="AC213" s="583"/>
      <c r="AD213" s="584"/>
      <c r="AE213" s="584"/>
      <c r="AF213" s="584"/>
      <c r="AG213" s="582"/>
      <c r="AH213" s="757"/>
    </row>
    <row r="214" spans="2:34" s="585" customFormat="1" ht="21.75" customHeight="1" x14ac:dyDescent="0.2">
      <c r="B214" s="481"/>
      <c r="C214" s="481"/>
      <c r="D214" s="481"/>
      <c r="E214" s="481"/>
      <c r="F214" s="481"/>
      <c r="G214" s="481"/>
      <c r="H214" s="481"/>
      <c r="I214" s="481"/>
      <c r="J214" s="481"/>
      <c r="K214" s="481"/>
      <c r="L214" s="481"/>
      <c r="M214" s="481"/>
      <c r="N214" s="481"/>
      <c r="O214" s="481"/>
      <c r="P214" s="481"/>
      <c r="Q214" s="481"/>
      <c r="R214" s="481"/>
      <c r="S214" s="481"/>
      <c r="T214" s="481"/>
      <c r="U214" s="481"/>
      <c r="V214" s="481"/>
      <c r="W214" s="481"/>
      <c r="X214" s="481"/>
      <c r="Y214" s="481"/>
      <c r="Z214" s="481"/>
      <c r="AA214" s="481"/>
      <c r="AB214" s="481"/>
      <c r="AC214" s="583"/>
      <c r="AD214" s="584"/>
      <c r="AE214" s="584"/>
      <c r="AF214" s="584"/>
      <c r="AG214" s="582"/>
      <c r="AH214" s="757"/>
    </row>
    <row r="215" spans="2:34" s="585" customFormat="1" ht="21.75" customHeight="1" x14ac:dyDescent="0.2">
      <c r="B215" s="481"/>
      <c r="C215" s="481"/>
      <c r="D215" s="481"/>
      <c r="E215" s="481"/>
      <c r="F215" s="481"/>
      <c r="G215" s="481"/>
      <c r="H215" s="481"/>
      <c r="I215" s="481"/>
      <c r="J215" s="481"/>
      <c r="K215" s="481"/>
      <c r="L215" s="481"/>
      <c r="M215" s="481"/>
      <c r="N215" s="481"/>
      <c r="O215" s="481"/>
      <c r="P215" s="481"/>
      <c r="Q215" s="481"/>
      <c r="R215" s="481"/>
      <c r="S215" s="481"/>
      <c r="T215" s="481"/>
      <c r="U215" s="481"/>
      <c r="V215" s="481"/>
      <c r="W215" s="481"/>
      <c r="X215" s="481"/>
      <c r="Y215" s="481"/>
      <c r="Z215" s="481"/>
      <c r="AA215" s="481"/>
      <c r="AB215" s="481"/>
      <c r="AC215" s="583"/>
      <c r="AD215" s="584"/>
      <c r="AE215" s="584"/>
      <c r="AF215" s="584"/>
      <c r="AG215" s="582"/>
      <c r="AH215" s="757"/>
    </row>
    <row r="216" spans="2:34" s="585" customFormat="1" ht="21.75" customHeight="1" x14ac:dyDescent="0.2">
      <c r="B216" s="481"/>
      <c r="C216" s="481"/>
      <c r="D216" s="481"/>
      <c r="E216" s="481"/>
      <c r="F216" s="481"/>
      <c r="G216" s="481"/>
      <c r="H216" s="481"/>
      <c r="I216" s="481"/>
      <c r="J216" s="481"/>
      <c r="K216" s="481"/>
      <c r="L216" s="481"/>
      <c r="M216" s="481"/>
      <c r="N216" s="481"/>
      <c r="O216" s="481"/>
      <c r="P216" s="481"/>
      <c r="Q216" s="481"/>
      <c r="R216" s="481"/>
      <c r="S216" s="481"/>
      <c r="T216" s="481"/>
      <c r="U216" s="481"/>
      <c r="V216" s="481"/>
      <c r="W216" s="481"/>
      <c r="X216" s="481"/>
      <c r="Y216" s="481"/>
      <c r="Z216" s="481"/>
      <c r="AA216" s="481"/>
      <c r="AB216" s="481"/>
      <c r="AC216" s="583"/>
      <c r="AD216" s="584"/>
      <c r="AE216" s="584"/>
      <c r="AF216" s="584"/>
      <c r="AG216" s="582"/>
      <c r="AH216" s="757"/>
    </row>
    <row r="217" spans="2:34" s="585" customFormat="1" ht="21.75" customHeight="1" x14ac:dyDescent="0.2">
      <c r="B217" s="481"/>
      <c r="C217" s="481"/>
      <c r="D217" s="481"/>
      <c r="E217" s="481"/>
      <c r="F217" s="481"/>
      <c r="G217" s="481"/>
      <c r="H217" s="481"/>
      <c r="I217" s="481"/>
      <c r="J217" s="481"/>
      <c r="K217" s="481"/>
      <c r="L217" s="481"/>
      <c r="M217" s="481"/>
      <c r="N217" s="481"/>
      <c r="O217" s="481"/>
      <c r="P217" s="481"/>
      <c r="Q217" s="481"/>
      <c r="R217" s="481"/>
      <c r="S217" s="481"/>
      <c r="T217" s="481"/>
      <c r="U217" s="481"/>
      <c r="V217" s="481"/>
      <c r="W217" s="481"/>
      <c r="X217" s="481"/>
      <c r="Y217" s="481"/>
      <c r="Z217" s="481"/>
      <c r="AA217" s="481"/>
      <c r="AB217" s="481"/>
      <c r="AC217" s="583"/>
      <c r="AD217" s="584"/>
      <c r="AE217" s="584"/>
      <c r="AF217" s="584"/>
      <c r="AG217" s="582"/>
      <c r="AH217" s="757"/>
    </row>
    <row r="218" spans="2:34" s="585" customFormat="1" ht="21.75" customHeight="1" x14ac:dyDescent="0.2">
      <c r="B218" s="481"/>
      <c r="C218" s="481"/>
      <c r="D218" s="481"/>
      <c r="E218" s="481"/>
      <c r="F218" s="481"/>
      <c r="G218" s="481"/>
      <c r="H218" s="481"/>
      <c r="I218" s="481"/>
      <c r="J218" s="481"/>
      <c r="K218" s="481"/>
      <c r="L218" s="481"/>
      <c r="M218" s="481"/>
      <c r="N218" s="481"/>
      <c r="O218" s="481"/>
      <c r="P218" s="481"/>
      <c r="Q218" s="481"/>
      <c r="R218" s="481"/>
      <c r="S218" s="481"/>
      <c r="T218" s="481"/>
      <c r="U218" s="481"/>
      <c r="V218" s="481"/>
      <c r="W218" s="481"/>
      <c r="X218" s="481"/>
      <c r="Y218" s="481"/>
      <c r="Z218" s="481"/>
      <c r="AA218" s="481"/>
      <c r="AB218" s="481"/>
      <c r="AC218" s="583"/>
      <c r="AD218" s="584"/>
      <c r="AE218" s="584"/>
      <c r="AF218" s="584"/>
      <c r="AG218" s="582"/>
      <c r="AH218" s="757"/>
    </row>
    <row r="219" spans="2:34" s="585" customFormat="1" ht="21.75" customHeight="1" x14ac:dyDescent="0.2">
      <c r="B219" s="481"/>
      <c r="C219" s="481"/>
      <c r="D219" s="481"/>
      <c r="E219" s="481"/>
      <c r="F219" s="481"/>
      <c r="G219" s="481"/>
      <c r="H219" s="481"/>
      <c r="I219" s="481"/>
      <c r="J219" s="481"/>
      <c r="K219" s="481"/>
      <c r="L219" s="481"/>
      <c r="M219" s="481"/>
      <c r="N219" s="481"/>
      <c r="O219" s="481"/>
      <c r="P219" s="481"/>
      <c r="Q219" s="481"/>
      <c r="R219" s="481"/>
      <c r="S219" s="481"/>
      <c r="T219" s="481"/>
      <c r="U219" s="481"/>
      <c r="V219" s="481"/>
      <c r="W219" s="481"/>
      <c r="X219" s="481"/>
      <c r="Y219" s="481"/>
      <c r="Z219" s="481"/>
      <c r="AA219" s="481"/>
      <c r="AB219" s="481"/>
      <c r="AC219" s="583"/>
      <c r="AD219" s="584"/>
      <c r="AE219" s="584"/>
      <c r="AF219" s="584"/>
      <c r="AG219" s="582"/>
      <c r="AH219" s="757"/>
    </row>
    <row r="220" spans="2:34" s="585" customFormat="1" ht="21.75" customHeight="1" x14ac:dyDescent="0.2">
      <c r="B220" s="481"/>
      <c r="C220" s="481"/>
      <c r="D220" s="481"/>
      <c r="E220" s="481"/>
      <c r="F220" s="481"/>
      <c r="G220" s="481"/>
      <c r="H220" s="481"/>
      <c r="I220" s="481"/>
      <c r="J220" s="481"/>
      <c r="K220" s="481"/>
      <c r="L220" s="481"/>
      <c r="M220" s="481"/>
      <c r="N220" s="481"/>
      <c r="O220" s="481"/>
      <c r="P220" s="481"/>
      <c r="Q220" s="481"/>
      <c r="R220" s="481"/>
      <c r="S220" s="481"/>
      <c r="T220" s="481"/>
      <c r="U220" s="481"/>
      <c r="V220" s="481"/>
      <c r="W220" s="481"/>
      <c r="X220" s="481"/>
      <c r="Y220" s="481"/>
      <c r="Z220" s="481"/>
      <c r="AA220" s="481"/>
      <c r="AB220" s="481"/>
      <c r="AC220" s="583"/>
      <c r="AD220" s="584"/>
      <c r="AE220" s="584"/>
      <c r="AF220" s="584"/>
      <c r="AG220" s="582"/>
      <c r="AH220" s="757"/>
    </row>
    <row r="221" spans="2:34" s="585" customFormat="1" ht="21.75" customHeight="1" x14ac:dyDescent="0.2">
      <c r="B221" s="481"/>
      <c r="C221" s="481"/>
      <c r="D221" s="481"/>
      <c r="E221" s="481"/>
      <c r="F221" s="481"/>
      <c r="G221" s="481"/>
      <c r="H221" s="481"/>
      <c r="I221" s="481"/>
      <c r="J221" s="481"/>
      <c r="K221" s="481"/>
      <c r="L221" s="481"/>
      <c r="M221" s="481"/>
      <c r="N221" s="481"/>
      <c r="O221" s="481"/>
      <c r="P221" s="481"/>
      <c r="Q221" s="481"/>
      <c r="R221" s="481"/>
      <c r="S221" s="481"/>
      <c r="T221" s="481"/>
      <c r="U221" s="481"/>
      <c r="V221" s="481"/>
      <c r="W221" s="481"/>
      <c r="X221" s="481"/>
      <c r="Y221" s="481"/>
      <c r="Z221" s="481"/>
      <c r="AA221" s="481"/>
      <c r="AB221" s="481"/>
      <c r="AC221" s="583"/>
      <c r="AD221" s="584"/>
      <c r="AE221" s="584"/>
      <c r="AF221" s="584"/>
      <c r="AG221" s="582"/>
      <c r="AH221" s="757"/>
    </row>
    <row r="222" spans="2:34" s="585" customFormat="1" ht="21.75" customHeight="1" x14ac:dyDescent="0.2">
      <c r="B222" s="481"/>
      <c r="C222" s="481"/>
      <c r="D222" s="481"/>
      <c r="E222" s="481"/>
      <c r="F222" s="481"/>
      <c r="G222" s="481"/>
      <c r="H222" s="481"/>
      <c r="I222" s="481"/>
      <c r="J222" s="481"/>
      <c r="K222" s="481"/>
      <c r="L222" s="481"/>
      <c r="M222" s="481"/>
      <c r="N222" s="481"/>
      <c r="O222" s="481"/>
      <c r="P222" s="481"/>
      <c r="Q222" s="481"/>
      <c r="R222" s="481"/>
      <c r="S222" s="481"/>
      <c r="T222" s="481"/>
      <c r="U222" s="481"/>
      <c r="V222" s="481"/>
      <c r="W222" s="481"/>
      <c r="X222" s="481"/>
      <c r="Y222" s="481"/>
      <c r="Z222" s="481"/>
      <c r="AA222" s="481"/>
      <c r="AB222" s="481"/>
      <c r="AC222" s="583"/>
      <c r="AD222" s="584"/>
      <c r="AE222" s="584"/>
      <c r="AF222" s="584"/>
      <c r="AG222" s="582"/>
      <c r="AH222" s="757"/>
    </row>
    <row r="223" spans="2:34" s="585" customFormat="1" ht="21.75" customHeight="1" x14ac:dyDescent="0.2">
      <c r="B223" s="481"/>
      <c r="C223" s="481"/>
      <c r="D223" s="481"/>
      <c r="E223" s="481"/>
      <c r="F223" s="481"/>
      <c r="G223" s="481"/>
      <c r="H223" s="481"/>
      <c r="I223" s="481"/>
      <c r="J223" s="481"/>
      <c r="K223" s="481"/>
      <c r="L223" s="481"/>
      <c r="M223" s="481"/>
      <c r="N223" s="481"/>
      <c r="O223" s="481"/>
      <c r="P223" s="481"/>
      <c r="Q223" s="481"/>
      <c r="R223" s="481"/>
      <c r="S223" s="481"/>
      <c r="T223" s="481"/>
      <c r="U223" s="481"/>
      <c r="V223" s="481"/>
      <c r="W223" s="481"/>
      <c r="X223" s="481"/>
      <c r="Y223" s="481"/>
      <c r="Z223" s="481"/>
      <c r="AA223" s="481"/>
      <c r="AB223" s="481"/>
      <c r="AC223" s="583"/>
      <c r="AD223" s="584"/>
      <c r="AE223" s="584"/>
      <c r="AF223" s="584"/>
      <c r="AG223" s="582"/>
      <c r="AH223" s="757"/>
    </row>
    <row r="224" spans="2:34" s="585" customFormat="1" ht="21.75" customHeight="1" x14ac:dyDescent="0.2">
      <c r="B224" s="481"/>
      <c r="C224" s="481"/>
      <c r="D224" s="481"/>
      <c r="E224" s="481"/>
      <c r="F224" s="481"/>
      <c r="G224" s="481"/>
      <c r="H224" s="481"/>
      <c r="I224" s="481"/>
      <c r="J224" s="481"/>
      <c r="K224" s="481"/>
      <c r="L224" s="481"/>
      <c r="M224" s="481"/>
      <c r="N224" s="481"/>
      <c r="O224" s="481"/>
      <c r="P224" s="481"/>
      <c r="Q224" s="481"/>
      <c r="R224" s="481"/>
      <c r="S224" s="481"/>
      <c r="T224" s="481"/>
      <c r="U224" s="481"/>
      <c r="V224" s="481"/>
      <c r="W224" s="481"/>
      <c r="X224" s="481"/>
      <c r="Y224" s="481"/>
      <c r="Z224" s="481"/>
      <c r="AA224" s="481"/>
      <c r="AB224" s="481"/>
      <c r="AC224" s="583"/>
      <c r="AD224" s="584"/>
      <c r="AE224" s="584"/>
      <c r="AF224" s="584"/>
      <c r="AG224" s="582"/>
      <c r="AH224" s="757"/>
    </row>
    <row r="225" spans="2:34" s="585" customFormat="1" ht="21.75" customHeight="1" x14ac:dyDescent="0.2">
      <c r="B225" s="481"/>
      <c r="C225" s="481"/>
      <c r="D225" s="481"/>
      <c r="E225" s="481"/>
      <c r="F225" s="481"/>
      <c r="G225" s="481"/>
      <c r="H225" s="481"/>
      <c r="I225" s="481"/>
      <c r="J225" s="481"/>
      <c r="K225" s="481"/>
      <c r="L225" s="481"/>
      <c r="M225" s="481"/>
      <c r="N225" s="481"/>
      <c r="O225" s="481"/>
      <c r="P225" s="481"/>
      <c r="Q225" s="481"/>
      <c r="R225" s="481"/>
      <c r="S225" s="481"/>
      <c r="T225" s="481"/>
      <c r="U225" s="481"/>
      <c r="V225" s="481"/>
      <c r="W225" s="481"/>
      <c r="X225" s="481"/>
      <c r="Y225" s="481"/>
      <c r="Z225" s="481"/>
      <c r="AA225" s="481"/>
      <c r="AB225" s="481"/>
      <c r="AC225" s="583"/>
      <c r="AD225" s="584"/>
      <c r="AE225" s="584"/>
      <c r="AF225" s="584"/>
      <c r="AG225" s="582"/>
      <c r="AH225" s="757"/>
    </row>
    <row r="226" spans="2:34" s="585" customFormat="1" ht="21.75" customHeight="1" x14ac:dyDescent="0.2">
      <c r="B226" s="481"/>
      <c r="C226" s="481"/>
      <c r="D226" s="481"/>
      <c r="E226" s="481"/>
      <c r="F226" s="481"/>
      <c r="G226" s="481"/>
      <c r="H226" s="481"/>
      <c r="I226" s="481"/>
      <c r="J226" s="481"/>
      <c r="K226" s="481"/>
      <c r="L226" s="481"/>
      <c r="M226" s="481"/>
      <c r="N226" s="481"/>
      <c r="O226" s="481"/>
      <c r="P226" s="481"/>
      <c r="Q226" s="481"/>
      <c r="R226" s="481"/>
      <c r="S226" s="481"/>
      <c r="T226" s="481"/>
      <c r="U226" s="481"/>
      <c r="V226" s="481"/>
      <c r="W226" s="481"/>
      <c r="X226" s="481"/>
      <c r="Y226" s="481"/>
      <c r="Z226" s="481"/>
      <c r="AA226" s="481"/>
      <c r="AB226" s="481"/>
      <c r="AC226" s="583"/>
      <c r="AD226" s="584"/>
      <c r="AE226" s="584"/>
      <c r="AF226" s="584"/>
      <c r="AG226" s="582"/>
      <c r="AH226" s="757"/>
    </row>
    <row r="227" spans="2:34" s="585" customFormat="1" ht="21.75" customHeight="1" x14ac:dyDescent="0.2">
      <c r="B227" s="481"/>
      <c r="C227" s="481"/>
      <c r="D227" s="481"/>
      <c r="E227" s="481"/>
      <c r="F227" s="481"/>
      <c r="G227" s="481"/>
      <c r="H227" s="481"/>
      <c r="I227" s="481"/>
      <c r="J227" s="481"/>
      <c r="K227" s="481"/>
      <c r="L227" s="481"/>
      <c r="M227" s="481"/>
      <c r="N227" s="481"/>
      <c r="O227" s="481"/>
      <c r="P227" s="481"/>
      <c r="Q227" s="481"/>
      <c r="R227" s="481"/>
      <c r="S227" s="481"/>
      <c r="T227" s="481"/>
      <c r="U227" s="481"/>
      <c r="V227" s="481"/>
      <c r="W227" s="481"/>
      <c r="X227" s="481"/>
      <c r="Y227" s="481"/>
      <c r="Z227" s="481"/>
      <c r="AA227" s="481"/>
      <c r="AB227" s="481"/>
      <c r="AC227" s="583"/>
      <c r="AD227" s="584"/>
      <c r="AE227" s="584"/>
      <c r="AF227" s="584"/>
      <c r="AG227" s="582"/>
      <c r="AH227" s="757"/>
    </row>
    <row r="228" spans="2:34" s="585" customFormat="1" ht="21.75" customHeight="1" x14ac:dyDescent="0.2">
      <c r="B228" s="481"/>
      <c r="C228" s="481"/>
      <c r="D228" s="481"/>
      <c r="E228" s="481"/>
      <c r="F228" s="481"/>
      <c r="G228" s="481"/>
      <c r="H228" s="481"/>
      <c r="I228" s="481"/>
      <c r="J228" s="481"/>
      <c r="K228" s="481"/>
      <c r="L228" s="481"/>
      <c r="M228" s="481"/>
      <c r="N228" s="481"/>
      <c r="O228" s="481"/>
      <c r="P228" s="481"/>
      <c r="Q228" s="481"/>
      <c r="R228" s="481"/>
      <c r="S228" s="481"/>
      <c r="T228" s="481"/>
      <c r="U228" s="481"/>
      <c r="V228" s="481"/>
      <c r="W228" s="481"/>
      <c r="X228" s="481"/>
      <c r="Y228" s="481"/>
      <c r="Z228" s="481"/>
      <c r="AA228" s="481"/>
      <c r="AB228" s="481"/>
      <c r="AC228" s="583"/>
      <c r="AD228" s="584"/>
      <c r="AE228" s="584"/>
      <c r="AF228" s="584"/>
      <c r="AG228" s="582"/>
      <c r="AH228" s="757"/>
    </row>
    <row r="229" spans="2:34" s="585" customFormat="1" ht="21.75" customHeight="1" x14ac:dyDescent="0.2">
      <c r="B229" s="481"/>
      <c r="C229" s="481"/>
      <c r="D229" s="481"/>
      <c r="E229" s="481"/>
      <c r="F229" s="481"/>
      <c r="G229" s="481"/>
      <c r="H229" s="481"/>
      <c r="I229" s="481"/>
      <c r="J229" s="481"/>
      <c r="K229" s="481"/>
      <c r="L229" s="481"/>
      <c r="M229" s="481"/>
      <c r="N229" s="481"/>
      <c r="O229" s="481"/>
      <c r="P229" s="481"/>
      <c r="Q229" s="481"/>
      <c r="R229" s="481"/>
      <c r="S229" s="481"/>
      <c r="T229" s="481"/>
      <c r="U229" s="481"/>
      <c r="V229" s="481"/>
      <c r="W229" s="481"/>
      <c r="X229" s="481"/>
      <c r="Y229" s="481"/>
      <c r="Z229" s="481"/>
      <c r="AA229" s="481"/>
      <c r="AB229" s="481"/>
      <c r="AC229" s="583"/>
      <c r="AD229" s="584"/>
      <c r="AE229" s="584"/>
      <c r="AF229" s="584"/>
      <c r="AG229" s="582"/>
      <c r="AH229" s="757"/>
    </row>
    <row r="230" spans="2:34" s="585" customFormat="1" ht="21.75" customHeight="1" x14ac:dyDescent="0.2">
      <c r="B230" s="481"/>
      <c r="C230" s="481"/>
      <c r="D230" s="481"/>
      <c r="E230" s="481"/>
      <c r="F230" s="481"/>
      <c r="G230" s="481"/>
      <c r="H230" s="481"/>
      <c r="I230" s="481"/>
      <c r="J230" s="481"/>
      <c r="K230" s="481"/>
      <c r="L230" s="481"/>
      <c r="M230" s="481"/>
      <c r="N230" s="481"/>
      <c r="O230" s="481"/>
      <c r="P230" s="481"/>
      <c r="Q230" s="481"/>
      <c r="R230" s="481"/>
      <c r="S230" s="481"/>
      <c r="T230" s="481"/>
      <c r="U230" s="481"/>
      <c r="V230" s="481"/>
      <c r="W230" s="481"/>
      <c r="X230" s="481"/>
      <c r="Y230" s="481"/>
      <c r="Z230" s="481"/>
      <c r="AA230" s="481"/>
      <c r="AB230" s="481"/>
      <c r="AC230" s="583"/>
      <c r="AD230" s="584"/>
      <c r="AE230" s="584"/>
      <c r="AF230" s="584"/>
      <c r="AG230" s="582"/>
      <c r="AH230" s="757"/>
    </row>
    <row r="231" spans="2:34" s="585" customFormat="1" ht="21.75" customHeight="1" x14ac:dyDescent="0.2">
      <c r="B231" s="481"/>
      <c r="C231" s="481"/>
      <c r="D231" s="481"/>
      <c r="E231" s="481"/>
      <c r="F231" s="481"/>
      <c r="G231" s="481"/>
      <c r="H231" s="481"/>
      <c r="I231" s="481"/>
      <c r="J231" s="481"/>
      <c r="K231" s="481"/>
      <c r="L231" s="481"/>
      <c r="M231" s="481"/>
      <c r="N231" s="481"/>
      <c r="O231" s="481"/>
      <c r="P231" s="481"/>
      <c r="Q231" s="481"/>
      <c r="R231" s="481"/>
      <c r="S231" s="481"/>
      <c r="T231" s="481"/>
      <c r="U231" s="481"/>
      <c r="V231" s="481"/>
      <c r="W231" s="481"/>
      <c r="X231" s="481"/>
      <c r="Y231" s="481"/>
      <c r="Z231" s="481"/>
      <c r="AA231" s="481"/>
      <c r="AB231" s="481"/>
      <c r="AC231" s="583"/>
      <c r="AD231" s="584"/>
      <c r="AE231" s="584"/>
      <c r="AF231" s="584"/>
      <c r="AG231" s="582"/>
      <c r="AH231" s="757"/>
    </row>
    <row r="232" spans="2:34" s="585" customFormat="1" ht="21.75" customHeight="1" x14ac:dyDescent="0.2">
      <c r="B232" s="481"/>
      <c r="C232" s="481"/>
      <c r="D232" s="481"/>
      <c r="E232" s="481"/>
      <c r="F232" s="481"/>
      <c r="G232" s="481"/>
      <c r="H232" s="481"/>
      <c r="I232" s="481"/>
      <c r="J232" s="481"/>
      <c r="K232" s="481"/>
      <c r="L232" s="481"/>
      <c r="M232" s="481"/>
      <c r="N232" s="481"/>
      <c r="O232" s="481"/>
      <c r="P232" s="481"/>
      <c r="Q232" s="481"/>
      <c r="R232" s="481"/>
      <c r="S232" s="481"/>
      <c r="T232" s="481"/>
      <c r="U232" s="481"/>
      <c r="V232" s="481"/>
      <c r="W232" s="481"/>
      <c r="X232" s="481"/>
      <c r="Y232" s="481"/>
      <c r="Z232" s="481"/>
      <c r="AA232" s="481"/>
      <c r="AB232" s="481"/>
      <c r="AC232" s="583"/>
      <c r="AD232" s="584"/>
      <c r="AE232" s="584"/>
      <c r="AF232" s="584"/>
      <c r="AG232" s="582"/>
      <c r="AH232" s="757"/>
    </row>
    <row r="233" spans="2:34" s="585" customFormat="1" ht="21.75" customHeight="1" x14ac:dyDescent="0.2">
      <c r="B233" s="481"/>
      <c r="C233" s="481"/>
      <c r="D233" s="481"/>
      <c r="E233" s="481"/>
      <c r="F233" s="481"/>
      <c r="G233" s="481"/>
      <c r="H233" s="481"/>
      <c r="I233" s="481"/>
      <c r="J233" s="481"/>
      <c r="K233" s="481"/>
      <c r="L233" s="481"/>
      <c r="M233" s="481"/>
      <c r="N233" s="481"/>
      <c r="O233" s="481"/>
      <c r="P233" s="481"/>
      <c r="Q233" s="481"/>
      <c r="R233" s="481"/>
      <c r="S233" s="481"/>
      <c r="T233" s="481"/>
      <c r="U233" s="481"/>
      <c r="V233" s="481"/>
      <c r="W233" s="481"/>
      <c r="X233" s="481"/>
      <c r="Y233" s="481"/>
      <c r="Z233" s="481"/>
      <c r="AA233" s="481"/>
      <c r="AB233" s="481"/>
      <c r="AC233" s="583"/>
      <c r="AD233" s="584"/>
      <c r="AE233" s="584"/>
      <c r="AF233" s="584"/>
      <c r="AG233" s="582"/>
      <c r="AH233" s="757"/>
    </row>
    <row r="234" spans="2:34" s="585" customFormat="1" ht="21.75" customHeight="1" x14ac:dyDescent="0.2">
      <c r="B234" s="481"/>
      <c r="C234" s="481"/>
      <c r="D234" s="481"/>
      <c r="E234" s="481"/>
      <c r="F234" s="481"/>
      <c r="G234" s="481"/>
      <c r="H234" s="481"/>
      <c r="I234" s="481"/>
      <c r="J234" s="481"/>
      <c r="K234" s="481"/>
      <c r="L234" s="481"/>
      <c r="M234" s="481"/>
      <c r="N234" s="481"/>
      <c r="O234" s="481"/>
      <c r="P234" s="481"/>
      <c r="Q234" s="481"/>
      <c r="R234" s="481"/>
      <c r="S234" s="481"/>
      <c r="T234" s="481"/>
      <c r="U234" s="481"/>
      <c r="V234" s="481"/>
      <c r="W234" s="481"/>
      <c r="X234" s="481"/>
      <c r="Y234" s="481"/>
      <c r="Z234" s="481"/>
      <c r="AA234" s="481"/>
      <c r="AB234" s="481"/>
      <c r="AC234" s="583"/>
      <c r="AD234" s="584"/>
      <c r="AE234" s="584"/>
      <c r="AF234" s="584"/>
      <c r="AG234" s="582"/>
      <c r="AH234" s="757"/>
    </row>
    <row r="235" spans="2:34" s="585" customFormat="1" ht="21.75" customHeight="1" x14ac:dyDescent="0.2">
      <c r="B235" s="481"/>
      <c r="C235" s="481"/>
      <c r="D235" s="481"/>
      <c r="E235" s="481"/>
      <c r="F235" s="481"/>
      <c r="G235" s="481"/>
      <c r="H235" s="481"/>
      <c r="I235" s="481"/>
      <c r="J235" s="481"/>
      <c r="K235" s="481"/>
      <c r="L235" s="481"/>
      <c r="M235" s="481"/>
      <c r="N235" s="481"/>
      <c r="O235" s="481"/>
      <c r="P235" s="481"/>
      <c r="Q235" s="481"/>
      <c r="R235" s="481"/>
      <c r="S235" s="481"/>
      <c r="T235" s="481"/>
      <c r="U235" s="481"/>
      <c r="V235" s="481"/>
      <c r="W235" s="481"/>
      <c r="X235" s="481"/>
      <c r="Y235" s="481"/>
      <c r="Z235" s="481"/>
      <c r="AA235" s="481"/>
      <c r="AB235" s="481"/>
      <c r="AC235" s="583"/>
      <c r="AD235" s="584"/>
      <c r="AE235" s="584"/>
      <c r="AF235" s="584"/>
      <c r="AG235" s="582"/>
      <c r="AH235" s="757"/>
    </row>
    <row r="236" spans="2:34" s="585" customFormat="1" ht="21.75" customHeight="1" x14ac:dyDescent="0.2">
      <c r="B236" s="481"/>
      <c r="C236" s="481"/>
      <c r="D236" s="481"/>
      <c r="E236" s="481"/>
      <c r="F236" s="481"/>
      <c r="G236" s="481"/>
      <c r="H236" s="481"/>
      <c r="I236" s="481"/>
      <c r="J236" s="481"/>
      <c r="K236" s="481"/>
      <c r="L236" s="481"/>
      <c r="M236" s="481"/>
      <c r="N236" s="481"/>
      <c r="O236" s="481"/>
      <c r="P236" s="481"/>
      <c r="Q236" s="481"/>
      <c r="R236" s="481"/>
      <c r="S236" s="481"/>
      <c r="T236" s="481"/>
      <c r="U236" s="481"/>
      <c r="V236" s="481"/>
      <c r="W236" s="481"/>
      <c r="X236" s="481"/>
      <c r="Y236" s="481"/>
      <c r="Z236" s="481"/>
      <c r="AA236" s="481"/>
      <c r="AB236" s="481"/>
      <c r="AC236" s="583"/>
      <c r="AD236" s="584"/>
      <c r="AE236" s="584"/>
      <c r="AF236" s="584"/>
      <c r="AG236" s="582"/>
      <c r="AH236" s="757"/>
    </row>
    <row r="237" spans="2:34" s="585" customFormat="1" ht="21.75" customHeight="1" x14ac:dyDescent="0.2">
      <c r="B237" s="481"/>
      <c r="C237" s="481"/>
      <c r="D237" s="481"/>
      <c r="E237" s="481"/>
      <c r="F237" s="481"/>
      <c r="G237" s="481"/>
      <c r="H237" s="481"/>
      <c r="I237" s="481"/>
      <c r="J237" s="481"/>
      <c r="K237" s="481"/>
      <c r="L237" s="481"/>
      <c r="M237" s="481"/>
      <c r="N237" s="481"/>
      <c r="O237" s="481"/>
      <c r="P237" s="481"/>
      <c r="Q237" s="481"/>
      <c r="R237" s="481"/>
      <c r="S237" s="481"/>
      <c r="T237" s="481"/>
      <c r="U237" s="481"/>
      <c r="V237" s="481"/>
      <c r="W237" s="481"/>
      <c r="X237" s="481"/>
      <c r="Y237" s="481"/>
      <c r="Z237" s="481"/>
      <c r="AA237" s="481"/>
      <c r="AB237" s="481"/>
      <c r="AC237" s="583"/>
      <c r="AD237" s="584"/>
      <c r="AE237" s="584"/>
      <c r="AF237" s="584"/>
      <c r="AG237" s="582"/>
      <c r="AH237" s="757"/>
    </row>
    <row r="238" spans="2:34" s="585" customFormat="1" ht="21.75" customHeight="1" x14ac:dyDescent="0.2">
      <c r="B238" s="481"/>
      <c r="C238" s="481"/>
      <c r="D238" s="481"/>
      <c r="E238" s="481"/>
      <c r="F238" s="481"/>
      <c r="G238" s="481"/>
      <c r="H238" s="481"/>
      <c r="I238" s="481"/>
      <c r="J238" s="481"/>
      <c r="K238" s="481"/>
      <c r="L238" s="481"/>
      <c r="M238" s="481"/>
      <c r="N238" s="481"/>
      <c r="O238" s="481"/>
      <c r="P238" s="481"/>
      <c r="Q238" s="481"/>
      <c r="R238" s="481"/>
      <c r="S238" s="481"/>
      <c r="T238" s="481"/>
      <c r="U238" s="481"/>
      <c r="V238" s="481"/>
      <c r="W238" s="481"/>
      <c r="X238" s="481"/>
      <c r="Y238" s="481"/>
      <c r="Z238" s="481"/>
      <c r="AA238" s="481"/>
      <c r="AB238" s="481"/>
      <c r="AC238" s="583"/>
      <c r="AD238" s="584"/>
      <c r="AE238" s="584"/>
      <c r="AF238" s="584"/>
      <c r="AG238" s="582"/>
      <c r="AH238" s="757"/>
    </row>
    <row r="239" spans="2:34" s="585" customFormat="1" ht="21.75" customHeight="1" x14ac:dyDescent="0.2">
      <c r="B239" s="481"/>
      <c r="C239" s="481"/>
      <c r="D239" s="481"/>
      <c r="E239" s="481"/>
      <c r="F239" s="481"/>
      <c r="G239" s="481"/>
      <c r="H239" s="481"/>
      <c r="I239" s="481"/>
      <c r="J239" s="481"/>
      <c r="K239" s="481"/>
      <c r="L239" s="481"/>
      <c r="M239" s="481"/>
      <c r="N239" s="481"/>
      <c r="O239" s="481"/>
      <c r="P239" s="481"/>
      <c r="Q239" s="481"/>
      <c r="R239" s="481"/>
      <c r="S239" s="481"/>
      <c r="T239" s="481"/>
      <c r="U239" s="481"/>
      <c r="V239" s="481"/>
      <c r="W239" s="481"/>
      <c r="X239" s="481"/>
      <c r="Y239" s="481"/>
      <c r="Z239" s="481"/>
      <c r="AA239" s="481"/>
      <c r="AB239" s="481"/>
      <c r="AC239" s="583"/>
      <c r="AD239" s="584"/>
      <c r="AE239" s="584"/>
      <c r="AF239" s="584"/>
      <c r="AG239" s="582"/>
      <c r="AH239" s="757"/>
    </row>
    <row r="240" spans="2:34" s="585" customFormat="1" ht="21.75" customHeight="1" x14ac:dyDescent="0.2">
      <c r="B240" s="481"/>
      <c r="C240" s="481"/>
      <c r="D240" s="481"/>
      <c r="E240" s="481"/>
      <c r="F240" s="481"/>
      <c r="G240" s="481"/>
      <c r="H240" s="481"/>
      <c r="I240" s="481"/>
      <c r="J240" s="481"/>
      <c r="K240" s="481"/>
      <c r="L240" s="481"/>
      <c r="M240" s="481"/>
      <c r="N240" s="481"/>
      <c r="O240" s="481"/>
      <c r="P240" s="481"/>
      <c r="Q240" s="481"/>
      <c r="R240" s="481"/>
      <c r="S240" s="481"/>
      <c r="T240" s="481"/>
      <c r="U240" s="481"/>
      <c r="V240" s="481"/>
      <c r="W240" s="481"/>
      <c r="X240" s="481"/>
      <c r="Y240" s="481"/>
      <c r="Z240" s="481"/>
      <c r="AA240" s="481"/>
      <c r="AB240" s="481"/>
      <c r="AC240" s="583"/>
      <c r="AD240" s="584"/>
      <c r="AE240" s="584"/>
      <c r="AF240" s="584"/>
      <c r="AG240" s="582"/>
      <c r="AH240" s="757"/>
    </row>
    <row r="241" spans="2:34" s="585" customFormat="1" ht="21.75" customHeight="1" x14ac:dyDescent="0.2">
      <c r="B241" s="481"/>
      <c r="C241" s="481"/>
      <c r="D241" s="481"/>
      <c r="E241" s="481"/>
      <c r="F241" s="481"/>
      <c r="G241" s="481"/>
      <c r="H241" s="481"/>
      <c r="I241" s="481"/>
      <c r="J241" s="481"/>
      <c r="K241" s="481"/>
      <c r="L241" s="481"/>
      <c r="M241" s="481"/>
      <c r="N241" s="481"/>
      <c r="O241" s="481"/>
      <c r="P241" s="481"/>
      <c r="Q241" s="481"/>
      <c r="R241" s="481"/>
      <c r="S241" s="481"/>
      <c r="T241" s="481"/>
      <c r="U241" s="481"/>
      <c r="V241" s="481"/>
      <c r="W241" s="481"/>
      <c r="X241" s="481"/>
      <c r="Y241" s="481"/>
      <c r="Z241" s="481"/>
      <c r="AA241" s="481"/>
      <c r="AB241" s="481"/>
      <c r="AC241" s="583"/>
      <c r="AD241" s="584"/>
      <c r="AE241" s="584"/>
      <c r="AF241" s="584"/>
      <c r="AG241" s="582"/>
      <c r="AH241" s="757"/>
    </row>
    <row r="242" spans="2:34" s="585" customFormat="1" ht="21.75" customHeight="1" x14ac:dyDescent="0.2">
      <c r="B242" s="481"/>
      <c r="C242" s="481"/>
      <c r="D242" s="481"/>
      <c r="E242" s="481"/>
      <c r="F242" s="481"/>
      <c r="G242" s="481"/>
      <c r="H242" s="481"/>
      <c r="I242" s="481"/>
      <c r="J242" s="481"/>
      <c r="K242" s="481"/>
      <c r="L242" s="481"/>
      <c r="M242" s="481"/>
      <c r="N242" s="481"/>
      <c r="O242" s="481"/>
      <c r="P242" s="481"/>
      <c r="Q242" s="481"/>
      <c r="R242" s="481"/>
      <c r="S242" s="481"/>
      <c r="T242" s="481"/>
      <c r="U242" s="481"/>
      <c r="V242" s="481"/>
      <c r="W242" s="481"/>
      <c r="X242" s="481"/>
      <c r="Y242" s="481"/>
      <c r="Z242" s="481"/>
      <c r="AA242" s="481"/>
      <c r="AB242" s="481"/>
      <c r="AC242" s="583"/>
      <c r="AD242" s="584"/>
      <c r="AE242" s="584"/>
      <c r="AF242" s="584"/>
      <c r="AG242" s="582"/>
      <c r="AH242" s="757"/>
    </row>
    <row r="243" spans="2:34" s="585" customFormat="1" ht="21.75" customHeight="1" x14ac:dyDescent="0.2">
      <c r="B243" s="481"/>
      <c r="C243" s="481"/>
      <c r="D243" s="481"/>
      <c r="E243" s="481"/>
      <c r="F243" s="481"/>
      <c r="G243" s="481"/>
      <c r="H243" s="481"/>
      <c r="I243" s="481"/>
      <c r="J243" s="481"/>
      <c r="K243" s="481"/>
      <c r="L243" s="481"/>
      <c r="M243" s="481"/>
      <c r="N243" s="481"/>
      <c r="O243" s="481"/>
      <c r="P243" s="481"/>
      <c r="Q243" s="481"/>
      <c r="R243" s="481"/>
      <c r="S243" s="481"/>
      <c r="T243" s="481"/>
      <c r="U243" s="481"/>
      <c r="V243" s="481"/>
      <c r="W243" s="481"/>
      <c r="X243" s="481"/>
      <c r="Y243" s="481"/>
      <c r="Z243" s="481"/>
      <c r="AA243" s="481"/>
      <c r="AB243" s="481"/>
      <c r="AC243" s="583"/>
      <c r="AD243" s="584"/>
      <c r="AE243" s="584"/>
      <c r="AF243" s="584"/>
      <c r="AG243" s="582"/>
      <c r="AH243" s="757"/>
    </row>
    <row r="244" spans="2:34" s="585" customFormat="1" ht="21.75" customHeight="1" x14ac:dyDescent="0.2">
      <c r="B244" s="481"/>
      <c r="C244" s="481"/>
      <c r="D244" s="481"/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  <c r="O244" s="481"/>
      <c r="P244" s="481"/>
      <c r="Q244" s="481"/>
      <c r="R244" s="481"/>
      <c r="S244" s="481"/>
      <c r="T244" s="481"/>
      <c r="U244" s="481"/>
      <c r="V244" s="481"/>
      <c r="W244" s="481"/>
      <c r="X244" s="481"/>
      <c r="Y244" s="481"/>
      <c r="Z244" s="481"/>
      <c r="AA244" s="481"/>
      <c r="AB244" s="481"/>
      <c r="AC244" s="583"/>
      <c r="AD244" s="584"/>
      <c r="AE244" s="584"/>
      <c r="AF244" s="584"/>
      <c r="AG244" s="582"/>
      <c r="AH244" s="757"/>
    </row>
    <row r="245" spans="2:34" s="585" customFormat="1" ht="21.75" customHeight="1" x14ac:dyDescent="0.2">
      <c r="B245" s="481"/>
      <c r="C245" s="481"/>
      <c r="D245" s="481"/>
      <c r="E245" s="481"/>
      <c r="F245" s="481"/>
      <c r="G245" s="481"/>
      <c r="H245" s="481"/>
      <c r="I245" s="481"/>
      <c r="J245" s="481"/>
      <c r="K245" s="481"/>
      <c r="L245" s="481"/>
      <c r="M245" s="481"/>
      <c r="N245" s="481"/>
      <c r="O245" s="481"/>
      <c r="P245" s="481"/>
      <c r="Q245" s="481"/>
      <c r="R245" s="481"/>
      <c r="S245" s="481"/>
      <c r="T245" s="481"/>
      <c r="U245" s="481"/>
      <c r="V245" s="481"/>
      <c r="W245" s="481"/>
      <c r="X245" s="481"/>
      <c r="Y245" s="481"/>
      <c r="Z245" s="481"/>
      <c r="AA245" s="481"/>
      <c r="AB245" s="481"/>
      <c r="AC245" s="583"/>
      <c r="AD245" s="584"/>
      <c r="AE245" s="584"/>
      <c r="AF245" s="584"/>
      <c r="AG245" s="582"/>
      <c r="AH245" s="757"/>
    </row>
    <row r="246" spans="2:34" s="585" customFormat="1" ht="21.75" customHeight="1" x14ac:dyDescent="0.2">
      <c r="B246" s="481"/>
      <c r="C246" s="481"/>
      <c r="D246" s="481"/>
      <c r="E246" s="481"/>
      <c r="F246" s="481"/>
      <c r="G246" s="481"/>
      <c r="H246" s="481"/>
      <c r="I246" s="481"/>
      <c r="J246" s="481"/>
      <c r="K246" s="481"/>
      <c r="L246" s="481"/>
      <c r="M246" s="481"/>
      <c r="N246" s="481"/>
      <c r="O246" s="481"/>
      <c r="P246" s="481"/>
      <c r="Q246" s="481"/>
      <c r="R246" s="481"/>
      <c r="S246" s="481"/>
      <c r="T246" s="481"/>
      <c r="U246" s="481"/>
      <c r="V246" s="481"/>
      <c r="W246" s="481"/>
      <c r="X246" s="481"/>
      <c r="Y246" s="481"/>
      <c r="Z246" s="481"/>
      <c r="AA246" s="481"/>
      <c r="AB246" s="481"/>
      <c r="AC246" s="583"/>
      <c r="AD246" s="584"/>
      <c r="AE246" s="584"/>
      <c r="AF246" s="584"/>
      <c r="AG246" s="582"/>
      <c r="AH246" s="757"/>
    </row>
    <row r="247" spans="2:34" s="585" customFormat="1" ht="21.75" customHeight="1" x14ac:dyDescent="0.2">
      <c r="B247" s="481"/>
      <c r="C247" s="481"/>
      <c r="D247" s="481"/>
      <c r="E247" s="481"/>
      <c r="F247" s="481"/>
      <c r="G247" s="481"/>
      <c r="H247" s="481"/>
      <c r="I247" s="481"/>
      <c r="J247" s="481"/>
      <c r="K247" s="481"/>
      <c r="L247" s="481"/>
      <c r="M247" s="481"/>
      <c r="N247" s="481"/>
      <c r="O247" s="481"/>
      <c r="P247" s="481"/>
      <c r="Q247" s="481"/>
      <c r="R247" s="481"/>
      <c r="S247" s="481"/>
      <c r="T247" s="481"/>
      <c r="U247" s="481"/>
      <c r="V247" s="481"/>
      <c r="W247" s="481"/>
      <c r="X247" s="481"/>
      <c r="Y247" s="481"/>
      <c r="Z247" s="481"/>
      <c r="AA247" s="481"/>
      <c r="AB247" s="481"/>
      <c r="AC247" s="583"/>
      <c r="AD247" s="584"/>
      <c r="AE247" s="584"/>
      <c r="AF247" s="584"/>
      <c r="AG247" s="582"/>
      <c r="AH247" s="757"/>
    </row>
    <row r="248" spans="2:34" s="585" customFormat="1" ht="21.75" customHeight="1" x14ac:dyDescent="0.2">
      <c r="B248" s="481"/>
      <c r="C248" s="481"/>
      <c r="D248" s="481"/>
      <c r="E248" s="481"/>
      <c r="F248" s="481"/>
      <c r="G248" s="481"/>
      <c r="H248" s="481"/>
      <c r="I248" s="481"/>
      <c r="J248" s="481"/>
      <c r="K248" s="481"/>
      <c r="L248" s="481"/>
      <c r="M248" s="481"/>
      <c r="N248" s="481"/>
      <c r="O248" s="481"/>
      <c r="P248" s="481"/>
      <c r="Q248" s="481"/>
      <c r="R248" s="481"/>
      <c r="S248" s="481"/>
      <c r="T248" s="481"/>
      <c r="U248" s="481"/>
      <c r="V248" s="481"/>
      <c r="W248" s="481"/>
      <c r="X248" s="481"/>
      <c r="Y248" s="481"/>
      <c r="Z248" s="481"/>
      <c r="AA248" s="481"/>
      <c r="AB248" s="481"/>
      <c r="AC248" s="583"/>
      <c r="AD248" s="584"/>
      <c r="AE248" s="584"/>
      <c r="AF248" s="584"/>
      <c r="AG248" s="582"/>
      <c r="AH248" s="757"/>
    </row>
    <row r="249" spans="2:34" s="585" customFormat="1" ht="21.75" customHeight="1" x14ac:dyDescent="0.2">
      <c r="B249" s="481"/>
      <c r="C249" s="481"/>
      <c r="D249" s="481"/>
      <c r="E249" s="481"/>
      <c r="F249" s="481"/>
      <c r="G249" s="481"/>
      <c r="H249" s="481"/>
      <c r="I249" s="481"/>
      <c r="J249" s="481"/>
      <c r="K249" s="481"/>
      <c r="L249" s="481"/>
      <c r="M249" s="481"/>
      <c r="N249" s="481"/>
      <c r="O249" s="481"/>
      <c r="P249" s="481"/>
      <c r="Q249" s="481"/>
      <c r="R249" s="481"/>
      <c r="S249" s="481"/>
      <c r="T249" s="481"/>
      <c r="U249" s="481"/>
      <c r="V249" s="481"/>
      <c r="W249" s="481"/>
      <c r="X249" s="481"/>
      <c r="Y249" s="481"/>
      <c r="Z249" s="481"/>
      <c r="AA249" s="481"/>
      <c r="AB249" s="481"/>
      <c r="AC249" s="583"/>
      <c r="AD249" s="584"/>
      <c r="AE249" s="584"/>
      <c r="AF249" s="584"/>
      <c r="AG249" s="582"/>
      <c r="AH249" s="757"/>
    </row>
    <row r="250" spans="2:34" s="585" customFormat="1" ht="21.75" customHeight="1" x14ac:dyDescent="0.2">
      <c r="B250" s="481"/>
      <c r="C250" s="481"/>
      <c r="D250" s="481"/>
      <c r="E250" s="481"/>
      <c r="F250" s="481"/>
      <c r="G250" s="481"/>
      <c r="H250" s="481"/>
      <c r="I250" s="481"/>
      <c r="J250" s="481"/>
      <c r="K250" s="481"/>
      <c r="L250" s="481"/>
      <c r="M250" s="481"/>
      <c r="N250" s="481"/>
      <c r="O250" s="481"/>
      <c r="P250" s="481"/>
      <c r="Q250" s="481"/>
      <c r="R250" s="481"/>
      <c r="S250" s="481"/>
      <c r="T250" s="481"/>
      <c r="U250" s="481"/>
      <c r="V250" s="481"/>
      <c r="W250" s="481"/>
      <c r="X250" s="481"/>
      <c r="Y250" s="481"/>
      <c r="Z250" s="481"/>
      <c r="AA250" s="481"/>
      <c r="AB250" s="481"/>
      <c r="AC250" s="583"/>
      <c r="AD250" s="584"/>
      <c r="AE250" s="584"/>
      <c r="AF250" s="584"/>
      <c r="AG250" s="582"/>
      <c r="AH250" s="757"/>
    </row>
    <row r="251" spans="2:34" s="585" customFormat="1" ht="21.75" customHeight="1" x14ac:dyDescent="0.2">
      <c r="B251" s="481"/>
      <c r="C251" s="481"/>
      <c r="D251" s="481"/>
      <c r="E251" s="481"/>
      <c r="F251" s="481"/>
      <c r="G251" s="481"/>
      <c r="H251" s="481"/>
      <c r="I251" s="481"/>
      <c r="J251" s="481"/>
      <c r="K251" s="481"/>
      <c r="L251" s="481"/>
      <c r="M251" s="481"/>
      <c r="N251" s="481"/>
      <c r="O251" s="481"/>
      <c r="P251" s="481"/>
      <c r="Q251" s="481"/>
      <c r="R251" s="481"/>
      <c r="S251" s="481"/>
      <c r="T251" s="481"/>
      <c r="U251" s="481"/>
      <c r="V251" s="481"/>
      <c r="W251" s="481"/>
      <c r="X251" s="481"/>
      <c r="Y251" s="481"/>
      <c r="Z251" s="481"/>
      <c r="AA251" s="481"/>
      <c r="AB251" s="481"/>
      <c r="AC251" s="583"/>
      <c r="AD251" s="584"/>
      <c r="AE251" s="584"/>
      <c r="AF251" s="584"/>
      <c r="AG251" s="582"/>
      <c r="AH251" s="757"/>
    </row>
    <row r="252" spans="2:34" s="585" customFormat="1" ht="21.75" customHeight="1" x14ac:dyDescent="0.2">
      <c r="B252" s="481"/>
      <c r="C252" s="481"/>
      <c r="D252" s="481"/>
      <c r="E252" s="481"/>
      <c r="F252" s="481"/>
      <c r="G252" s="481"/>
      <c r="H252" s="481"/>
      <c r="I252" s="481"/>
      <c r="J252" s="481"/>
      <c r="K252" s="481"/>
      <c r="L252" s="481"/>
      <c r="M252" s="481"/>
      <c r="N252" s="481"/>
      <c r="O252" s="481"/>
      <c r="P252" s="481"/>
      <c r="Q252" s="481"/>
      <c r="R252" s="481"/>
      <c r="S252" s="481"/>
      <c r="T252" s="481"/>
      <c r="U252" s="481"/>
      <c r="V252" s="481"/>
      <c r="W252" s="481"/>
      <c r="X252" s="481"/>
      <c r="Y252" s="481"/>
      <c r="Z252" s="481"/>
      <c r="AA252" s="481"/>
      <c r="AB252" s="481"/>
      <c r="AC252" s="583"/>
      <c r="AD252" s="584"/>
      <c r="AE252" s="584"/>
      <c r="AF252" s="584"/>
      <c r="AG252" s="582"/>
      <c r="AH252" s="757"/>
    </row>
    <row r="253" spans="2:34" s="585" customFormat="1" ht="21.75" customHeight="1" x14ac:dyDescent="0.2">
      <c r="B253" s="481"/>
      <c r="C253" s="481"/>
      <c r="D253" s="481"/>
      <c r="E253" s="481"/>
      <c r="F253" s="481"/>
      <c r="G253" s="481"/>
      <c r="H253" s="481"/>
      <c r="I253" s="481"/>
      <c r="J253" s="481"/>
      <c r="K253" s="481"/>
      <c r="L253" s="481"/>
      <c r="M253" s="481"/>
      <c r="N253" s="481"/>
      <c r="O253" s="481"/>
      <c r="P253" s="481"/>
      <c r="Q253" s="481"/>
      <c r="R253" s="481"/>
      <c r="S253" s="481"/>
      <c r="T253" s="481"/>
      <c r="U253" s="481"/>
      <c r="V253" s="481"/>
      <c r="W253" s="481"/>
      <c r="X253" s="481"/>
      <c r="Y253" s="481"/>
      <c r="Z253" s="481"/>
      <c r="AA253" s="481"/>
      <c r="AB253" s="481"/>
      <c r="AC253" s="583"/>
      <c r="AD253" s="584"/>
      <c r="AE253" s="584"/>
      <c r="AF253" s="584"/>
      <c r="AG253" s="582"/>
      <c r="AH253" s="757"/>
    </row>
    <row r="254" spans="2:34" s="585" customFormat="1" ht="21.75" customHeight="1" x14ac:dyDescent="0.2">
      <c r="B254" s="481"/>
      <c r="C254" s="481"/>
      <c r="D254" s="481"/>
      <c r="E254" s="481"/>
      <c r="F254" s="481"/>
      <c r="G254" s="481"/>
      <c r="H254" s="481"/>
      <c r="I254" s="481"/>
      <c r="J254" s="481"/>
      <c r="K254" s="481"/>
      <c r="L254" s="481"/>
      <c r="M254" s="481"/>
      <c r="N254" s="481"/>
      <c r="O254" s="481"/>
      <c r="P254" s="481"/>
      <c r="Q254" s="481"/>
      <c r="R254" s="481"/>
      <c r="S254" s="481"/>
      <c r="T254" s="481"/>
      <c r="U254" s="481"/>
      <c r="V254" s="481"/>
      <c r="W254" s="481"/>
      <c r="X254" s="481"/>
      <c r="Y254" s="481"/>
      <c r="Z254" s="481"/>
      <c r="AA254" s="481"/>
      <c r="AB254" s="481"/>
      <c r="AC254" s="583"/>
      <c r="AD254" s="584"/>
      <c r="AE254" s="584"/>
      <c r="AF254" s="584"/>
      <c r="AG254" s="582"/>
      <c r="AH254" s="757"/>
    </row>
    <row r="255" spans="2:34" s="585" customFormat="1" ht="21.75" customHeight="1" x14ac:dyDescent="0.2">
      <c r="B255" s="481"/>
      <c r="C255" s="481"/>
      <c r="D255" s="481"/>
      <c r="E255" s="481"/>
      <c r="F255" s="481"/>
      <c r="G255" s="481"/>
      <c r="H255" s="481"/>
      <c r="I255" s="481"/>
      <c r="J255" s="481"/>
      <c r="K255" s="481"/>
      <c r="L255" s="481"/>
      <c r="M255" s="481"/>
      <c r="N255" s="481"/>
      <c r="O255" s="481"/>
      <c r="P255" s="481"/>
      <c r="Q255" s="481"/>
      <c r="R255" s="481"/>
      <c r="S255" s="481"/>
      <c r="T255" s="481"/>
      <c r="U255" s="481"/>
      <c r="V255" s="481"/>
      <c r="W255" s="481"/>
      <c r="X255" s="481"/>
      <c r="Y255" s="481"/>
      <c r="Z255" s="481"/>
      <c r="AA255" s="481"/>
      <c r="AB255" s="481"/>
      <c r="AC255" s="583"/>
      <c r="AD255" s="584"/>
      <c r="AE255" s="584"/>
      <c r="AF255" s="584"/>
      <c r="AG255" s="582"/>
      <c r="AH255" s="757"/>
    </row>
    <row r="256" spans="2:34" s="585" customFormat="1" ht="21.75" customHeight="1" x14ac:dyDescent="0.2">
      <c r="B256" s="481"/>
      <c r="C256" s="481"/>
      <c r="D256" s="481"/>
      <c r="E256" s="481"/>
      <c r="F256" s="481"/>
      <c r="G256" s="481"/>
      <c r="H256" s="481"/>
      <c r="I256" s="481"/>
      <c r="J256" s="481"/>
      <c r="K256" s="481"/>
      <c r="L256" s="481"/>
      <c r="M256" s="481"/>
      <c r="N256" s="481"/>
      <c r="O256" s="481"/>
      <c r="P256" s="481"/>
      <c r="Q256" s="481"/>
      <c r="R256" s="481"/>
      <c r="S256" s="481"/>
      <c r="T256" s="481"/>
      <c r="U256" s="481"/>
      <c r="V256" s="481"/>
      <c r="W256" s="481"/>
      <c r="X256" s="481"/>
      <c r="Y256" s="481"/>
      <c r="Z256" s="481"/>
      <c r="AA256" s="481"/>
      <c r="AB256" s="481"/>
      <c r="AC256" s="583"/>
      <c r="AD256" s="584"/>
      <c r="AE256" s="584"/>
      <c r="AF256" s="584"/>
      <c r="AG256" s="582"/>
      <c r="AH256" s="757"/>
    </row>
    <row r="257" spans="2:34" s="585" customFormat="1" ht="21.75" customHeight="1" x14ac:dyDescent="0.2">
      <c r="B257" s="481"/>
      <c r="C257" s="481"/>
      <c r="D257" s="481"/>
      <c r="E257" s="481"/>
      <c r="F257" s="481"/>
      <c r="G257" s="481"/>
      <c r="H257" s="481"/>
      <c r="I257" s="481"/>
      <c r="J257" s="481"/>
      <c r="K257" s="481"/>
      <c r="L257" s="481"/>
      <c r="M257" s="481"/>
      <c r="N257" s="481"/>
      <c r="O257" s="481"/>
      <c r="P257" s="481"/>
      <c r="Q257" s="481"/>
      <c r="R257" s="481"/>
      <c r="S257" s="481"/>
      <c r="T257" s="481"/>
      <c r="U257" s="481"/>
      <c r="V257" s="481"/>
      <c r="W257" s="481"/>
      <c r="X257" s="481"/>
      <c r="Y257" s="481"/>
      <c r="Z257" s="481"/>
      <c r="AA257" s="481"/>
      <c r="AB257" s="481"/>
      <c r="AC257" s="583"/>
      <c r="AD257" s="584"/>
      <c r="AE257" s="584"/>
      <c r="AF257" s="584"/>
      <c r="AG257" s="582"/>
      <c r="AH257" s="757"/>
    </row>
    <row r="258" spans="2:34" s="585" customFormat="1" ht="21.75" customHeight="1" x14ac:dyDescent="0.2">
      <c r="B258" s="481"/>
      <c r="C258" s="481"/>
      <c r="D258" s="481"/>
      <c r="E258" s="481"/>
      <c r="F258" s="481"/>
      <c r="G258" s="481"/>
      <c r="H258" s="481"/>
      <c r="I258" s="481"/>
      <c r="J258" s="481"/>
      <c r="K258" s="481"/>
      <c r="L258" s="481"/>
      <c r="M258" s="481"/>
      <c r="N258" s="481"/>
      <c r="O258" s="481"/>
      <c r="P258" s="481"/>
      <c r="Q258" s="481"/>
      <c r="R258" s="481"/>
      <c r="S258" s="481"/>
      <c r="T258" s="481"/>
      <c r="U258" s="481"/>
      <c r="V258" s="481"/>
      <c r="W258" s="481"/>
      <c r="X258" s="481"/>
      <c r="Y258" s="481"/>
      <c r="Z258" s="481"/>
      <c r="AA258" s="481"/>
      <c r="AB258" s="481"/>
      <c r="AC258" s="583"/>
      <c r="AD258" s="584"/>
      <c r="AE258" s="584"/>
      <c r="AF258" s="584"/>
      <c r="AG258" s="582"/>
      <c r="AH258" s="757"/>
    </row>
    <row r="259" spans="2:34" s="585" customFormat="1" ht="21.75" customHeight="1" x14ac:dyDescent="0.2">
      <c r="B259" s="481"/>
      <c r="C259" s="481"/>
      <c r="D259" s="481"/>
      <c r="E259" s="481"/>
      <c r="F259" s="481"/>
      <c r="G259" s="481"/>
      <c r="H259" s="481"/>
      <c r="I259" s="481"/>
      <c r="J259" s="481"/>
      <c r="K259" s="481"/>
      <c r="L259" s="481"/>
      <c r="M259" s="481"/>
      <c r="N259" s="481"/>
      <c r="O259" s="481"/>
      <c r="P259" s="481"/>
      <c r="Q259" s="481"/>
      <c r="R259" s="481"/>
      <c r="S259" s="481"/>
      <c r="T259" s="481"/>
      <c r="U259" s="481"/>
      <c r="V259" s="481"/>
      <c r="W259" s="481"/>
      <c r="X259" s="481"/>
      <c r="Y259" s="481"/>
      <c r="Z259" s="481"/>
      <c r="AA259" s="481"/>
      <c r="AB259" s="481"/>
      <c r="AC259" s="583"/>
      <c r="AD259" s="584"/>
      <c r="AE259" s="584"/>
      <c r="AF259" s="584"/>
      <c r="AG259" s="582"/>
      <c r="AH259" s="757"/>
    </row>
    <row r="260" spans="2:34" s="585" customFormat="1" ht="21.75" customHeight="1" x14ac:dyDescent="0.2">
      <c r="B260" s="481"/>
      <c r="C260" s="481"/>
      <c r="D260" s="481"/>
      <c r="E260" s="481"/>
      <c r="F260" s="481"/>
      <c r="G260" s="481"/>
      <c r="H260" s="481"/>
      <c r="I260" s="481"/>
      <c r="J260" s="481"/>
      <c r="K260" s="481"/>
      <c r="L260" s="481"/>
      <c r="M260" s="481"/>
      <c r="N260" s="481"/>
      <c r="O260" s="481"/>
      <c r="P260" s="481"/>
      <c r="Q260" s="481"/>
      <c r="R260" s="481"/>
      <c r="S260" s="481"/>
      <c r="T260" s="481"/>
      <c r="U260" s="481"/>
      <c r="V260" s="481"/>
      <c r="W260" s="481"/>
      <c r="X260" s="481"/>
      <c r="Y260" s="481"/>
      <c r="Z260" s="481"/>
      <c r="AA260" s="481"/>
      <c r="AB260" s="481"/>
      <c r="AC260" s="583"/>
      <c r="AD260" s="584"/>
      <c r="AE260" s="584"/>
      <c r="AF260" s="584"/>
      <c r="AG260" s="582"/>
      <c r="AH260" s="757"/>
    </row>
    <row r="261" spans="2:34" s="585" customFormat="1" ht="21.75" customHeight="1" x14ac:dyDescent="0.2">
      <c r="B261" s="481"/>
      <c r="C261" s="481"/>
      <c r="D261" s="481"/>
      <c r="E261" s="481"/>
      <c r="F261" s="481"/>
      <c r="G261" s="481"/>
      <c r="H261" s="481"/>
      <c r="I261" s="481"/>
      <c r="J261" s="481"/>
      <c r="K261" s="481"/>
      <c r="L261" s="481"/>
      <c r="M261" s="481"/>
      <c r="N261" s="481"/>
      <c r="O261" s="481"/>
      <c r="P261" s="481"/>
      <c r="Q261" s="481"/>
      <c r="R261" s="481"/>
      <c r="S261" s="481"/>
      <c r="T261" s="481"/>
      <c r="U261" s="481"/>
      <c r="V261" s="481"/>
      <c r="W261" s="481"/>
      <c r="X261" s="481"/>
      <c r="Y261" s="481"/>
      <c r="Z261" s="481"/>
      <c r="AA261" s="481"/>
      <c r="AB261" s="481"/>
      <c r="AC261" s="583"/>
      <c r="AD261" s="584"/>
      <c r="AE261" s="584"/>
      <c r="AF261" s="584"/>
      <c r="AG261" s="582"/>
      <c r="AH261" s="757"/>
    </row>
    <row r="262" spans="2:34" s="585" customFormat="1" ht="21.75" customHeight="1" x14ac:dyDescent="0.2">
      <c r="B262" s="481"/>
      <c r="C262" s="481"/>
      <c r="D262" s="481"/>
      <c r="E262" s="481"/>
      <c r="F262" s="481"/>
      <c r="G262" s="481"/>
      <c r="H262" s="481"/>
      <c r="I262" s="481"/>
      <c r="J262" s="481"/>
      <c r="K262" s="481"/>
      <c r="L262" s="481"/>
      <c r="M262" s="481"/>
      <c r="N262" s="481"/>
      <c r="O262" s="481"/>
      <c r="P262" s="481"/>
      <c r="Q262" s="481"/>
      <c r="R262" s="481"/>
      <c r="S262" s="481"/>
      <c r="T262" s="481"/>
      <c r="U262" s="481"/>
      <c r="V262" s="481"/>
      <c r="W262" s="481"/>
      <c r="X262" s="481"/>
      <c r="Y262" s="481"/>
      <c r="Z262" s="481"/>
      <c r="AA262" s="481"/>
      <c r="AB262" s="481"/>
      <c r="AC262" s="583"/>
      <c r="AD262" s="584"/>
      <c r="AE262" s="584"/>
      <c r="AF262" s="584"/>
      <c r="AG262" s="582"/>
      <c r="AH262" s="757"/>
    </row>
    <row r="263" spans="2:34" s="585" customFormat="1" ht="21.75" customHeight="1" x14ac:dyDescent="0.2">
      <c r="B263" s="481"/>
      <c r="C263" s="481"/>
      <c r="D263" s="481"/>
      <c r="E263" s="481"/>
      <c r="F263" s="481"/>
      <c r="G263" s="481"/>
      <c r="H263" s="481"/>
      <c r="I263" s="481"/>
      <c r="J263" s="481"/>
      <c r="K263" s="481"/>
      <c r="L263" s="481"/>
      <c r="M263" s="481"/>
      <c r="N263" s="481"/>
      <c r="O263" s="481"/>
      <c r="P263" s="481"/>
      <c r="Q263" s="481"/>
      <c r="R263" s="481"/>
      <c r="S263" s="481"/>
      <c r="T263" s="481"/>
      <c r="U263" s="481"/>
      <c r="V263" s="481"/>
      <c r="W263" s="481"/>
      <c r="X263" s="481"/>
      <c r="Y263" s="481"/>
      <c r="Z263" s="481"/>
      <c r="AA263" s="481"/>
      <c r="AB263" s="481"/>
      <c r="AC263" s="583"/>
      <c r="AD263" s="584"/>
      <c r="AE263" s="584"/>
      <c r="AF263" s="584"/>
      <c r="AG263" s="582"/>
      <c r="AH263" s="757"/>
    </row>
    <row r="264" spans="2:34" s="585" customFormat="1" ht="21.75" customHeight="1" x14ac:dyDescent="0.2">
      <c r="B264" s="481"/>
      <c r="C264" s="481"/>
      <c r="D264" s="481"/>
      <c r="E264" s="481"/>
      <c r="F264" s="481"/>
      <c r="G264" s="481"/>
      <c r="H264" s="481"/>
      <c r="I264" s="481"/>
      <c r="J264" s="481"/>
      <c r="K264" s="481"/>
      <c r="L264" s="481"/>
      <c r="M264" s="481"/>
      <c r="N264" s="481"/>
      <c r="O264" s="481"/>
      <c r="P264" s="481"/>
      <c r="Q264" s="481"/>
      <c r="R264" s="481"/>
      <c r="S264" s="481"/>
      <c r="T264" s="481"/>
      <c r="U264" s="481"/>
      <c r="V264" s="481"/>
      <c r="W264" s="481"/>
      <c r="X264" s="481"/>
      <c r="Y264" s="481"/>
      <c r="Z264" s="481"/>
      <c r="AA264" s="481"/>
      <c r="AB264" s="481"/>
      <c r="AC264" s="583"/>
      <c r="AD264" s="584"/>
      <c r="AE264" s="584"/>
      <c r="AF264" s="584"/>
      <c r="AG264" s="582"/>
      <c r="AH264" s="757"/>
    </row>
    <row r="265" spans="2:34" s="585" customFormat="1" ht="21.75" customHeight="1" x14ac:dyDescent="0.2">
      <c r="B265" s="481"/>
      <c r="C265" s="481"/>
      <c r="D265" s="481"/>
      <c r="E265" s="481"/>
      <c r="F265" s="481"/>
      <c r="G265" s="481"/>
      <c r="H265" s="481"/>
      <c r="I265" s="481"/>
      <c r="J265" s="481"/>
      <c r="K265" s="481"/>
      <c r="L265" s="481"/>
      <c r="M265" s="481"/>
      <c r="N265" s="481"/>
      <c r="O265" s="481"/>
      <c r="P265" s="481"/>
      <c r="Q265" s="481"/>
      <c r="R265" s="481"/>
      <c r="S265" s="481"/>
      <c r="T265" s="481"/>
      <c r="U265" s="481"/>
      <c r="V265" s="481"/>
      <c r="W265" s="481"/>
      <c r="X265" s="481"/>
      <c r="Y265" s="481"/>
      <c r="Z265" s="481"/>
      <c r="AA265" s="481"/>
      <c r="AB265" s="481"/>
      <c r="AC265" s="583"/>
      <c r="AD265" s="584"/>
      <c r="AE265" s="584"/>
      <c r="AF265" s="584"/>
      <c r="AG265" s="582"/>
      <c r="AH265" s="757"/>
    </row>
    <row r="266" spans="2:34" s="585" customFormat="1" ht="21.75" customHeight="1" x14ac:dyDescent="0.2">
      <c r="B266" s="481"/>
      <c r="C266" s="481"/>
      <c r="D266" s="481"/>
      <c r="E266" s="481"/>
      <c r="F266" s="481"/>
      <c r="G266" s="481"/>
      <c r="H266" s="481"/>
      <c r="I266" s="481"/>
      <c r="J266" s="481"/>
      <c r="K266" s="481"/>
      <c r="L266" s="481"/>
      <c r="M266" s="481"/>
      <c r="N266" s="481"/>
      <c r="O266" s="481"/>
      <c r="P266" s="481"/>
      <c r="Q266" s="481"/>
      <c r="R266" s="481"/>
      <c r="S266" s="481"/>
      <c r="T266" s="481"/>
      <c r="U266" s="481"/>
      <c r="V266" s="481"/>
      <c r="W266" s="481"/>
      <c r="X266" s="481"/>
      <c r="Y266" s="481"/>
      <c r="Z266" s="481"/>
      <c r="AA266" s="481"/>
      <c r="AB266" s="481"/>
      <c r="AC266" s="583"/>
      <c r="AD266" s="584"/>
      <c r="AE266" s="584"/>
      <c r="AF266" s="584"/>
      <c r="AG266" s="582"/>
      <c r="AH266" s="757"/>
    </row>
    <row r="267" spans="2:34" s="585" customFormat="1" ht="21.75" customHeight="1" x14ac:dyDescent="0.2">
      <c r="B267" s="481"/>
      <c r="C267" s="481"/>
      <c r="D267" s="481"/>
      <c r="E267" s="481"/>
      <c r="F267" s="481"/>
      <c r="G267" s="481"/>
      <c r="H267" s="481"/>
      <c r="I267" s="481"/>
      <c r="J267" s="481"/>
      <c r="K267" s="481"/>
      <c r="L267" s="481"/>
      <c r="M267" s="481"/>
      <c r="N267" s="481"/>
      <c r="O267" s="481"/>
      <c r="P267" s="481"/>
      <c r="Q267" s="481"/>
      <c r="R267" s="481"/>
      <c r="S267" s="481"/>
      <c r="T267" s="481"/>
      <c r="U267" s="481"/>
      <c r="V267" s="481"/>
      <c r="W267" s="481"/>
      <c r="X267" s="481"/>
      <c r="Y267" s="481"/>
      <c r="Z267" s="481"/>
      <c r="AA267" s="481"/>
      <c r="AB267" s="481"/>
      <c r="AC267" s="583"/>
      <c r="AD267" s="584"/>
      <c r="AE267" s="584"/>
      <c r="AF267" s="584"/>
      <c r="AG267" s="582"/>
      <c r="AH267" s="757"/>
    </row>
    <row r="268" spans="2:34" s="585" customFormat="1" ht="21.75" customHeight="1" x14ac:dyDescent="0.2">
      <c r="B268" s="481"/>
      <c r="C268" s="481"/>
      <c r="D268" s="481"/>
      <c r="E268" s="481"/>
      <c r="F268" s="481"/>
      <c r="G268" s="481"/>
      <c r="H268" s="481"/>
      <c r="I268" s="481"/>
      <c r="J268" s="481"/>
      <c r="K268" s="481"/>
      <c r="L268" s="481"/>
      <c r="M268" s="481"/>
      <c r="N268" s="481"/>
      <c r="O268" s="481"/>
      <c r="P268" s="481"/>
      <c r="Q268" s="481"/>
      <c r="R268" s="481"/>
      <c r="S268" s="481"/>
      <c r="T268" s="481"/>
      <c r="U268" s="481"/>
      <c r="V268" s="481"/>
      <c r="W268" s="481"/>
      <c r="X268" s="481"/>
      <c r="Y268" s="481"/>
      <c r="Z268" s="481"/>
      <c r="AA268" s="481"/>
      <c r="AB268" s="481"/>
      <c r="AC268" s="583"/>
      <c r="AD268" s="584"/>
      <c r="AE268" s="584"/>
      <c r="AF268" s="584"/>
      <c r="AG268" s="582"/>
      <c r="AH268" s="757"/>
    </row>
    <row r="269" spans="2:34" s="585" customFormat="1" ht="21.75" customHeight="1" x14ac:dyDescent="0.2">
      <c r="B269" s="481"/>
      <c r="C269" s="481"/>
      <c r="D269" s="481"/>
      <c r="E269" s="481"/>
      <c r="F269" s="481"/>
      <c r="G269" s="481"/>
      <c r="H269" s="481"/>
      <c r="I269" s="481"/>
      <c r="J269" s="481"/>
      <c r="K269" s="481"/>
      <c r="L269" s="481"/>
      <c r="M269" s="481"/>
      <c r="N269" s="481"/>
      <c r="O269" s="481"/>
      <c r="P269" s="481"/>
      <c r="Q269" s="481"/>
      <c r="R269" s="481"/>
      <c r="S269" s="481"/>
      <c r="T269" s="481"/>
      <c r="U269" s="481"/>
      <c r="V269" s="481"/>
      <c r="W269" s="481"/>
      <c r="X269" s="481"/>
      <c r="Y269" s="481"/>
      <c r="Z269" s="481"/>
      <c r="AA269" s="481"/>
      <c r="AB269" s="481"/>
      <c r="AC269" s="583"/>
      <c r="AD269" s="584"/>
      <c r="AE269" s="584"/>
      <c r="AF269" s="584"/>
      <c r="AG269" s="582"/>
      <c r="AH269" s="757"/>
    </row>
    <row r="270" spans="2:34" s="585" customFormat="1" ht="21.75" customHeight="1" x14ac:dyDescent="0.2">
      <c r="B270" s="481"/>
      <c r="C270" s="481"/>
      <c r="D270" s="481"/>
      <c r="E270" s="481"/>
      <c r="F270" s="481"/>
      <c r="G270" s="481"/>
      <c r="H270" s="481"/>
      <c r="I270" s="481"/>
      <c r="J270" s="481"/>
      <c r="K270" s="481"/>
      <c r="L270" s="481"/>
      <c r="M270" s="481"/>
      <c r="N270" s="481"/>
      <c r="O270" s="481"/>
      <c r="P270" s="481"/>
      <c r="Q270" s="481"/>
      <c r="R270" s="481"/>
      <c r="S270" s="481"/>
      <c r="T270" s="481"/>
      <c r="U270" s="481"/>
      <c r="V270" s="481"/>
      <c r="W270" s="481"/>
      <c r="X270" s="481"/>
      <c r="Y270" s="481"/>
      <c r="Z270" s="481"/>
      <c r="AA270" s="481"/>
      <c r="AB270" s="481"/>
      <c r="AC270" s="583"/>
      <c r="AD270" s="584"/>
      <c r="AE270" s="584"/>
      <c r="AF270" s="584"/>
      <c r="AG270" s="582"/>
      <c r="AH270" s="757"/>
    </row>
    <row r="271" spans="2:34" s="585" customFormat="1" ht="21.75" customHeight="1" x14ac:dyDescent="0.2">
      <c r="B271" s="481"/>
      <c r="C271" s="481"/>
      <c r="D271" s="481"/>
      <c r="E271" s="481"/>
      <c r="F271" s="481"/>
      <c r="G271" s="481"/>
      <c r="H271" s="481"/>
      <c r="I271" s="481"/>
      <c r="J271" s="481"/>
      <c r="K271" s="481"/>
      <c r="L271" s="481"/>
      <c r="M271" s="481"/>
      <c r="N271" s="481"/>
      <c r="O271" s="481"/>
      <c r="P271" s="481"/>
      <c r="Q271" s="481"/>
      <c r="R271" s="481"/>
      <c r="S271" s="481"/>
      <c r="T271" s="481"/>
      <c r="U271" s="481"/>
      <c r="V271" s="481"/>
      <c r="W271" s="481"/>
      <c r="X271" s="481"/>
      <c r="Y271" s="481"/>
      <c r="Z271" s="481"/>
      <c r="AA271" s="481"/>
      <c r="AB271" s="481"/>
      <c r="AC271" s="583"/>
      <c r="AD271" s="584"/>
      <c r="AE271" s="584"/>
      <c r="AF271" s="584"/>
      <c r="AG271" s="582"/>
      <c r="AH271" s="757"/>
    </row>
    <row r="272" spans="2:34" s="585" customFormat="1" ht="21.75" customHeight="1" x14ac:dyDescent="0.2">
      <c r="B272" s="481"/>
      <c r="C272" s="481"/>
      <c r="D272" s="481"/>
      <c r="E272" s="481"/>
      <c r="F272" s="481"/>
      <c r="G272" s="481"/>
      <c r="H272" s="481"/>
      <c r="I272" s="481"/>
      <c r="J272" s="481"/>
      <c r="K272" s="481"/>
      <c r="L272" s="481"/>
      <c r="M272" s="481"/>
      <c r="N272" s="481"/>
      <c r="O272" s="481"/>
      <c r="P272" s="481"/>
      <c r="Q272" s="481"/>
      <c r="R272" s="481"/>
      <c r="S272" s="481"/>
      <c r="T272" s="481"/>
      <c r="U272" s="481"/>
      <c r="V272" s="481"/>
      <c r="W272" s="481"/>
      <c r="X272" s="481"/>
      <c r="Y272" s="481"/>
      <c r="Z272" s="481"/>
      <c r="AA272" s="481"/>
      <c r="AB272" s="481"/>
      <c r="AC272" s="583"/>
      <c r="AD272" s="584"/>
      <c r="AE272" s="584"/>
      <c r="AF272" s="584"/>
      <c r="AG272" s="582"/>
      <c r="AH272" s="757"/>
    </row>
    <row r="273" spans="2:34" s="585" customFormat="1" ht="21.75" customHeight="1" x14ac:dyDescent="0.2">
      <c r="B273" s="481"/>
      <c r="C273" s="481"/>
      <c r="D273" s="481"/>
      <c r="E273" s="481"/>
      <c r="F273" s="481"/>
      <c r="G273" s="481"/>
      <c r="H273" s="481"/>
      <c r="I273" s="481"/>
      <c r="J273" s="481"/>
      <c r="K273" s="481"/>
      <c r="L273" s="481"/>
      <c r="M273" s="481"/>
      <c r="N273" s="481"/>
      <c r="O273" s="481"/>
      <c r="P273" s="481"/>
      <c r="Q273" s="481"/>
      <c r="R273" s="481"/>
      <c r="S273" s="481"/>
      <c r="T273" s="481"/>
      <c r="U273" s="481"/>
      <c r="V273" s="481"/>
      <c r="W273" s="481"/>
      <c r="X273" s="481"/>
      <c r="Y273" s="481"/>
      <c r="Z273" s="481"/>
      <c r="AA273" s="481"/>
      <c r="AB273" s="481"/>
      <c r="AC273" s="583"/>
      <c r="AD273" s="584"/>
      <c r="AE273" s="584"/>
      <c r="AF273" s="584"/>
      <c r="AG273" s="582"/>
      <c r="AH273" s="757"/>
    </row>
    <row r="274" spans="2:34" s="585" customFormat="1" ht="21.75" customHeight="1" x14ac:dyDescent="0.2">
      <c r="B274" s="481"/>
      <c r="C274" s="481"/>
      <c r="D274" s="481"/>
      <c r="E274" s="481"/>
      <c r="F274" s="481"/>
      <c r="G274" s="481"/>
      <c r="H274" s="481"/>
      <c r="I274" s="481"/>
      <c r="J274" s="481"/>
      <c r="K274" s="481"/>
      <c r="L274" s="481"/>
      <c r="M274" s="481"/>
      <c r="N274" s="481"/>
      <c r="O274" s="481"/>
      <c r="P274" s="481"/>
      <c r="Q274" s="481"/>
      <c r="R274" s="481"/>
      <c r="S274" s="481"/>
      <c r="T274" s="481"/>
      <c r="U274" s="481"/>
      <c r="V274" s="481"/>
      <c r="W274" s="481"/>
      <c r="X274" s="481"/>
      <c r="Y274" s="481"/>
      <c r="Z274" s="481"/>
      <c r="AA274" s="481"/>
      <c r="AB274" s="481"/>
      <c r="AC274" s="583"/>
      <c r="AD274" s="584"/>
      <c r="AE274" s="584"/>
      <c r="AF274" s="584"/>
      <c r="AG274" s="582"/>
      <c r="AH274" s="757"/>
    </row>
    <row r="275" spans="2:34" s="585" customFormat="1" ht="21.75" customHeight="1" x14ac:dyDescent="0.2">
      <c r="B275" s="481"/>
      <c r="C275" s="481"/>
      <c r="D275" s="481"/>
      <c r="E275" s="481"/>
      <c r="F275" s="481"/>
      <c r="G275" s="481"/>
      <c r="H275" s="481"/>
      <c r="I275" s="481"/>
      <c r="J275" s="481"/>
      <c r="K275" s="481"/>
      <c r="L275" s="481"/>
      <c r="M275" s="481"/>
      <c r="N275" s="481"/>
      <c r="O275" s="481"/>
      <c r="P275" s="481"/>
      <c r="Q275" s="481"/>
      <c r="R275" s="481"/>
      <c r="S275" s="481"/>
      <c r="T275" s="481"/>
      <c r="U275" s="481"/>
      <c r="V275" s="481"/>
      <c r="W275" s="481"/>
      <c r="X275" s="481"/>
      <c r="Y275" s="481"/>
      <c r="Z275" s="481"/>
      <c r="AA275" s="481"/>
      <c r="AB275" s="481"/>
      <c r="AC275" s="583"/>
      <c r="AD275" s="584"/>
      <c r="AE275" s="584"/>
      <c r="AF275" s="584"/>
      <c r="AG275" s="582"/>
      <c r="AH275" s="757"/>
    </row>
    <row r="276" spans="2:34" s="585" customFormat="1" ht="21.75" customHeight="1" x14ac:dyDescent="0.2">
      <c r="B276" s="481"/>
      <c r="C276" s="481"/>
      <c r="D276" s="481"/>
      <c r="E276" s="481"/>
      <c r="F276" s="481"/>
      <c r="G276" s="481"/>
      <c r="H276" s="481"/>
      <c r="I276" s="481"/>
      <c r="J276" s="481"/>
      <c r="K276" s="481"/>
      <c r="L276" s="481"/>
      <c r="M276" s="481"/>
      <c r="N276" s="481"/>
      <c r="O276" s="481"/>
      <c r="P276" s="481"/>
      <c r="Q276" s="481"/>
      <c r="R276" s="481"/>
      <c r="S276" s="481"/>
      <c r="T276" s="481"/>
      <c r="U276" s="481"/>
      <c r="V276" s="481"/>
      <c r="W276" s="481"/>
      <c r="X276" s="481"/>
      <c r="Y276" s="481"/>
      <c r="Z276" s="481"/>
      <c r="AA276" s="481"/>
      <c r="AB276" s="481"/>
      <c r="AC276" s="583"/>
      <c r="AD276" s="584"/>
      <c r="AE276" s="584"/>
      <c r="AF276" s="584"/>
      <c r="AG276" s="582"/>
      <c r="AH276" s="757"/>
    </row>
    <row r="277" spans="2:34" s="585" customFormat="1" ht="21.75" customHeight="1" x14ac:dyDescent="0.2">
      <c r="B277" s="481"/>
      <c r="C277" s="481"/>
      <c r="D277" s="481"/>
      <c r="E277" s="481"/>
      <c r="F277" s="481"/>
      <c r="G277" s="481"/>
      <c r="H277" s="481"/>
      <c r="I277" s="481"/>
      <c r="J277" s="481"/>
      <c r="K277" s="481"/>
      <c r="L277" s="481"/>
      <c r="M277" s="481"/>
      <c r="N277" s="481"/>
      <c r="O277" s="481"/>
      <c r="P277" s="481"/>
      <c r="Q277" s="481"/>
      <c r="R277" s="481"/>
      <c r="S277" s="481"/>
      <c r="T277" s="481"/>
      <c r="U277" s="481"/>
      <c r="V277" s="481"/>
      <c r="W277" s="481"/>
      <c r="X277" s="481"/>
      <c r="Y277" s="481"/>
      <c r="Z277" s="481"/>
      <c r="AA277" s="481"/>
      <c r="AB277" s="481"/>
      <c r="AC277" s="583"/>
      <c r="AD277" s="584"/>
      <c r="AE277" s="584"/>
      <c r="AF277" s="584"/>
      <c r="AG277" s="582"/>
      <c r="AH277" s="757"/>
    </row>
    <row r="278" spans="2:34" s="585" customFormat="1" ht="21.75" customHeight="1" x14ac:dyDescent="0.2">
      <c r="B278" s="481"/>
      <c r="C278" s="481"/>
      <c r="D278" s="481"/>
      <c r="E278" s="481"/>
      <c r="F278" s="481"/>
      <c r="G278" s="481"/>
      <c r="H278" s="481"/>
      <c r="I278" s="481"/>
      <c r="J278" s="481"/>
      <c r="K278" s="481"/>
      <c r="L278" s="481"/>
      <c r="M278" s="481"/>
      <c r="N278" s="481"/>
      <c r="O278" s="481"/>
      <c r="P278" s="481"/>
      <c r="Q278" s="481"/>
      <c r="R278" s="481"/>
      <c r="S278" s="481"/>
      <c r="T278" s="481"/>
      <c r="U278" s="481"/>
      <c r="V278" s="481"/>
      <c r="W278" s="481"/>
      <c r="X278" s="481"/>
      <c r="Y278" s="481"/>
      <c r="Z278" s="481"/>
      <c r="AA278" s="481"/>
      <c r="AB278" s="481"/>
      <c r="AC278" s="583"/>
      <c r="AD278" s="584"/>
      <c r="AE278" s="584"/>
      <c r="AF278" s="584"/>
      <c r="AG278" s="582"/>
      <c r="AH278" s="757"/>
    </row>
    <row r="279" spans="2:34" s="585" customFormat="1" ht="21.75" customHeight="1" x14ac:dyDescent="0.2">
      <c r="B279" s="481"/>
      <c r="C279" s="481"/>
      <c r="D279" s="481"/>
      <c r="E279" s="481"/>
      <c r="F279" s="481"/>
      <c r="G279" s="481"/>
      <c r="H279" s="481"/>
      <c r="I279" s="481"/>
      <c r="J279" s="481"/>
      <c r="K279" s="481"/>
      <c r="L279" s="481"/>
      <c r="M279" s="481"/>
      <c r="N279" s="481"/>
      <c r="O279" s="481"/>
      <c r="P279" s="481"/>
      <c r="Q279" s="481"/>
      <c r="R279" s="481"/>
      <c r="S279" s="481"/>
      <c r="T279" s="481"/>
      <c r="U279" s="481"/>
      <c r="V279" s="481"/>
      <c r="W279" s="481"/>
      <c r="X279" s="481"/>
      <c r="Y279" s="481"/>
      <c r="Z279" s="481"/>
      <c r="AA279" s="481"/>
      <c r="AB279" s="481"/>
      <c r="AC279" s="583"/>
      <c r="AD279" s="584"/>
      <c r="AE279" s="584"/>
      <c r="AF279" s="584"/>
      <c r="AG279" s="582"/>
      <c r="AH279" s="757"/>
    </row>
    <row r="280" spans="2:34" s="585" customFormat="1" ht="21.75" customHeight="1" x14ac:dyDescent="0.2">
      <c r="B280" s="481"/>
      <c r="C280" s="481"/>
      <c r="D280" s="481"/>
      <c r="E280" s="481"/>
      <c r="F280" s="481"/>
      <c r="G280" s="481"/>
      <c r="H280" s="481"/>
      <c r="I280" s="481"/>
      <c r="J280" s="481"/>
      <c r="K280" s="481"/>
      <c r="L280" s="481"/>
      <c r="M280" s="481"/>
      <c r="N280" s="481"/>
      <c r="O280" s="481"/>
      <c r="P280" s="481"/>
      <c r="Q280" s="481"/>
      <c r="R280" s="481"/>
      <c r="S280" s="481"/>
      <c r="T280" s="481"/>
      <c r="U280" s="481"/>
      <c r="V280" s="481"/>
      <c r="W280" s="481"/>
      <c r="X280" s="481"/>
      <c r="Y280" s="481"/>
      <c r="Z280" s="481"/>
      <c r="AA280" s="481"/>
      <c r="AB280" s="481"/>
      <c r="AC280" s="583"/>
      <c r="AD280" s="584"/>
      <c r="AE280" s="584"/>
      <c r="AF280" s="584"/>
      <c r="AG280" s="582"/>
      <c r="AH280" s="757"/>
    </row>
    <row r="281" spans="2:34" s="585" customFormat="1" ht="21.75" customHeight="1" x14ac:dyDescent="0.2">
      <c r="B281" s="481"/>
      <c r="C281" s="481"/>
      <c r="D281" s="481"/>
      <c r="E281" s="481"/>
      <c r="F281" s="481"/>
      <c r="G281" s="481"/>
      <c r="H281" s="481"/>
      <c r="I281" s="481"/>
      <c r="J281" s="481"/>
      <c r="K281" s="481"/>
      <c r="L281" s="481"/>
      <c r="M281" s="481"/>
      <c r="N281" s="481"/>
      <c r="O281" s="481"/>
      <c r="P281" s="481"/>
      <c r="Q281" s="481"/>
      <c r="R281" s="481"/>
      <c r="S281" s="481"/>
      <c r="T281" s="481"/>
      <c r="U281" s="481"/>
      <c r="V281" s="481"/>
      <c r="W281" s="481"/>
      <c r="X281" s="481"/>
      <c r="Y281" s="481"/>
      <c r="Z281" s="481"/>
      <c r="AA281" s="481"/>
      <c r="AB281" s="481"/>
      <c r="AC281" s="583"/>
      <c r="AD281" s="584"/>
      <c r="AE281" s="584"/>
      <c r="AF281" s="584"/>
      <c r="AG281" s="582"/>
      <c r="AH281" s="757"/>
    </row>
    <row r="282" spans="2:34" s="585" customFormat="1" ht="21.75" customHeight="1" x14ac:dyDescent="0.2">
      <c r="B282" s="481"/>
      <c r="C282" s="481"/>
      <c r="D282" s="481"/>
      <c r="E282" s="481"/>
      <c r="F282" s="481"/>
      <c r="G282" s="481"/>
      <c r="H282" s="481"/>
      <c r="I282" s="481"/>
      <c r="J282" s="481"/>
      <c r="K282" s="481"/>
      <c r="L282" s="481"/>
      <c r="M282" s="481"/>
      <c r="N282" s="481"/>
      <c r="O282" s="481"/>
      <c r="P282" s="481"/>
      <c r="Q282" s="481"/>
      <c r="R282" s="481"/>
      <c r="S282" s="481"/>
      <c r="T282" s="481"/>
      <c r="U282" s="481"/>
      <c r="V282" s="481"/>
      <c r="W282" s="481"/>
      <c r="X282" s="481"/>
      <c r="Y282" s="481"/>
      <c r="Z282" s="481"/>
      <c r="AA282" s="481"/>
      <c r="AB282" s="481"/>
      <c r="AC282" s="583"/>
      <c r="AD282" s="584"/>
      <c r="AE282" s="584"/>
      <c r="AF282" s="584"/>
      <c r="AG282" s="582"/>
      <c r="AH282" s="757"/>
    </row>
    <row r="283" spans="2:34" s="585" customFormat="1" ht="21.75" customHeight="1" x14ac:dyDescent="0.2">
      <c r="B283" s="481"/>
      <c r="C283" s="481"/>
      <c r="D283" s="481"/>
      <c r="E283" s="481"/>
      <c r="F283" s="481"/>
      <c r="G283" s="481"/>
      <c r="H283" s="481"/>
      <c r="I283" s="481"/>
      <c r="J283" s="481"/>
      <c r="K283" s="481"/>
      <c r="L283" s="481"/>
      <c r="M283" s="481"/>
      <c r="N283" s="481"/>
      <c r="O283" s="481"/>
      <c r="P283" s="481"/>
      <c r="Q283" s="481"/>
      <c r="R283" s="481"/>
      <c r="S283" s="481"/>
      <c r="T283" s="481"/>
      <c r="U283" s="481"/>
      <c r="V283" s="481"/>
      <c r="W283" s="481"/>
      <c r="X283" s="481"/>
      <c r="Y283" s="481"/>
      <c r="Z283" s="481"/>
      <c r="AA283" s="481"/>
      <c r="AB283" s="481"/>
      <c r="AC283" s="583"/>
      <c r="AD283" s="584"/>
      <c r="AE283" s="584"/>
      <c r="AF283" s="584"/>
      <c r="AG283" s="582"/>
      <c r="AH283" s="757"/>
    </row>
    <row r="284" spans="2:34" s="585" customFormat="1" ht="21.75" customHeight="1" x14ac:dyDescent="0.2">
      <c r="B284" s="481"/>
      <c r="C284" s="481"/>
      <c r="D284" s="481"/>
      <c r="E284" s="481"/>
      <c r="F284" s="481"/>
      <c r="G284" s="481"/>
      <c r="H284" s="481"/>
      <c r="I284" s="481"/>
      <c r="J284" s="481"/>
      <c r="K284" s="481"/>
      <c r="L284" s="481"/>
      <c r="M284" s="481"/>
      <c r="N284" s="481"/>
      <c r="O284" s="481"/>
      <c r="P284" s="481"/>
      <c r="Q284" s="481"/>
      <c r="R284" s="481"/>
      <c r="S284" s="481"/>
      <c r="T284" s="481"/>
      <c r="U284" s="481"/>
      <c r="V284" s="481"/>
      <c r="W284" s="481"/>
      <c r="X284" s="481"/>
      <c r="Y284" s="481"/>
      <c r="Z284" s="481"/>
      <c r="AA284" s="481"/>
      <c r="AB284" s="481"/>
      <c r="AC284" s="583"/>
      <c r="AD284" s="584"/>
      <c r="AE284" s="584"/>
      <c r="AF284" s="584"/>
      <c r="AG284" s="582"/>
      <c r="AH284" s="757"/>
    </row>
    <row r="285" spans="2:34" s="585" customFormat="1" ht="21.75" customHeight="1" x14ac:dyDescent="0.2">
      <c r="B285" s="481"/>
      <c r="C285" s="481"/>
      <c r="D285" s="481"/>
      <c r="E285" s="481"/>
      <c r="F285" s="481"/>
      <c r="G285" s="481"/>
      <c r="H285" s="481"/>
      <c r="I285" s="481"/>
      <c r="J285" s="481"/>
      <c r="K285" s="481"/>
      <c r="L285" s="481"/>
      <c r="M285" s="481"/>
      <c r="N285" s="481"/>
      <c r="O285" s="481"/>
      <c r="P285" s="481"/>
      <c r="Q285" s="481"/>
      <c r="R285" s="481"/>
      <c r="S285" s="481"/>
      <c r="T285" s="481"/>
      <c r="U285" s="481"/>
      <c r="V285" s="481"/>
      <c r="W285" s="481"/>
      <c r="X285" s="481"/>
      <c r="Y285" s="481"/>
      <c r="Z285" s="481"/>
      <c r="AA285" s="481"/>
      <c r="AB285" s="481"/>
      <c r="AC285" s="583"/>
      <c r="AD285" s="584"/>
      <c r="AE285" s="584"/>
      <c r="AF285" s="584"/>
      <c r="AG285" s="582"/>
      <c r="AH285" s="757"/>
    </row>
    <row r="286" spans="2:34" s="585" customFormat="1" ht="21.75" customHeight="1" x14ac:dyDescent="0.2">
      <c r="B286" s="481"/>
      <c r="C286" s="481"/>
      <c r="D286" s="481"/>
      <c r="E286" s="481"/>
      <c r="F286" s="481"/>
      <c r="G286" s="481"/>
      <c r="H286" s="481"/>
      <c r="I286" s="481"/>
      <c r="J286" s="481"/>
      <c r="K286" s="481"/>
      <c r="L286" s="481"/>
      <c r="M286" s="481"/>
      <c r="N286" s="481"/>
      <c r="O286" s="481"/>
      <c r="P286" s="481"/>
      <c r="Q286" s="481"/>
      <c r="R286" s="481"/>
      <c r="S286" s="481"/>
      <c r="T286" s="481"/>
      <c r="U286" s="481"/>
      <c r="V286" s="481"/>
      <c r="W286" s="481"/>
      <c r="X286" s="481"/>
      <c r="Y286" s="481"/>
      <c r="Z286" s="481"/>
      <c r="AA286" s="481"/>
      <c r="AB286" s="481"/>
      <c r="AC286" s="583"/>
      <c r="AD286" s="584"/>
      <c r="AE286" s="584"/>
      <c r="AF286" s="584"/>
      <c r="AG286" s="582"/>
      <c r="AH286" s="757"/>
    </row>
    <row r="287" spans="2:34" s="585" customFormat="1" ht="21.75" customHeight="1" x14ac:dyDescent="0.2">
      <c r="B287" s="481"/>
      <c r="C287" s="481"/>
      <c r="D287" s="481"/>
      <c r="E287" s="481"/>
      <c r="F287" s="481"/>
      <c r="G287" s="481"/>
      <c r="H287" s="481"/>
      <c r="I287" s="481"/>
      <c r="J287" s="481"/>
      <c r="K287" s="481"/>
      <c r="L287" s="481"/>
      <c r="M287" s="481"/>
      <c r="N287" s="481"/>
      <c r="O287" s="481"/>
      <c r="P287" s="481"/>
      <c r="Q287" s="481"/>
      <c r="R287" s="481"/>
      <c r="S287" s="481"/>
      <c r="T287" s="481"/>
      <c r="U287" s="481"/>
      <c r="V287" s="481"/>
      <c r="W287" s="481"/>
      <c r="X287" s="481"/>
      <c r="Y287" s="481"/>
      <c r="Z287" s="481"/>
      <c r="AA287" s="481"/>
      <c r="AB287" s="481"/>
      <c r="AC287" s="583"/>
      <c r="AD287" s="584"/>
      <c r="AE287" s="584"/>
      <c r="AF287" s="584"/>
      <c r="AG287" s="582"/>
      <c r="AH287" s="757"/>
    </row>
    <row r="288" spans="2:34" s="585" customFormat="1" ht="21.75" customHeight="1" x14ac:dyDescent="0.2">
      <c r="B288" s="481"/>
      <c r="C288" s="481"/>
      <c r="D288" s="481"/>
      <c r="E288" s="481"/>
      <c r="F288" s="481"/>
      <c r="G288" s="481"/>
      <c r="H288" s="481"/>
      <c r="I288" s="481"/>
      <c r="J288" s="481"/>
      <c r="K288" s="481"/>
      <c r="L288" s="481"/>
      <c r="M288" s="481"/>
      <c r="N288" s="481"/>
      <c r="O288" s="481"/>
      <c r="P288" s="481"/>
      <c r="Q288" s="481"/>
      <c r="R288" s="481"/>
      <c r="S288" s="481"/>
      <c r="T288" s="481"/>
      <c r="U288" s="481"/>
      <c r="V288" s="481"/>
      <c r="W288" s="481"/>
      <c r="X288" s="481"/>
      <c r="Y288" s="481"/>
      <c r="Z288" s="481"/>
      <c r="AA288" s="481"/>
      <c r="AB288" s="481"/>
      <c r="AC288" s="583"/>
      <c r="AD288" s="584"/>
      <c r="AE288" s="584"/>
      <c r="AF288" s="584"/>
      <c r="AG288" s="582"/>
      <c r="AH288" s="757"/>
    </row>
    <row r="289" spans="2:34" s="585" customFormat="1" ht="21.75" customHeight="1" x14ac:dyDescent="0.2">
      <c r="B289" s="481"/>
      <c r="C289" s="481"/>
      <c r="D289" s="481"/>
      <c r="E289" s="481"/>
      <c r="F289" s="481"/>
      <c r="G289" s="481"/>
      <c r="H289" s="481"/>
      <c r="I289" s="481"/>
      <c r="J289" s="481"/>
      <c r="K289" s="481"/>
      <c r="L289" s="481"/>
      <c r="M289" s="481"/>
      <c r="N289" s="481"/>
      <c r="O289" s="481"/>
      <c r="P289" s="481"/>
      <c r="Q289" s="481"/>
      <c r="R289" s="481"/>
      <c r="S289" s="481"/>
      <c r="T289" s="481"/>
      <c r="U289" s="481"/>
      <c r="V289" s="481"/>
      <c r="W289" s="481"/>
      <c r="X289" s="481"/>
      <c r="Y289" s="481"/>
      <c r="Z289" s="481"/>
      <c r="AA289" s="481"/>
      <c r="AB289" s="481"/>
      <c r="AC289" s="583"/>
      <c r="AD289" s="584"/>
      <c r="AE289" s="584"/>
      <c r="AF289" s="584"/>
      <c r="AG289" s="582"/>
      <c r="AH289" s="757"/>
    </row>
    <row r="290" spans="2:34" s="585" customFormat="1" ht="21.75" customHeight="1" x14ac:dyDescent="0.2">
      <c r="B290" s="481"/>
      <c r="C290" s="481"/>
      <c r="D290" s="481"/>
      <c r="E290" s="481"/>
      <c r="F290" s="481"/>
      <c r="G290" s="481"/>
      <c r="H290" s="481"/>
      <c r="I290" s="481"/>
      <c r="J290" s="481"/>
      <c r="K290" s="481"/>
      <c r="L290" s="481"/>
      <c r="M290" s="481"/>
      <c r="N290" s="481"/>
      <c r="O290" s="481"/>
      <c r="P290" s="481"/>
      <c r="Q290" s="481"/>
      <c r="R290" s="481"/>
      <c r="S290" s="481"/>
      <c r="T290" s="481"/>
      <c r="U290" s="481"/>
      <c r="V290" s="481"/>
      <c r="W290" s="481"/>
      <c r="X290" s="481"/>
      <c r="Y290" s="481"/>
      <c r="Z290" s="481"/>
      <c r="AA290" s="481"/>
      <c r="AB290" s="481"/>
      <c r="AC290" s="583"/>
      <c r="AD290" s="584"/>
      <c r="AE290" s="584"/>
      <c r="AF290" s="584"/>
      <c r="AG290" s="582"/>
      <c r="AH290" s="757"/>
    </row>
    <row r="291" spans="2:34" s="585" customFormat="1" ht="21.75" customHeight="1" x14ac:dyDescent="0.2">
      <c r="B291" s="481"/>
      <c r="C291" s="481"/>
      <c r="D291" s="481"/>
      <c r="E291" s="481"/>
      <c r="F291" s="481"/>
      <c r="G291" s="481"/>
      <c r="H291" s="481"/>
      <c r="I291" s="481"/>
      <c r="J291" s="481"/>
      <c r="K291" s="481"/>
      <c r="L291" s="481"/>
      <c r="M291" s="481"/>
      <c r="N291" s="481"/>
      <c r="O291" s="481"/>
      <c r="P291" s="481"/>
      <c r="Q291" s="481"/>
      <c r="R291" s="481"/>
      <c r="S291" s="481"/>
      <c r="T291" s="481"/>
      <c r="U291" s="481"/>
      <c r="V291" s="481"/>
      <c r="W291" s="481"/>
      <c r="X291" s="481"/>
      <c r="Y291" s="481"/>
      <c r="Z291" s="481"/>
      <c r="AA291" s="481"/>
      <c r="AB291" s="481"/>
      <c r="AC291" s="583"/>
      <c r="AD291" s="584"/>
      <c r="AE291" s="584"/>
      <c r="AF291" s="584"/>
      <c r="AG291" s="582"/>
      <c r="AH291" s="757"/>
    </row>
    <row r="292" spans="2:34" s="585" customFormat="1" ht="21.75" customHeight="1" x14ac:dyDescent="0.2">
      <c r="B292" s="481"/>
      <c r="C292" s="481"/>
      <c r="D292" s="481"/>
      <c r="E292" s="481"/>
      <c r="F292" s="481"/>
      <c r="G292" s="481"/>
      <c r="H292" s="481"/>
      <c r="I292" s="481"/>
      <c r="J292" s="481"/>
      <c r="K292" s="481"/>
      <c r="L292" s="481"/>
      <c r="M292" s="481"/>
      <c r="N292" s="481"/>
      <c r="O292" s="481"/>
      <c r="P292" s="481"/>
      <c r="Q292" s="481"/>
      <c r="R292" s="481"/>
      <c r="S292" s="481"/>
      <c r="T292" s="481"/>
      <c r="U292" s="481"/>
      <c r="V292" s="481"/>
      <c r="W292" s="481"/>
      <c r="X292" s="481"/>
      <c r="Y292" s="481"/>
      <c r="Z292" s="481"/>
      <c r="AA292" s="481"/>
      <c r="AB292" s="481"/>
      <c r="AC292" s="583"/>
      <c r="AD292" s="584"/>
      <c r="AE292" s="584"/>
      <c r="AF292" s="584"/>
      <c r="AG292" s="582"/>
      <c r="AH292" s="757"/>
    </row>
    <row r="293" spans="2:34" s="585" customFormat="1" ht="21.75" customHeight="1" x14ac:dyDescent="0.2">
      <c r="B293" s="481"/>
      <c r="C293" s="481"/>
      <c r="D293" s="481"/>
      <c r="E293" s="481"/>
      <c r="F293" s="481"/>
      <c r="G293" s="481"/>
      <c r="H293" s="481"/>
      <c r="I293" s="481"/>
      <c r="J293" s="481"/>
      <c r="K293" s="481"/>
      <c r="L293" s="481"/>
      <c r="M293" s="481"/>
      <c r="N293" s="481"/>
      <c r="O293" s="481"/>
      <c r="P293" s="481"/>
      <c r="Q293" s="481"/>
      <c r="R293" s="481"/>
      <c r="S293" s="481"/>
      <c r="T293" s="481"/>
      <c r="U293" s="481"/>
      <c r="V293" s="481"/>
      <c r="W293" s="481"/>
      <c r="X293" s="481"/>
      <c r="Y293" s="481"/>
      <c r="Z293" s="481"/>
      <c r="AA293" s="481"/>
      <c r="AB293" s="481"/>
      <c r="AC293" s="583"/>
      <c r="AD293" s="584"/>
      <c r="AE293" s="584"/>
      <c r="AF293" s="584"/>
      <c r="AG293" s="582"/>
      <c r="AH293" s="757"/>
    </row>
    <row r="294" spans="2:34" s="585" customFormat="1" ht="21.75" customHeight="1" x14ac:dyDescent="0.2">
      <c r="B294" s="481"/>
      <c r="C294" s="481"/>
      <c r="D294" s="481"/>
      <c r="E294" s="481"/>
      <c r="F294" s="481"/>
      <c r="G294" s="481"/>
      <c r="H294" s="481"/>
      <c r="I294" s="481"/>
      <c r="J294" s="481"/>
      <c r="K294" s="481"/>
      <c r="L294" s="481"/>
      <c r="M294" s="481"/>
      <c r="N294" s="481"/>
      <c r="O294" s="481"/>
      <c r="P294" s="481"/>
      <c r="Q294" s="481"/>
      <c r="R294" s="481"/>
      <c r="S294" s="481"/>
      <c r="T294" s="481"/>
      <c r="U294" s="481"/>
      <c r="V294" s="481"/>
      <c r="W294" s="481"/>
      <c r="X294" s="481"/>
      <c r="Y294" s="481"/>
      <c r="Z294" s="481"/>
      <c r="AA294" s="481"/>
      <c r="AB294" s="481"/>
      <c r="AC294" s="588"/>
      <c r="AD294" s="589"/>
      <c r="AE294" s="589"/>
      <c r="AF294" s="589"/>
      <c r="AG294" s="582"/>
      <c r="AH294" s="757"/>
    </row>
    <row r="295" spans="2:34" s="585" customFormat="1" ht="21.75" customHeight="1" x14ac:dyDescent="0.2">
      <c r="B295" s="481"/>
      <c r="C295" s="481"/>
      <c r="D295" s="481"/>
      <c r="E295" s="481"/>
      <c r="F295" s="481"/>
      <c r="G295" s="481"/>
      <c r="H295" s="481"/>
      <c r="I295" s="481"/>
      <c r="J295" s="481"/>
      <c r="K295" s="481"/>
      <c r="L295" s="481"/>
      <c r="M295" s="481"/>
      <c r="N295" s="481"/>
      <c r="O295" s="481"/>
      <c r="P295" s="481"/>
      <c r="Q295" s="481"/>
      <c r="R295" s="481"/>
      <c r="S295" s="481"/>
      <c r="T295" s="481"/>
      <c r="U295" s="481"/>
      <c r="V295" s="481"/>
      <c r="W295" s="481"/>
      <c r="X295" s="481"/>
      <c r="Y295" s="481"/>
      <c r="Z295" s="481"/>
      <c r="AA295" s="481"/>
      <c r="AB295" s="481"/>
      <c r="AC295" s="588"/>
      <c r="AD295" s="589"/>
      <c r="AE295" s="589"/>
      <c r="AF295" s="589"/>
      <c r="AG295" s="582"/>
      <c r="AH295" s="757"/>
    </row>
    <row r="296" spans="2:34" s="585" customFormat="1" ht="21.75" customHeight="1" x14ac:dyDescent="0.2">
      <c r="B296" s="481"/>
      <c r="C296" s="481"/>
      <c r="D296" s="481"/>
      <c r="E296" s="481"/>
      <c r="F296" s="481"/>
      <c r="G296" s="481"/>
      <c r="H296" s="481"/>
      <c r="I296" s="481"/>
      <c r="J296" s="481"/>
      <c r="K296" s="481"/>
      <c r="L296" s="481"/>
      <c r="M296" s="481"/>
      <c r="N296" s="481"/>
      <c r="O296" s="481"/>
      <c r="P296" s="481"/>
      <c r="Q296" s="481"/>
      <c r="R296" s="481"/>
      <c r="S296" s="481"/>
      <c r="T296" s="481"/>
      <c r="U296" s="481"/>
      <c r="V296" s="481"/>
      <c r="W296" s="481"/>
      <c r="X296" s="481"/>
      <c r="Y296" s="481"/>
      <c r="Z296" s="481"/>
      <c r="AA296" s="481"/>
      <c r="AB296" s="481"/>
      <c r="AC296" s="588"/>
      <c r="AD296" s="589"/>
      <c r="AE296" s="589"/>
      <c r="AF296" s="589"/>
      <c r="AG296" s="582"/>
      <c r="AH296" s="757"/>
    </row>
    <row r="297" spans="2:34" s="585" customFormat="1" ht="21.75" customHeight="1" x14ac:dyDescent="0.2">
      <c r="B297" s="481"/>
      <c r="C297" s="481"/>
      <c r="D297" s="481"/>
      <c r="E297" s="481"/>
      <c r="F297" s="481"/>
      <c r="G297" s="481"/>
      <c r="H297" s="481"/>
      <c r="I297" s="481"/>
      <c r="J297" s="481"/>
      <c r="K297" s="481"/>
      <c r="L297" s="481"/>
      <c r="M297" s="481"/>
      <c r="N297" s="481"/>
      <c r="O297" s="481"/>
      <c r="P297" s="481"/>
      <c r="Q297" s="481"/>
      <c r="R297" s="481"/>
      <c r="S297" s="481"/>
      <c r="T297" s="481"/>
      <c r="U297" s="481"/>
      <c r="V297" s="481"/>
      <c r="W297" s="481"/>
      <c r="X297" s="481"/>
      <c r="Y297" s="481"/>
      <c r="Z297" s="481"/>
      <c r="AA297" s="481"/>
      <c r="AB297" s="481"/>
      <c r="AC297" s="588"/>
      <c r="AD297" s="589"/>
      <c r="AE297" s="589"/>
      <c r="AF297" s="589"/>
      <c r="AG297" s="582"/>
      <c r="AH297" s="757"/>
    </row>
    <row r="298" spans="2:34" s="585" customFormat="1" ht="21.75" customHeight="1" x14ac:dyDescent="0.2">
      <c r="B298" s="481"/>
      <c r="C298" s="481"/>
      <c r="D298" s="481"/>
      <c r="E298" s="481"/>
      <c r="F298" s="481"/>
      <c r="G298" s="481"/>
      <c r="H298" s="481"/>
      <c r="I298" s="481"/>
      <c r="J298" s="481"/>
      <c r="K298" s="481"/>
      <c r="L298" s="481"/>
      <c r="M298" s="481"/>
      <c r="N298" s="481"/>
      <c r="O298" s="481"/>
      <c r="P298" s="481"/>
      <c r="Q298" s="481"/>
      <c r="R298" s="481"/>
      <c r="S298" s="481"/>
      <c r="T298" s="481"/>
      <c r="U298" s="481"/>
      <c r="V298" s="481"/>
      <c r="W298" s="481"/>
      <c r="X298" s="481"/>
      <c r="Y298" s="481"/>
      <c r="Z298" s="481"/>
      <c r="AA298" s="481"/>
      <c r="AB298" s="481"/>
      <c r="AC298" s="588"/>
      <c r="AD298" s="589"/>
      <c r="AE298" s="589"/>
      <c r="AF298" s="589"/>
      <c r="AG298" s="582"/>
      <c r="AH298" s="757"/>
    </row>
    <row r="299" spans="2:34" s="585" customFormat="1" ht="21.75" customHeight="1" x14ac:dyDescent="0.2">
      <c r="B299" s="481"/>
      <c r="C299" s="481"/>
      <c r="D299" s="481"/>
      <c r="E299" s="481"/>
      <c r="F299" s="481"/>
      <c r="G299" s="481"/>
      <c r="H299" s="481"/>
      <c r="I299" s="481"/>
      <c r="J299" s="481"/>
      <c r="K299" s="481"/>
      <c r="L299" s="481"/>
      <c r="M299" s="481"/>
      <c r="N299" s="481"/>
      <c r="O299" s="481"/>
      <c r="P299" s="481"/>
      <c r="Q299" s="481"/>
      <c r="R299" s="481"/>
      <c r="S299" s="481"/>
      <c r="T299" s="481"/>
      <c r="U299" s="481"/>
      <c r="V299" s="481"/>
      <c r="W299" s="481"/>
      <c r="X299" s="481"/>
      <c r="Y299" s="481"/>
      <c r="Z299" s="481"/>
      <c r="AA299" s="481"/>
      <c r="AB299" s="481"/>
      <c r="AC299" s="588"/>
      <c r="AD299" s="589"/>
      <c r="AE299" s="589"/>
      <c r="AF299" s="589"/>
      <c r="AG299" s="582"/>
      <c r="AH299" s="757"/>
    </row>
    <row r="300" spans="2:34" s="585" customFormat="1" ht="21.75" customHeight="1" x14ac:dyDescent="0.2">
      <c r="B300" s="481"/>
      <c r="C300" s="481"/>
      <c r="D300" s="481"/>
      <c r="E300" s="481"/>
      <c r="F300" s="481"/>
      <c r="G300" s="481"/>
      <c r="H300" s="481"/>
      <c r="I300" s="481"/>
      <c r="J300" s="481"/>
      <c r="K300" s="481"/>
      <c r="L300" s="481"/>
      <c r="M300" s="481"/>
      <c r="N300" s="481"/>
      <c r="O300" s="481"/>
      <c r="P300" s="481"/>
      <c r="Q300" s="481"/>
      <c r="R300" s="481"/>
      <c r="S300" s="481"/>
      <c r="T300" s="481"/>
      <c r="U300" s="481"/>
      <c r="V300" s="481"/>
      <c r="W300" s="481"/>
      <c r="X300" s="481"/>
      <c r="Y300" s="481"/>
      <c r="Z300" s="481"/>
      <c r="AA300" s="481"/>
      <c r="AB300" s="481"/>
      <c r="AC300" s="588"/>
      <c r="AD300" s="589"/>
      <c r="AE300" s="589"/>
      <c r="AF300" s="589"/>
      <c r="AG300" s="582"/>
      <c r="AH300" s="757"/>
    </row>
    <row r="301" spans="2:34" s="585" customFormat="1" ht="21.75" customHeight="1" x14ac:dyDescent="0.2">
      <c r="B301" s="481"/>
      <c r="C301" s="481"/>
      <c r="D301" s="481"/>
      <c r="E301" s="481"/>
      <c r="F301" s="481"/>
      <c r="G301" s="481"/>
      <c r="H301" s="481"/>
      <c r="I301" s="481"/>
      <c r="J301" s="481"/>
      <c r="K301" s="481"/>
      <c r="L301" s="481"/>
      <c r="M301" s="481"/>
      <c r="N301" s="481"/>
      <c r="O301" s="481"/>
      <c r="P301" s="481"/>
      <c r="Q301" s="481"/>
      <c r="R301" s="481"/>
      <c r="S301" s="481"/>
      <c r="T301" s="481"/>
      <c r="U301" s="481"/>
      <c r="V301" s="481"/>
      <c r="W301" s="481"/>
      <c r="X301" s="481"/>
      <c r="Y301" s="481"/>
      <c r="Z301" s="481"/>
      <c r="AA301" s="481"/>
      <c r="AB301" s="481"/>
      <c r="AC301" s="588"/>
      <c r="AD301" s="589"/>
      <c r="AE301" s="589"/>
      <c r="AF301" s="589"/>
      <c r="AG301" s="582"/>
      <c r="AH301" s="757"/>
    </row>
    <row r="302" spans="2:34" s="585" customFormat="1" ht="21.75" customHeight="1" x14ac:dyDescent="0.2">
      <c r="B302" s="481"/>
      <c r="C302" s="481"/>
      <c r="D302" s="481"/>
      <c r="E302" s="481"/>
      <c r="F302" s="481"/>
      <c r="G302" s="481"/>
      <c r="H302" s="481"/>
      <c r="I302" s="481"/>
      <c r="J302" s="481"/>
      <c r="K302" s="481"/>
      <c r="L302" s="481"/>
      <c r="M302" s="481"/>
      <c r="N302" s="481"/>
      <c r="O302" s="481"/>
      <c r="P302" s="481"/>
      <c r="Q302" s="481"/>
      <c r="R302" s="481"/>
      <c r="S302" s="481"/>
      <c r="T302" s="481"/>
      <c r="U302" s="481"/>
      <c r="V302" s="481"/>
      <c r="W302" s="481"/>
      <c r="X302" s="481"/>
      <c r="Y302" s="481"/>
      <c r="Z302" s="481"/>
      <c r="AA302" s="481"/>
      <c r="AB302" s="481"/>
      <c r="AC302" s="588"/>
      <c r="AD302" s="589"/>
      <c r="AE302" s="589"/>
      <c r="AF302" s="589"/>
      <c r="AG302" s="582"/>
      <c r="AH302" s="757"/>
    </row>
    <row r="303" spans="2:34" s="585" customFormat="1" ht="21.75" customHeight="1" x14ac:dyDescent="0.2">
      <c r="B303" s="481"/>
      <c r="C303" s="481"/>
      <c r="D303" s="481"/>
      <c r="E303" s="481"/>
      <c r="F303" s="481"/>
      <c r="G303" s="481"/>
      <c r="H303" s="481"/>
      <c r="I303" s="481"/>
      <c r="J303" s="481"/>
      <c r="K303" s="481"/>
      <c r="L303" s="481"/>
      <c r="M303" s="481"/>
      <c r="N303" s="481"/>
      <c r="O303" s="481"/>
      <c r="P303" s="481"/>
      <c r="Q303" s="481"/>
      <c r="R303" s="481"/>
      <c r="S303" s="481"/>
      <c r="T303" s="481"/>
      <c r="U303" s="481"/>
      <c r="V303" s="481"/>
      <c r="W303" s="481"/>
      <c r="X303" s="481"/>
      <c r="Y303" s="481"/>
      <c r="Z303" s="481"/>
      <c r="AA303" s="481"/>
      <c r="AB303" s="481"/>
      <c r="AC303" s="588"/>
      <c r="AD303" s="589"/>
      <c r="AE303" s="589"/>
      <c r="AF303" s="589"/>
      <c r="AG303" s="582"/>
      <c r="AH303" s="757"/>
    </row>
    <row r="304" spans="2:34" s="585" customFormat="1" ht="21.75" customHeight="1" x14ac:dyDescent="0.2">
      <c r="B304" s="481"/>
      <c r="C304" s="481"/>
      <c r="D304" s="481"/>
      <c r="E304" s="481"/>
      <c r="F304" s="481"/>
      <c r="G304" s="481"/>
      <c r="H304" s="481"/>
      <c r="I304" s="481"/>
      <c r="J304" s="481"/>
      <c r="K304" s="481"/>
      <c r="L304" s="481"/>
      <c r="M304" s="481"/>
      <c r="N304" s="481"/>
      <c r="O304" s="481"/>
      <c r="P304" s="481"/>
      <c r="Q304" s="481"/>
      <c r="R304" s="481"/>
      <c r="S304" s="481"/>
      <c r="T304" s="481"/>
      <c r="U304" s="481"/>
      <c r="V304" s="481"/>
      <c r="W304" s="481"/>
      <c r="X304" s="481"/>
      <c r="Y304" s="481"/>
      <c r="Z304" s="481"/>
      <c r="AA304" s="481"/>
      <c r="AB304" s="481"/>
      <c r="AC304" s="588"/>
      <c r="AD304" s="589"/>
      <c r="AE304" s="589"/>
      <c r="AF304" s="589"/>
      <c r="AG304" s="582"/>
      <c r="AH304" s="757"/>
    </row>
    <row r="305" spans="2:34" s="585" customFormat="1" ht="21.75" customHeight="1" x14ac:dyDescent="0.2">
      <c r="B305" s="481"/>
      <c r="C305" s="481"/>
      <c r="D305" s="481"/>
      <c r="E305" s="481"/>
      <c r="F305" s="481"/>
      <c r="G305" s="481"/>
      <c r="H305" s="481"/>
      <c r="I305" s="481"/>
      <c r="J305" s="481"/>
      <c r="K305" s="481"/>
      <c r="L305" s="481"/>
      <c r="M305" s="481"/>
      <c r="N305" s="481"/>
      <c r="O305" s="481"/>
      <c r="P305" s="481"/>
      <c r="Q305" s="481"/>
      <c r="R305" s="481"/>
      <c r="S305" s="481"/>
      <c r="T305" s="481"/>
      <c r="U305" s="481"/>
      <c r="V305" s="481"/>
      <c r="W305" s="481"/>
      <c r="X305" s="481"/>
      <c r="Y305" s="481"/>
      <c r="Z305" s="481"/>
      <c r="AA305" s="481"/>
      <c r="AB305" s="481"/>
      <c r="AC305" s="588"/>
      <c r="AD305" s="589"/>
      <c r="AE305" s="589"/>
      <c r="AF305" s="589"/>
      <c r="AG305" s="582"/>
      <c r="AH305" s="757"/>
    </row>
    <row r="306" spans="2:34" s="585" customFormat="1" ht="21.75" customHeight="1" x14ac:dyDescent="0.2">
      <c r="B306" s="481"/>
      <c r="C306" s="481"/>
      <c r="D306" s="481"/>
      <c r="E306" s="481"/>
      <c r="F306" s="481"/>
      <c r="G306" s="481"/>
      <c r="H306" s="481"/>
      <c r="I306" s="481"/>
      <c r="J306" s="481"/>
      <c r="K306" s="481"/>
      <c r="L306" s="481"/>
      <c r="M306" s="481"/>
      <c r="N306" s="481"/>
      <c r="O306" s="481"/>
      <c r="P306" s="481"/>
      <c r="Q306" s="481"/>
      <c r="R306" s="481"/>
      <c r="S306" s="481"/>
      <c r="T306" s="481"/>
      <c r="U306" s="481"/>
      <c r="V306" s="481"/>
      <c r="W306" s="481"/>
      <c r="X306" s="481"/>
      <c r="Y306" s="481"/>
      <c r="Z306" s="481"/>
      <c r="AA306" s="481"/>
      <c r="AB306" s="481"/>
      <c r="AC306" s="588"/>
      <c r="AD306" s="589"/>
      <c r="AE306" s="589"/>
      <c r="AF306" s="589"/>
      <c r="AG306" s="582"/>
      <c r="AH306" s="757"/>
    </row>
    <row r="307" spans="2:34" s="585" customFormat="1" ht="21.75" customHeight="1" x14ac:dyDescent="0.2">
      <c r="B307" s="481"/>
      <c r="C307" s="481"/>
      <c r="D307" s="481"/>
      <c r="E307" s="481"/>
      <c r="F307" s="481"/>
      <c r="G307" s="481"/>
      <c r="H307" s="481"/>
      <c r="I307" s="481"/>
      <c r="J307" s="481"/>
      <c r="K307" s="481"/>
      <c r="L307" s="481"/>
      <c r="M307" s="481"/>
      <c r="N307" s="481"/>
      <c r="O307" s="481"/>
      <c r="P307" s="481"/>
      <c r="Q307" s="481"/>
      <c r="R307" s="481"/>
      <c r="S307" s="481"/>
      <c r="T307" s="481"/>
      <c r="U307" s="481"/>
      <c r="V307" s="481"/>
      <c r="W307" s="481"/>
      <c r="X307" s="481"/>
      <c r="Y307" s="481"/>
      <c r="Z307" s="481"/>
      <c r="AA307" s="481"/>
      <c r="AB307" s="481"/>
      <c r="AC307" s="588"/>
      <c r="AD307" s="589"/>
      <c r="AE307" s="589"/>
      <c r="AF307" s="589"/>
      <c r="AG307" s="582"/>
      <c r="AH307" s="757"/>
    </row>
    <row r="308" spans="2:34" s="585" customFormat="1" ht="21.75" customHeight="1" x14ac:dyDescent="0.2">
      <c r="B308" s="481"/>
      <c r="C308" s="481"/>
      <c r="D308" s="481"/>
      <c r="E308" s="481"/>
      <c r="F308" s="481"/>
      <c r="G308" s="481"/>
      <c r="H308" s="481"/>
      <c r="I308" s="481"/>
      <c r="J308" s="481"/>
      <c r="K308" s="481"/>
      <c r="L308" s="481"/>
      <c r="M308" s="481"/>
      <c r="N308" s="481"/>
      <c r="O308" s="481"/>
      <c r="P308" s="481"/>
      <c r="Q308" s="481"/>
      <c r="R308" s="481"/>
      <c r="S308" s="481"/>
      <c r="T308" s="481"/>
      <c r="U308" s="481"/>
      <c r="V308" s="481"/>
      <c r="W308" s="481"/>
      <c r="X308" s="481"/>
      <c r="Y308" s="481"/>
      <c r="Z308" s="481"/>
      <c r="AA308" s="481"/>
      <c r="AB308" s="481"/>
      <c r="AC308" s="588"/>
      <c r="AD308" s="589"/>
      <c r="AE308" s="589"/>
      <c r="AF308" s="589"/>
      <c r="AG308" s="582"/>
      <c r="AH308" s="757"/>
    </row>
    <row r="309" spans="2:34" s="585" customFormat="1" ht="21.75" customHeight="1" x14ac:dyDescent="0.2">
      <c r="B309" s="481"/>
      <c r="C309" s="481"/>
      <c r="D309" s="481"/>
      <c r="E309" s="481"/>
      <c r="F309" s="481"/>
      <c r="G309" s="481"/>
      <c r="H309" s="481"/>
      <c r="I309" s="481"/>
      <c r="J309" s="481"/>
      <c r="K309" s="481"/>
      <c r="L309" s="481"/>
      <c r="M309" s="481"/>
      <c r="N309" s="481"/>
      <c r="O309" s="481"/>
      <c r="P309" s="481"/>
      <c r="Q309" s="481"/>
      <c r="R309" s="481"/>
      <c r="S309" s="481"/>
      <c r="T309" s="481"/>
      <c r="U309" s="481"/>
      <c r="V309" s="481"/>
      <c r="W309" s="481"/>
      <c r="X309" s="481"/>
      <c r="Y309" s="481"/>
      <c r="Z309" s="481"/>
      <c r="AA309" s="481"/>
      <c r="AB309" s="481"/>
      <c r="AC309" s="588"/>
      <c r="AD309" s="589"/>
      <c r="AE309" s="589"/>
      <c r="AF309" s="589"/>
      <c r="AG309" s="582"/>
      <c r="AH309" s="757"/>
    </row>
    <row r="310" spans="2:34" s="585" customFormat="1" ht="21.75" customHeight="1" x14ac:dyDescent="0.2">
      <c r="B310" s="481"/>
      <c r="C310" s="481"/>
      <c r="D310" s="481"/>
      <c r="E310" s="481"/>
      <c r="F310" s="481"/>
      <c r="G310" s="481"/>
      <c r="H310" s="481"/>
      <c r="I310" s="481"/>
      <c r="J310" s="481"/>
      <c r="K310" s="481"/>
      <c r="L310" s="481"/>
      <c r="M310" s="481"/>
      <c r="N310" s="481"/>
      <c r="O310" s="481"/>
      <c r="P310" s="481"/>
      <c r="Q310" s="481"/>
      <c r="R310" s="481"/>
      <c r="S310" s="481"/>
      <c r="T310" s="481"/>
      <c r="U310" s="481"/>
      <c r="V310" s="481"/>
      <c r="W310" s="481"/>
      <c r="X310" s="481"/>
      <c r="Y310" s="481"/>
      <c r="Z310" s="481"/>
      <c r="AA310" s="481"/>
      <c r="AB310" s="481"/>
      <c r="AC310" s="588"/>
      <c r="AD310" s="589"/>
      <c r="AE310" s="589"/>
      <c r="AF310" s="589"/>
      <c r="AG310" s="582"/>
      <c r="AH310" s="757"/>
    </row>
    <row r="311" spans="2:34" s="585" customFormat="1" ht="21.75" customHeight="1" x14ac:dyDescent="0.2">
      <c r="B311" s="481"/>
      <c r="C311" s="481"/>
      <c r="D311" s="481"/>
      <c r="E311" s="481"/>
      <c r="F311" s="481"/>
      <c r="G311" s="481"/>
      <c r="H311" s="481"/>
      <c r="I311" s="481"/>
      <c r="J311" s="481"/>
      <c r="K311" s="481"/>
      <c r="L311" s="481"/>
      <c r="M311" s="481"/>
      <c r="N311" s="481"/>
      <c r="O311" s="481"/>
      <c r="P311" s="481"/>
      <c r="Q311" s="481"/>
      <c r="R311" s="481"/>
      <c r="S311" s="481"/>
      <c r="T311" s="481"/>
      <c r="U311" s="481"/>
      <c r="V311" s="481"/>
      <c r="W311" s="481"/>
      <c r="X311" s="481"/>
      <c r="Y311" s="481"/>
      <c r="Z311" s="481"/>
      <c r="AA311" s="481"/>
      <c r="AB311" s="481"/>
      <c r="AC311" s="588"/>
      <c r="AD311" s="589"/>
      <c r="AE311" s="589"/>
      <c r="AF311" s="589"/>
      <c r="AG311" s="582"/>
      <c r="AH311" s="757"/>
    </row>
    <row r="312" spans="2:34" s="585" customFormat="1" ht="21.75" customHeight="1" x14ac:dyDescent="0.2">
      <c r="B312" s="481"/>
      <c r="C312" s="481"/>
      <c r="D312" s="481"/>
      <c r="E312" s="481"/>
      <c r="F312" s="481"/>
      <c r="G312" s="481"/>
      <c r="H312" s="481"/>
      <c r="I312" s="481"/>
      <c r="J312" s="481"/>
      <c r="K312" s="481"/>
      <c r="L312" s="481"/>
      <c r="M312" s="481"/>
      <c r="N312" s="481"/>
      <c r="O312" s="481"/>
      <c r="P312" s="481"/>
      <c r="Q312" s="481"/>
      <c r="R312" s="481"/>
      <c r="S312" s="481"/>
      <c r="T312" s="481"/>
      <c r="U312" s="481"/>
      <c r="V312" s="481"/>
      <c r="W312" s="481"/>
      <c r="X312" s="481"/>
      <c r="Y312" s="481"/>
      <c r="Z312" s="481"/>
      <c r="AA312" s="481"/>
      <c r="AB312" s="481"/>
      <c r="AC312" s="588"/>
      <c r="AD312" s="589"/>
      <c r="AE312" s="589"/>
      <c r="AF312" s="589"/>
      <c r="AG312" s="582"/>
      <c r="AH312" s="757"/>
    </row>
    <row r="313" spans="2:34" s="585" customFormat="1" ht="21.75" customHeight="1" x14ac:dyDescent="0.2">
      <c r="B313" s="481"/>
      <c r="C313" s="481"/>
      <c r="D313" s="481"/>
      <c r="E313" s="481"/>
      <c r="F313" s="481"/>
      <c r="G313" s="481"/>
      <c r="H313" s="481"/>
      <c r="I313" s="481"/>
      <c r="J313" s="481"/>
      <c r="K313" s="481"/>
      <c r="L313" s="481"/>
      <c r="M313" s="481"/>
      <c r="N313" s="481"/>
      <c r="O313" s="481"/>
      <c r="P313" s="481"/>
      <c r="Q313" s="481"/>
      <c r="R313" s="481"/>
      <c r="S313" s="481"/>
      <c r="T313" s="481"/>
      <c r="U313" s="481"/>
      <c r="V313" s="481"/>
      <c r="W313" s="481"/>
      <c r="X313" s="481"/>
      <c r="Y313" s="481"/>
      <c r="Z313" s="481"/>
      <c r="AA313" s="481"/>
      <c r="AB313" s="481"/>
      <c r="AC313" s="588"/>
      <c r="AD313" s="589"/>
      <c r="AE313" s="589"/>
      <c r="AF313" s="589"/>
      <c r="AG313" s="582"/>
      <c r="AH313" s="757"/>
    </row>
    <row r="314" spans="2:34" s="585" customFormat="1" ht="21.75" customHeight="1" x14ac:dyDescent="0.2">
      <c r="B314" s="481"/>
      <c r="C314" s="481"/>
      <c r="D314" s="481"/>
      <c r="E314" s="481"/>
      <c r="F314" s="481"/>
      <c r="G314" s="481"/>
      <c r="H314" s="481"/>
      <c r="I314" s="481"/>
      <c r="J314" s="481"/>
      <c r="K314" s="481"/>
      <c r="L314" s="481"/>
      <c r="M314" s="481"/>
      <c r="N314" s="481"/>
      <c r="O314" s="481"/>
      <c r="P314" s="481"/>
      <c r="Q314" s="481"/>
      <c r="R314" s="481"/>
      <c r="S314" s="481"/>
      <c r="T314" s="481"/>
      <c r="U314" s="481"/>
      <c r="V314" s="481"/>
      <c r="W314" s="481"/>
      <c r="X314" s="481"/>
      <c r="Y314" s="481"/>
      <c r="Z314" s="481"/>
      <c r="AA314" s="481"/>
      <c r="AB314" s="481"/>
      <c r="AC314" s="588"/>
      <c r="AD314" s="589"/>
      <c r="AE314" s="589"/>
      <c r="AF314" s="589"/>
      <c r="AG314" s="582"/>
      <c r="AH314" s="757"/>
    </row>
    <row r="315" spans="2:34" s="585" customFormat="1" ht="21.75" customHeight="1" x14ac:dyDescent="0.2">
      <c r="B315" s="481"/>
      <c r="C315" s="481"/>
      <c r="D315" s="481"/>
      <c r="E315" s="481"/>
      <c r="F315" s="481"/>
      <c r="G315" s="481"/>
      <c r="H315" s="481"/>
      <c r="I315" s="481"/>
      <c r="J315" s="481"/>
      <c r="K315" s="481"/>
      <c r="L315" s="481"/>
      <c r="M315" s="481"/>
      <c r="N315" s="481"/>
      <c r="O315" s="481"/>
      <c r="P315" s="481"/>
      <c r="Q315" s="481"/>
      <c r="R315" s="481"/>
      <c r="S315" s="481"/>
      <c r="T315" s="481"/>
      <c r="U315" s="481"/>
      <c r="V315" s="481"/>
      <c r="W315" s="481"/>
      <c r="X315" s="481"/>
      <c r="Y315" s="481"/>
      <c r="Z315" s="481"/>
      <c r="AA315" s="481"/>
      <c r="AB315" s="481"/>
      <c r="AC315" s="588"/>
      <c r="AD315" s="589"/>
      <c r="AE315" s="589"/>
      <c r="AF315" s="589"/>
      <c r="AG315" s="582"/>
      <c r="AH315" s="757"/>
    </row>
    <row r="316" spans="2:34" s="585" customFormat="1" ht="21.75" customHeight="1" x14ac:dyDescent="0.2">
      <c r="B316" s="481"/>
      <c r="C316" s="481"/>
      <c r="D316" s="481"/>
      <c r="E316" s="481"/>
      <c r="F316" s="481"/>
      <c r="G316" s="481"/>
      <c r="H316" s="481"/>
      <c r="I316" s="481"/>
      <c r="J316" s="481"/>
      <c r="K316" s="481"/>
      <c r="L316" s="481"/>
      <c r="M316" s="481"/>
      <c r="N316" s="481"/>
      <c r="O316" s="481"/>
      <c r="P316" s="481"/>
      <c r="Q316" s="481"/>
      <c r="R316" s="481"/>
      <c r="S316" s="481"/>
      <c r="T316" s="481"/>
      <c r="U316" s="481"/>
      <c r="V316" s="481"/>
      <c r="W316" s="481"/>
      <c r="X316" s="481"/>
      <c r="Y316" s="481"/>
      <c r="Z316" s="481"/>
      <c r="AA316" s="481"/>
      <c r="AB316" s="481"/>
      <c r="AC316" s="588"/>
      <c r="AD316" s="589"/>
      <c r="AE316" s="589"/>
      <c r="AF316" s="589"/>
      <c r="AG316" s="582"/>
      <c r="AH316" s="757"/>
    </row>
    <row r="317" spans="2:34" s="585" customFormat="1" ht="21.75" customHeight="1" x14ac:dyDescent="0.2">
      <c r="B317" s="481"/>
      <c r="C317" s="481"/>
      <c r="D317" s="481"/>
      <c r="E317" s="481"/>
      <c r="F317" s="481"/>
      <c r="G317" s="481"/>
      <c r="H317" s="481"/>
      <c r="I317" s="481"/>
      <c r="J317" s="481"/>
      <c r="K317" s="481"/>
      <c r="L317" s="481"/>
      <c r="M317" s="481"/>
      <c r="N317" s="481"/>
      <c r="O317" s="481"/>
      <c r="P317" s="481"/>
      <c r="Q317" s="481"/>
      <c r="R317" s="481"/>
      <c r="S317" s="481"/>
      <c r="T317" s="481"/>
      <c r="U317" s="481"/>
      <c r="V317" s="481"/>
      <c r="W317" s="481"/>
      <c r="X317" s="481"/>
      <c r="Y317" s="481"/>
      <c r="Z317" s="481"/>
      <c r="AA317" s="481"/>
      <c r="AB317" s="481"/>
      <c r="AC317" s="588"/>
      <c r="AD317" s="589"/>
      <c r="AE317" s="589"/>
      <c r="AF317" s="589"/>
      <c r="AG317" s="582"/>
      <c r="AH317" s="757"/>
    </row>
    <row r="318" spans="2:34" s="585" customFormat="1" ht="21.75" customHeight="1" x14ac:dyDescent="0.2">
      <c r="B318" s="481"/>
      <c r="C318" s="481"/>
      <c r="D318" s="481"/>
      <c r="E318" s="481"/>
      <c r="F318" s="481"/>
      <c r="G318" s="481"/>
      <c r="H318" s="481"/>
      <c r="I318" s="481"/>
      <c r="J318" s="481"/>
      <c r="K318" s="481"/>
      <c r="L318" s="481"/>
      <c r="M318" s="481"/>
      <c r="N318" s="481"/>
      <c r="O318" s="481"/>
      <c r="P318" s="481"/>
      <c r="Q318" s="481"/>
      <c r="R318" s="481"/>
      <c r="S318" s="481"/>
      <c r="T318" s="481"/>
      <c r="U318" s="481"/>
      <c r="V318" s="481"/>
      <c r="W318" s="481"/>
      <c r="X318" s="481"/>
      <c r="Y318" s="481"/>
      <c r="Z318" s="481"/>
      <c r="AA318" s="481"/>
      <c r="AB318" s="481"/>
      <c r="AC318" s="588"/>
      <c r="AD318" s="589"/>
      <c r="AE318" s="589"/>
      <c r="AF318" s="589"/>
      <c r="AG318" s="582"/>
      <c r="AH318" s="757"/>
    </row>
    <row r="319" spans="2:34" s="585" customFormat="1" ht="21.75" customHeight="1" x14ac:dyDescent="0.2">
      <c r="B319" s="481"/>
      <c r="C319" s="481"/>
      <c r="D319" s="481"/>
      <c r="E319" s="481"/>
      <c r="F319" s="481"/>
      <c r="G319" s="481"/>
      <c r="H319" s="481"/>
      <c r="I319" s="481"/>
      <c r="J319" s="481"/>
      <c r="K319" s="481"/>
      <c r="L319" s="481"/>
      <c r="M319" s="481"/>
      <c r="N319" s="481"/>
      <c r="O319" s="481"/>
      <c r="P319" s="481"/>
      <c r="Q319" s="481"/>
      <c r="R319" s="481"/>
      <c r="S319" s="481"/>
      <c r="T319" s="481"/>
      <c r="U319" s="481"/>
      <c r="V319" s="481"/>
      <c r="W319" s="481"/>
      <c r="X319" s="481"/>
      <c r="Y319" s="481"/>
      <c r="Z319" s="481"/>
      <c r="AA319" s="481"/>
      <c r="AB319" s="481"/>
      <c r="AC319" s="588"/>
      <c r="AD319" s="589"/>
      <c r="AE319" s="589"/>
      <c r="AF319" s="589"/>
      <c r="AG319" s="582"/>
      <c r="AH319" s="757"/>
    </row>
    <row r="320" spans="2:34" s="585" customFormat="1" ht="21.75" customHeight="1" x14ac:dyDescent="0.2">
      <c r="B320" s="481"/>
      <c r="C320" s="481"/>
      <c r="D320" s="481"/>
      <c r="E320" s="481"/>
      <c r="F320" s="481"/>
      <c r="G320" s="481"/>
      <c r="H320" s="481"/>
      <c r="I320" s="481"/>
      <c r="J320" s="481"/>
      <c r="K320" s="481"/>
      <c r="L320" s="481"/>
      <c r="M320" s="481"/>
      <c r="N320" s="481"/>
      <c r="O320" s="481"/>
      <c r="P320" s="481"/>
      <c r="Q320" s="481"/>
      <c r="R320" s="481"/>
      <c r="S320" s="481"/>
      <c r="T320" s="481"/>
      <c r="U320" s="481"/>
      <c r="V320" s="481"/>
      <c r="W320" s="481"/>
      <c r="X320" s="481"/>
      <c r="Y320" s="481"/>
      <c r="Z320" s="481"/>
      <c r="AA320" s="481"/>
      <c r="AB320" s="481"/>
      <c r="AC320" s="588"/>
      <c r="AD320" s="589"/>
      <c r="AE320" s="589"/>
      <c r="AF320" s="589"/>
      <c r="AG320" s="582"/>
      <c r="AH320" s="757"/>
    </row>
    <row r="321" spans="2:34" s="585" customFormat="1" ht="21.75" customHeight="1" x14ac:dyDescent="0.2">
      <c r="B321" s="481"/>
      <c r="C321" s="481"/>
      <c r="D321" s="481"/>
      <c r="E321" s="481"/>
      <c r="F321" s="481"/>
      <c r="G321" s="481"/>
      <c r="H321" s="481"/>
      <c r="I321" s="481"/>
      <c r="J321" s="481"/>
      <c r="K321" s="481"/>
      <c r="L321" s="481"/>
      <c r="M321" s="481"/>
      <c r="N321" s="481"/>
      <c r="O321" s="481"/>
      <c r="P321" s="481"/>
      <c r="Q321" s="481"/>
      <c r="R321" s="481"/>
      <c r="S321" s="481"/>
      <c r="T321" s="481"/>
      <c r="U321" s="481"/>
      <c r="V321" s="481"/>
      <c r="W321" s="481"/>
      <c r="X321" s="481"/>
      <c r="Y321" s="481"/>
      <c r="Z321" s="481"/>
      <c r="AA321" s="481"/>
      <c r="AB321" s="481"/>
      <c r="AC321" s="588"/>
      <c r="AD321" s="589"/>
      <c r="AE321" s="589"/>
      <c r="AF321" s="589"/>
      <c r="AG321" s="582"/>
      <c r="AH321" s="757"/>
    </row>
    <row r="322" spans="2:34" s="585" customFormat="1" ht="21.75" customHeight="1" x14ac:dyDescent="0.2">
      <c r="B322" s="481"/>
      <c r="C322" s="481"/>
      <c r="D322" s="481"/>
      <c r="E322" s="481"/>
      <c r="F322" s="481"/>
      <c r="G322" s="481"/>
      <c r="H322" s="481"/>
      <c r="I322" s="481"/>
      <c r="J322" s="481"/>
      <c r="K322" s="481"/>
      <c r="L322" s="481"/>
      <c r="M322" s="481"/>
      <c r="N322" s="481"/>
      <c r="O322" s="481"/>
      <c r="P322" s="481"/>
      <c r="Q322" s="481"/>
      <c r="R322" s="481"/>
      <c r="S322" s="481"/>
      <c r="T322" s="481"/>
      <c r="U322" s="481"/>
      <c r="V322" s="481"/>
      <c r="W322" s="481"/>
      <c r="X322" s="481"/>
      <c r="Y322" s="481"/>
      <c r="Z322" s="481"/>
      <c r="AA322" s="481"/>
      <c r="AB322" s="481"/>
      <c r="AC322" s="588"/>
      <c r="AD322" s="589"/>
      <c r="AE322" s="589"/>
      <c r="AF322" s="589"/>
      <c r="AG322" s="582"/>
      <c r="AH322" s="757"/>
    </row>
    <row r="323" spans="2:34" s="585" customFormat="1" ht="21.75" customHeight="1" x14ac:dyDescent="0.2">
      <c r="B323" s="481"/>
      <c r="C323" s="481"/>
      <c r="D323" s="481"/>
      <c r="E323" s="481"/>
      <c r="F323" s="481"/>
      <c r="G323" s="481"/>
      <c r="H323" s="481"/>
      <c r="I323" s="481"/>
      <c r="J323" s="481"/>
      <c r="K323" s="481"/>
      <c r="L323" s="481"/>
      <c r="M323" s="481"/>
      <c r="N323" s="481"/>
      <c r="O323" s="481"/>
      <c r="P323" s="481"/>
      <c r="Q323" s="481"/>
      <c r="R323" s="481"/>
      <c r="S323" s="481"/>
      <c r="T323" s="481"/>
      <c r="U323" s="481"/>
      <c r="V323" s="481"/>
      <c r="W323" s="481"/>
      <c r="X323" s="481"/>
      <c r="Y323" s="481"/>
      <c r="Z323" s="481"/>
      <c r="AA323" s="481"/>
      <c r="AB323" s="481"/>
      <c r="AC323" s="588"/>
      <c r="AD323" s="589"/>
      <c r="AE323" s="589"/>
      <c r="AF323" s="589"/>
      <c r="AG323" s="582"/>
      <c r="AH323" s="757"/>
    </row>
    <row r="324" spans="2:34" s="585" customFormat="1" ht="21.75" customHeight="1" x14ac:dyDescent="0.2">
      <c r="B324" s="481"/>
      <c r="C324" s="481"/>
      <c r="D324" s="481"/>
      <c r="E324" s="481"/>
      <c r="F324" s="481"/>
      <c r="G324" s="481"/>
      <c r="H324" s="481"/>
      <c r="I324" s="481"/>
      <c r="J324" s="481"/>
      <c r="K324" s="481"/>
      <c r="L324" s="481"/>
      <c r="M324" s="481"/>
      <c r="N324" s="481"/>
      <c r="O324" s="481"/>
      <c r="P324" s="481"/>
      <c r="Q324" s="481"/>
      <c r="R324" s="481"/>
      <c r="S324" s="481"/>
      <c r="T324" s="481"/>
      <c r="U324" s="481"/>
      <c r="V324" s="481"/>
      <c r="W324" s="481"/>
      <c r="X324" s="481"/>
      <c r="Y324" s="481"/>
      <c r="Z324" s="481"/>
      <c r="AA324" s="481"/>
      <c r="AB324" s="481"/>
      <c r="AC324" s="588"/>
      <c r="AD324" s="589"/>
      <c r="AE324" s="589"/>
      <c r="AF324" s="589"/>
      <c r="AG324" s="582"/>
      <c r="AH324" s="757"/>
    </row>
    <row r="325" spans="2:34" s="585" customFormat="1" ht="21.75" customHeight="1" x14ac:dyDescent="0.2">
      <c r="B325" s="481"/>
      <c r="C325" s="481"/>
      <c r="D325" s="481"/>
      <c r="E325" s="481"/>
      <c r="F325" s="481"/>
      <c r="G325" s="481"/>
      <c r="H325" s="481"/>
      <c r="I325" s="481"/>
      <c r="J325" s="481"/>
      <c r="K325" s="481"/>
      <c r="L325" s="481"/>
      <c r="M325" s="481"/>
      <c r="N325" s="481"/>
      <c r="O325" s="481"/>
      <c r="P325" s="481"/>
      <c r="Q325" s="481"/>
      <c r="R325" s="481"/>
      <c r="S325" s="481"/>
      <c r="T325" s="481"/>
      <c r="U325" s="481"/>
      <c r="V325" s="481"/>
      <c r="W325" s="481"/>
      <c r="X325" s="481"/>
      <c r="Y325" s="481"/>
      <c r="Z325" s="481"/>
      <c r="AA325" s="481"/>
      <c r="AB325" s="481"/>
      <c r="AC325" s="588"/>
      <c r="AD325" s="589"/>
      <c r="AE325" s="589"/>
      <c r="AF325" s="589"/>
      <c r="AG325" s="582"/>
      <c r="AH325" s="757"/>
    </row>
    <row r="326" spans="2:34" s="585" customFormat="1" ht="21.75" customHeight="1" x14ac:dyDescent="0.2">
      <c r="B326" s="481"/>
      <c r="C326" s="481"/>
      <c r="D326" s="481"/>
      <c r="E326" s="481"/>
      <c r="F326" s="481"/>
      <c r="G326" s="481"/>
      <c r="H326" s="481"/>
      <c r="I326" s="481"/>
      <c r="J326" s="481"/>
      <c r="K326" s="481"/>
      <c r="L326" s="481"/>
      <c r="M326" s="481"/>
      <c r="N326" s="481"/>
      <c r="O326" s="481"/>
      <c r="P326" s="481"/>
      <c r="Q326" s="481"/>
      <c r="R326" s="481"/>
      <c r="S326" s="481"/>
      <c r="T326" s="481"/>
      <c r="U326" s="481"/>
      <c r="V326" s="481"/>
      <c r="W326" s="481"/>
      <c r="X326" s="481"/>
      <c r="Y326" s="481"/>
      <c r="Z326" s="481"/>
      <c r="AA326" s="481"/>
      <c r="AB326" s="481"/>
      <c r="AC326" s="588"/>
      <c r="AD326" s="589"/>
      <c r="AE326" s="589"/>
      <c r="AF326" s="589"/>
      <c r="AG326" s="582"/>
      <c r="AH326" s="757"/>
    </row>
    <row r="327" spans="2:34" s="585" customFormat="1" ht="21.75" customHeight="1" x14ac:dyDescent="0.2">
      <c r="B327" s="481"/>
      <c r="C327" s="481"/>
      <c r="D327" s="481"/>
      <c r="E327" s="481"/>
      <c r="F327" s="481"/>
      <c r="G327" s="481"/>
      <c r="H327" s="481"/>
      <c r="I327" s="481"/>
      <c r="J327" s="481"/>
      <c r="K327" s="481"/>
      <c r="L327" s="481"/>
      <c r="M327" s="481"/>
      <c r="N327" s="481"/>
      <c r="O327" s="481"/>
      <c r="P327" s="481"/>
      <c r="Q327" s="481"/>
      <c r="R327" s="481"/>
      <c r="S327" s="481"/>
      <c r="T327" s="481"/>
      <c r="U327" s="481"/>
      <c r="V327" s="481"/>
      <c r="W327" s="481"/>
      <c r="X327" s="481"/>
      <c r="Y327" s="481"/>
      <c r="Z327" s="481"/>
      <c r="AA327" s="481"/>
      <c r="AB327" s="481"/>
      <c r="AC327" s="588"/>
      <c r="AD327" s="589"/>
      <c r="AE327" s="589"/>
      <c r="AF327" s="589"/>
      <c r="AG327" s="582"/>
      <c r="AH327" s="757"/>
    </row>
    <row r="328" spans="2:34" s="585" customFormat="1" ht="21.75" customHeight="1" x14ac:dyDescent="0.2">
      <c r="B328" s="481"/>
      <c r="C328" s="481"/>
      <c r="D328" s="481"/>
      <c r="E328" s="481"/>
      <c r="F328" s="481"/>
      <c r="G328" s="481"/>
      <c r="H328" s="481"/>
      <c r="I328" s="481"/>
      <c r="J328" s="481"/>
      <c r="K328" s="481"/>
      <c r="L328" s="481"/>
      <c r="M328" s="481"/>
      <c r="N328" s="481"/>
      <c r="O328" s="481"/>
      <c r="P328" s="481"/>
      <c r="Q328" s="481"/>
      <c r="R328" s="481"/>
      <c r="S328" s="481"/>
      <c r="T328" s="481"/>
      <c r="U328" s="481"/>
      <c r="V328" s="481"/>
      <c r="W328" s="481"/>
      <c r="X328" s="481"/>
      <c r="Y328" s="481"/>
      <c r="Z328" s="481"/>
      <c r="AA328" s="481"/>
      <c r="AB328" s="481"/>
      <c r="AC328" s="588"/>
      <c r="AD328" s="589"/>
      <c r="AE328" s="589"/>
      <c r="AF328" s="589"/>
      <c r="AG328" s="582"/>
      <c r="AH328" s="757"/>
    </row>
    <row r="329" spans="2:34" s="585" customFormat="1" ht="21.75" customHeight="1" x14ac:dyDescent="0.2">
      <c r="B329" s="481"/>
      <c r="C329" s="481"/>
      <c r="D329" s="481"/>
      <c r="E329" s="481"/>
      <c r="F329" s="481"/>
      <c r="G329" s="481"/>
      <c r="H329" s="481"/>
      <c r="I329" s="481"/>
      <c r="J329" s="481"/>
      <c r="K329" s="481"/>
      <c r="L329" s="481"/>
      <c r="M329" s="481"/>
      <c r="N329" s="481"/>
      <c r="O329" s="481"/>
      <c r="P329" s="481"/>
      <c r="Q329" s="481"/>
      <c r="R329" s="481"/>
      <c r="S329" s="481"/>
      <c r="T329" s="481"/>
      <c r="U329" s="481"/>
      <c r="V329" s="481"/>
      <c r="W329" s="481"/>
      <c r="X329" s="481"/>
      <c r="Y329" s="481"/>
      <c r="Z329" s="481"/>
      <c r="AA329" s="481"/>
      <c r="AB329" s="481"/>
      <c r="AC329" s="588"/>
      <c r="AD329" s="589"/>
      <c r="AE329" s="589"/>
      <c r="AF329" s="589"/>
      <c r="AG329" s="582"/>
      <c r="AH329" s="757"/>
    </row>
    <row r="330" spans="2:34" s="585" customFormat="1" ht="21.75" customHeight="1" x14ac:dyDescent="0.2">
      <c r="B330" s="481"/>
      <c r="C330" s="481"/>
      <c r="D330" s="481"/>
      <c r="E330" s="481"/>
      <c r="F330" s="481"/>
      <c r="G330" s="481"/>
      <c r="H330" s="481"/>
      <c r="I330" s="481"/>
      <c r="J330" s="481"/>
      <c r="K330" s="481"/>
      <c r="L330" s="481"/>
      <c r="M330" s="481"/>
      <c r="N330" s="481"/>
      <c r="O330" s="481"/>
      <c r="P330" s="481"/>
      <c r="Q330" s="481"/>
      <c r="R330" s="481"/>
      <c r="S330" s="481"/>
      <c r="T330" s="481"/>
      <c r="U330" s="481"/>
      <c r="V330" s="481"/>
      <c r="W330" s="481"/>
      <c r="X330" s="481"/>
      <c r="Y330" s="481"/>
      <c r="Z330" s="481"/>
      <c r="AA330" s="481"/>
      <c r="AB330" s="481"/>
      <c r="AC330" s="588"/>
      <c r="AD330" s="589"/>
      <c r="AE330" s="589"/>
      <c r="AF330" s="589"/>
      <c r="AG330" s="582"/>
      <c r="AH330" s="757"/>
    </row>
    <row r="331" spans="2:34" s="585" customFormat="1" ht="21.75" customHeight="1" x14ac:dyDescent="0.2">
      <c r="B331" s="481"/>
      <c r="C331" s="481"/>
      <c r="D331" s="481"/>
      <c r="E331" s="481"/>
      <c r="F331" s="481"/>
      <c r="G331" s="481"/>
      <c r="H331" s="481"/>
      <c r="I331" s="481"/>
      <c r="J331" s="481"/>
      <c r="K331" s="481"/>
      <c r="L331" s="481"/>
      <c r="M331" s="481"/>
      <c r="N331" s="481"/>
      <c r="O331" s="481"/>
      <c r="P331" s="481"/>
      <c r="Q331" s="481"/>
      <c r="R331" s="481"/>
      <c r="S331" s="481"/>
      <c r="T331" s="481"/>
      <c r="U331" s="481"/>
      <c r="V331" s="481"/>
      <c r="W331" s="481"/>
      <c r="X331" s="481"/>
      <c r="Y331" s="481"/>
      <c r="Z331" s="481"/>
      <c r="AA331" s="481"/>
      <c r="AB331" s="481"/>
      <c r="AC331" s="588"/>
      <c r="AD331" s="589"/>
      <c r="AE331" s="589"/>
      <c r="AF331" s="589"/>
      <c r="AG331" s="582"/>
      <c r="AH331" s="757"/>
    </row>
    <row r="332" spans="2:34" s="585" customFormat="1" ht="21.75" customHeight="1" x14ac:dyDescent="0.2">
      <c r="B332" s="481"/>
      <c r="C332" s="481"/>
      <c r="D332" s="481"/>
      <c r="E332" s="481"/>
      <c r="F332" s="481"/>
      <c r="G332" s="481"/>
      <c r="H332" s="481"/>
      <c r="I332" s="481"/>
      <c r="J332" s="481"/>
      <c r="K332" s="481"/>
      <c r="L332" s="481"/>
      <c r="M332" s="481"/>
      <c r="N332" s="481"/>
      <c r="O332" s="481"/>
      <c r="P332" s="481"/>
      <c r="Q332" s="481"/>
      <c r="R332" s="481"/>
      <c r="S332" s="481"/>
      <c r="T332" s="481"/>
      <c r="U332" s="481"/>
      <c r="V332" s="481"/>
      <c r="W332" s="481"/>
      <c r="X332" s="481"/>
      <c r="Y332" s="481"/>
      <c r="Z332" s="481"/>
      <c r="AA332" s="481"/>
      <c r="AB332" s="481"/>
      <c r="AC332" s="588"/>
      <c r="AD332" s="589"/>
      <c r="AE332" s="589"/>
      <c r="AF332" s="589"/>
      <c r="AG332" s="582"/>
      <c r="AH332" s="757"/>
    </row>
    <row r="333" spans="2:34" s="585" customFormat="1" ht="21.75" customHeight="1" x14ac:dyDescent="0.2">
      <c r="B333" s="481"/>
      <c r="C333" s="481"/>
      <c r="D333" s="481"/>
      <c r="E333" s="481"/>
      <c r="F333" s="481"/>
      <c r="G333" s="481"/>
      <c r="H333" s="481"/>
      <c r="I333" s="481"/>
      <c r="J333" s="481"/>
      <c r="K333" s="481"/>
      <c r="L333" s="481"/>
      <c r="M333" s="481"/>
      <c r="N333" s="481"/>
      <c r="O333" s="481"/>
      <c r="P333" s="481"/>
      <c r="Q333" s="481"/>
      <c r="R333" s="481"/>
      <c r="S333" s="481"/>
      <c r="T333" s="481"/>
      <c r="U333" s="481"/>
      <c r="V333" s="481"/>
      <c r="W333" s="481"/>
      <c r="X333" s="481"/>
      <c r="Y333" s="481"/>
      <c r="Z333" s="481"/>
      <c r="AA333" s="481"/>
      <c r="AB333" s="481"/>
      <c r="AC333" s="588"/>
      <c r="AD333" s="589"/>
      <c r="AE333" s="589"/>
      <c r="AF333" s="589"/>
      <c r="AG333" s="582"/>
      <c r="AH333" s="757"/>
    </row>
    <row r="334" spans="2:34" s="585" customFormat="1" ht="21.75" customHeight="1" x14ac:dyDescent="0.2">
      <c r="B334" s="481"/>
      <c r="C334" s="481"/>
      <c r="D334" s="481"/>
      <c r="E334" s="481"/>
      <c r="F334" s="481"/>
      <c r="G334" s="481"/>
      <c r="H334" s="481"/>
      <c r="I334" s="481"/>
      <c r="J334" s="481"/>
      <c r="K334" s="481"/>
      <c r="L334" s="481"/>
      <c r="M334" s="481"/>
      <c r="N334" s="481"/>
      <c r="O334" s="481"/>
      <c r="P334" s="481"/>
      <c r="Q334" s="481"/>
      <c r="R334" s="481"/>
      <c r="S334" s="481"/>
      <c r="T334" s="481"/>
      <c r="U334" s="481"/>
      <c r="V334" s="481"/>
      <c r="W334" s="481"/>
      <c r="X334" s="481"/>
      <c r="Y334" s="481"/>
      <c r="Z334" s="481"/>
      <c r="AA334" s="481"/>
      <c r="AB334" s="481"/>
      <c r="AC334" s="588"/>
      <c r="AD334" s="589"/>
      <c r="AE334" s="589"/>
      <c r="AF334" s="589"/>
      <c r="AG334" s="582"/>
      <c r="AH334" s="757"/>
    </row>
    <row r="335" spans="2:34" s="585" customFormat="1" ht="21.75" customHeight="1" x14ac:dyDescent="0.2">
      <c r="B335" s="481"/>
      <c r="C335" s="481"/>
      <c r="D335" s="481"/>
      <c r="E335" s="481"/>
      <c r="F335" s="481"/>
      <c r="G335" s="481"/>
      <c r="H335" s="481"/>
      <c r="I335" s="481"/>
      <c r="J335" s="481"/>
      <c r="K335" s="481"/>
      <c r="L335" s="481"/>
      <c r="M335" s="481"/>
      <c r="N335" s="481"/>
      <c r="O335" s="481"/>
      <c r="P335" s="481"/>
      <c r="Q335" s="481"/>
      <c r="R335" s="481"/>
      <c r="S335" s="481"/>
      <c r="T335" s="481"/>
      <c r="U335" s="481"/>
      <c r="V335" s="481"/>
      <c r="W335" s="481"/>
      <c r="X335" s="481"/>
      <c r="Y335" s="481"/>
      <c r="Z335" s="481"/>
      <c r="AA335" s="481"/>
      <c r="AB335" s="481"/>
      <c r="AC335" s="588"/>
      <c r="AD335" s="589"/>
      <c r="AE335" s="589"/>
      <c r="AF335" s="589"/>
      <c r="AG335" s="582"/>
      <c r="AH335" s="757"/>
    </row>
    <row r="336" spans="2:34" s="585" customFormat="1" ht="21.75" customHeight="1" x14ac:dyDescent="0.2">
      <c r="B336" s="481"/>
      <c r="C336" s="481"/>
      <c r="D336" s="481"/>
      <c r="E336" s="481"/>
      <c r="F336" s="481"/>
      <c r="G336" s="481"/>
      <c r="H336" s="481"/>
      <c r="I336" s="481"/>
      <c r="J336" s="481"/>
      <c r="K336" s="481"/>
      <c r="L336" s="481"/>
      <c r="M336" s="481"/>
      <c r="N336" s="481"/>
      <c r="O336" s="481"/>
      <c r="P336" s="481"/>
      <c r="Q336" s="481"/>
      <c r="R336" s="481"/>
      <c r="S336" s="481"/>
      <c r="T336" s="481"/>
      <c r="U336" s="481"/>
      <c r="V336" s="481"/>
      <c r="W336" s="481"/>
      <c r="X336" s="481"/>
      <c r="Y336" s="481"/>
      <c r="Z336" s="481"/>
      <c r="AA336" s="481"/>
      <c r="AB336" s="481"/>
      <c r="AC336" s="588"/>
      <c r="AD336" s="589"/>
      <c r="AE336" s="589"/>
      <c r="AF336" s="589"/>
      <c r="AG336" s="582"/>
      <c r="AH336" s="757"/>
    </row>
    <row r="337" spans="2:34" s="585" customFormat="1" ht="21.75" customHeight="1" x14ac:dyDescent="0.2">
      <c r="B337" s="481"/>
      <c r="C337" s="481"/>
      <c r="D337" s="481"/>
      <c r="E337" s="481"/>
      <c r="F337" s="481"/>
      <c r="G337" s="481"/>
      <c r="H337" s="481"/>
      <c r="I337" s="481"/>
      <c r="J337" s="481"/>
      <c r="K337" s="481"/>
      <c r="L337" s="481"/>
      <c r="M337" s="481"/>
      <c r="N337" s="481"/>
      <c r="O337" s="481"/>
      <c r="P337" s="481"/>
      <c r="Q337" s="481"/>
      <c r="R337" s="481"/>
      <c r="S337" s="481"/>
      <c r="T337" s="481"/>
      <c r="U337" s="481"/>
      <c r="V337" s="481"/>
      <c r="W337" s="481"/>
      <c r="X337" s="481"/>
      <c r="Y337" s="481"/>
      <c r="Z337" s="481"/>
      <c r="AA337" s="481"/>
      <c r="AB337" s="481"/>
      <c r="AC337" s="588"/>
      <c r="AD337" s="589"/>
      <c r="AE337" s="589"/>
      <c r="AF337" s="589"/>
      <c r="AG337" s="582"/>
      <c r="AH337" s="757"/>
    </row>
    <row r="338" spans="2:34" s="585" customFormat="1" ht="21.75" customHeight="1" x14ac:dyDescent="0.2">
      <c r="B338" s="481"/>
      <c r="C338" s="481"/>
      <c r="D338" s="481"/>
      <c r="E338" s="481"/>
      <c r="F338" s="481"/>
      <c r="G338" s="481"/>
      <c r="H338" s="481"/>
      <c r="I338" s="481"/>
      <c r="J338" s="481"/>
      <c r="K338" s="481"/>
      <c r="L338" s="481"/>
      <c r="M338" s="481"/>
      <c r="N338" s="481"/>
      <c r="O338" s="481"/>
      <c r="P338" s="481"/>
      <c r="Q338" s="481"/>
      <c r="R338" s="481"/>
      <c r="S338" s="481"/>
      <c r="T338" s="481"/>
      <c r="U338" s="481"/>
      <c r="V338" s="481"/>
      <c r="W338" s="481"/>
      <c r="X338" s="481"/>
      <c r="Y338" s="481"/>
      <c r="Z338" s="481"/>
      <c r="AA338" s="481"/>
      <c r="AB338" s="481"/>
      <c r="AC338" s="588"/>
      <c r="AD338" s="589"/>
      <c r="AE338" s="589"/>
      <c r="AF338" s="589"/>
      <c r="AG338" s="582"/>
      <c r="AH338" s="757"/>
    </row>
    <row r="339" spans="2:34" s="585" customFormat="1" ht="21.75" customHeight="1" x14ac:dyDescent="0.2">
      <c r="B339" s="481"/>
      <c r="C339" s="481"/>
      <c r="D339" s="481"/>
      <c r="E339" s="481"/>
      <c r="F339" s="481"/>
      <c r="G339" s="481"/>
      <c r="H339" s="481"/>
      <c r="I339" s="481"/>
      <c r="J339" s="481"/>
      <c r="K339" s="481"/>
      <c r="L339" s="481"/>
      <c r="M339" s="481"/>
      <c r="N339" s="481"/>
      <c r="O339" s="481"/>
      <c r="P339" s="481"/>
      <c r="Q339" s="481"/>
      <c r="R339" s="481"/>
      <c r="S339" s="481"/>
      <c r="T339" s="481"/>
      <c r="U339" s="481"/>
      <c r="V339" s="481"/>
      <c r="W339" s="481"/>
      <c r="X339" s="481"/>
      <c r="Y339" s="481"/>
      <c r="Z339" s="481"/>
      <c r="AA339" s="481"/>
      <c r="AB339" s="481"/>
      <c r="AC339" s="590"/>
      <c r="AD339" s="368"/>
      <c r="AE339" s="368"/>
      <c r="AF339" s="368"/>
      <c r="AG339" s="582"/>
      <c r="AH339" s="757"/>
    </row>
    <row r="340" spans="2:34" s="585" customFormat="1" ht="21.75" customHeight="1" x14ac:dyDescent="0.2">
      <c r="B340" s="481"/>
      <c r="C340" s="481"/>
      <c r="D340" s="481"/>
      <c r="E340" s="481"/>
      <c r="F340" s="481"/>
      <c r="G340" s="481"/>
      <c r="H340" s="481"/>
      <c r="I340" s="481"/>
      <c r="J340" s="481"/>
      <c r="K340" s="481"/>
      <c r="L340" s="481"/>
      <c r="M340" s="481"/>
      <c r="N340" s="481"/>
      <c r="O340" s="481"/>
      <c r="P340" s="481"/>
      <c r="Q340" s="481"/>
      <c r="R340" s="481"/>
      <c r="S340" s="481"/>
      <c r="T340" s="481"/>
      <c r="U340" s="481"/>
      <c r="V340" s="481"/>
      <c r="W340" s="481"/>
      <c r="X340" s="481"/>
      <c r="Y340" s="481"/>
      <c r="Z340" s="481"/>
      <c r="AA340" s="481"/>
      <c r="AB340" s="481"/>
      <c r="AC340" s="590"/>
      <c r="AD340" s="368"/>
      <c r="AE340" s="368"/>
      <c r="AF340" s="368"/>
      <c r="AG340" s="582"/>
      <c r="AH340" s="757"/>
    </row>
    <row r="341" spans="2:34" s="585" customFormat="1" ht="21.75" customHeight="1" x14ac:dyDescent="0.2">
      <c r="B341" s="481"/>
      <c r="C341" s="481"/>
      <c r="D341" s="481"/>
      <c r="E341" s="481"/>
      <c r="F341" s="481"/>
      <c r="G341" s="481"/>
      <c r="H341" s="481"/>
      <c r="I341" s="481"/>
      <c r="J341" s="481"/>
      <c r="K341" s="481"/>
      <c r="L341" s="481"/>
      <c r="M341" s="481"/>
      <c r="N341" s="481"/>
      <c r="O341" s="481"/>
      <c r="P341" s="481"/>
      <c r="Q341" s="481"/>
      <c r="R341" s="481"/>
      <c r="S341" s="481"/>
      <c r="T341" s="481"/>
      <c r="U341" s="481"/>
      <c r="V341" s="481"/>
      <c r="W341" s="481"/>
      <c r="X341" s="481"/>
      <c r="Y341" s="481"/>
      <c r="Z341" s="481"/>
      <c r="AA341" s="481"/>
      <c r="AB341" s="481"/>
      <c r="AC341" s="590"/>
      <c r="AD341" s="368"/>
      <c r="AE341" s="368"/>
      <c r="AF341" s="368"/>
      <c r="AG341" s="582"/>
      <c r="AH341" s="757"/>
    </row>
    <row r="342" spans="2:34" s="585" customFormat="1" ht="21.75" customHeight="1" x14ac:dyDescent="0.2">
      <c r="B342" s="481"/>
      <c r="C342" s="481"/>
      <c r="D342" s="481"/>
      <c r="E342" s="481"/>
      <c r="F342" s="481"/>
      <c r="G342" s="481"/>
      <c r="H342" s="481"/>
      <c r="I342" s="481"/>
      <c r="J342" s="481"/>
      <c r="K342" s="481"/>
      <c r="L342" s="481"/>
      <c r="M342" s="481"/>
      <c r="N342" s="481"/>
      <c r="O342" s="481"/>
      <c r="P342" s="481"/>
      <c r="Q342" s="481"/>
      <c r="R342" s="481"/>
      <c r="S342" s="481"/>
      <c r="T342" s="481"/>
      <c r="U342" s="481"/>
      <c r="V342" s="481"/>
      <c r="W342" s="481"/>
      <c r="X342" s="481"/>
      <c r="Y342" s="481"/>
      <c r="Z342" s="481"/>
      <c r="AA342" s="481"/>
      <c r="AB342" s="481"/>
      <c r="AC342" s="590"/>
      <c r="AD342" s="368"/>
      <c r="AE342" s="368"/>
      <c r="AF342" s="368"/>
      <c r="AG342" s="582"/>
      <c r="AH342" s="757"/>
    </row>
    <row r="343" spans="2:34" s="585" customFormat="1" ht="21.75" customHeight="1" x14ac:dyDescent="0.2">
      <c r="B343" s="481"/>
      <c r="C343" s="481"/>
      <c r="D343" s="481"/>
      <c r="E343" s="481"/>
      <c r="F343" s="481"/>
      <c r="G343" s="481"/>
      <c r="H343" s="481"/>
      <c r="I343" s="481"/>
      <c r="J343" s="481"/>
      <c r="K343" s="481"/>
      <c r="L343" s="481"/>
      <c r="M343" s="481"/>
      <c r="N343" s="481"/>
      <c r="O343" s="481"/>
      <c r="P343" s="481"/>
      <c r="Q343" s="481"/>
      <c r="R343" s="481"/>
      <c r="S343" s="481"/>
      <c r="T343" s="481"/>
      <c r="U343" s="481"/>
      <c r="V343" s="481"/>
      <c r="W343" s="481"/>
      <c r="X343" s="481"/>
      <c r="Y343" s="481"/>
      <c r="Z343" s="481"/>
      <c r="AA343" s="481"/>
      <c r="AB343" s="481"/>
      <c r="AC343" s="590"/>
      <c r="AD343" s="368"/>
      <c r="AE343" s="368"/>
      <c r="AF343" s="368"/>
      <c r="AG343" s="582"/>
      <c r="AH343" s="757"/>
    </row>
    <row r="344" spans="2:34" s="585" customFormat="1" ht="21.75" customHeight="1" x14ac:dyDescent="0.2">
      <c r="B344" s="481"/>
      <c r="C344" s="481"/>
      <c r="D344" s="481"/>
      <c r="E344" s="481"/>
      <c r="F344" s="481"/>
      <c r="G344" s="481"/>
      <c r="H344" s="481"/>
      <c r="I344" s="481"/>
      <c r="J344" s="481"/>
      <c r="K344" s="481"/>
      <c r="L344" s="481"/>
      <c r="M344" s="481"/>
      <c r="N344" s="481"/>
      <c r="O344" s="481"/>
      <c r="P344" s="481"/>
      <c r="Q344" s="481"/>
      <c r="R344" s="481"/>
      <c r="S344" s="481"/>
      <c r="T344" s="481"/>
      <c r="U344" s="481"/>
      <c r="V344" s="481"/>
      <c r="W344" s="481"/>
      <c r="X344" s="481"/>
      <c r="Y344" s="481"/>
      <c r="Z344" s="481"/>
      <c r="AA344" s="481"/>
      <c r="AB344" s="481"/>
      <c r="AC344" s="590"/>
      <c r="AD344" s="368"/>
      <c r="AE344" s="368"/>
      <c r="AF344" s="368"/>
      <c r="AG344" s="582"/>
      <c r="AH344" s="757"/>
    </row>
    <row r="345" spans="2:34" s="585" customFormat="1" ht="21.75" customHeight="1" x14ac:dyDescent="0.2">
      <c r="B345" s="481"/>
      <c r="C345" s="481"/>
      <c r="D345" s="481"/>
      <c r="E345" s="481"/>
      <c r="F345" s="481"/>
      <c r="G345" s="481"/>
      <c r="H345" s="481"/>
      <c r="I345" s="481"/>
      <c r="J345" s="481"/>
      <c r="K345" s="481"/>
      <c r="L345" s="481"/>
      <c r="M345" s="481"/>
      <c r="N345" s="481"/>
      <c r="O345" s="481"/>
      <c r="P345" s="481"/>
      <c r="Q345" s="481"/>
      <c r="R345" s="481"/>
      <c r="S345" s="481"/>
      <c r="T345" s="481"/>
      <c r="U345" s="481"/>
      <c r="V345" s="481"/>
      <c r="W345" s="481"/>
      <c r="X345" s="481"/>
      <c r="Y345" s="481"/>
      <c r="Z345" s="481"/>
      <c r="AA345" s="481"/>
      <c r="AB345" s="481"/>
      <c r="AC345" s="590"/>
      <c r="AD345" s="368"/>
      <c r="AE345" s="368"/>
      <c r="AF345" s="368"/>
      <c r="AG345" s="582"/>
      <c r="AH345" s="757"/>
    </row>
    <row r="346" spans="2:34" s="585" customFormat="1" ht="21.75" customHeight="1" x14ac:dyDescent="0.2">
      <c r="B346" s="481"/>
      <c r="C346" s="481"/>
      <c r="D346" s="481"/>
      <c r="E346" s="481"/>
      <c r="F346" s="481"/>
      <c r="G346" s="481"/>
      <c r="H346" s="481"/>
      <c r="I346" s="481"/>
      <c r="J346" s="481"/>
      <c r="K346" s="481"/>
      <c r="L346" s="481"/>
      <c r="M346" s="481"/>
      <c r="N346" s="481"/>
      <c r="O346" s="481"/>
      <c r="P346" s="481"/>
      <c r="Q346" s="481"/>
      <c r="R346" s="481"/>
      <c r="S346" s="481"/>
      <c r="T346" s="481"/>
      <c r="U346" s="481"/>
      <c r="V346" s="481"/>
      <c r="W346" s="481"/>
      <c r="X346" s="481"/>
      <c r="Y346" s="481"/>
      <c r="Z346" s="481"/>
      <c r="AA346" s="481"/>
      <c r="AB346" s="481"/>
      <c r="AC346" s="590"/>
      <c r="AD346" s="368"/>
      <c r="AE346" s="368"/>
      <c r="AF346" s="368"/>
      <c r="AG346" s="582"/>
      <c r="AH346" s="757"/>
    </row>
    <row r="347" spans="2:34" s="585" customFormat="1" ht="21.75" customHeight="1" x14ac:dyDescent="0.2">
      <c r="B347" s="481"/>
      <c r="C347" s="481"/>
      <c r="D347" s="481"/>
      <c r="E347" s="481"/>
      <c r="F347" s="481"/>
      <c r="G347" s="481"/>
      <c r="H347" s="481"/>
      <c r="I347" s="481"/>
      <c r="J347" s="481"/>
      <c r="K347" s="481"/>
      <c r="L347" s="481"/>
      <c r="M347" s="481"/>
      <c r="N347" s="481"/>
      <c r="O347" s="481"/>
      <c r="P347" s="481"/>
      <c r="Q347" s="481"/>
      <c r="R347" s="481"/>
      <c r="S347" s="481"/>
      <c r="T347" s="481"/>
      <c r="U347" s="481"/>
      <c r="V347" s="481"/>
      <c r="W347" s="481"/>
      <c r="X347" s="481"/>
      <c r="Y347" s="481"/>
      <c r="Z347" s="481"/>
      <c r="AA347" s="481"/>
      <c r="AB347" s="481"/>
      <c r="AC347" s="590"/>
      <c r="AD347" s="368"/>
      <c r="AE347" s="368"/>
      <c r="AF347" s="368"/>
      <c r="AG347" s="582"/>
      <c r="AH347" s="757"/>
    </row>
    <row r="348" spans="2:34" s="585" customFormat="1" ht="21.75" customHeight="1" x14ac:dyDescent="0.2">
      <c r="B348" s="481"/>
      <c r="C348" s="481"/>
      <c r="D348" s="481"/>
      <c r="E348" s="481"/>
      <c r="F348" s="481"/>
      <c r="G348" s="481"/>
      <c r="H348" s="481"/>
      <c r="I348" s="481"/>
      <c r="J348" s="481"/>
      <c r="K348" s="481"/>
      <c r="L348" s="481"/>
      <c r="M348" s="481"/>
      <c r="N348" s="481"/>
      <c r="O348" s="481"/>
      <c r="P348" s="481"/>
      <c r="Q348" s="481"/>
      <c r="R348" s="481"/>
      <c r="S348" s="481"/>
      <c r="T348" s="481"/>
      <c r="U348" s="481"/>
      <c r="V348" s="481"/>
      <c r="W348" s="481"/>
      <c r="X348" s="481"/>
      <c r="Y348" s="481"/>
      <c r="Z348" s="481"/>
      <c r="AA348" s="481"/>
      <c r="AB348" s="481"/>
      <c r="AC348" s="590"/>
      <c r="AD348" s="368"/>
      <c r="AE348" s="368"/>
      <c r="AF348" s="368"/>
      <c r="AG348" s="582"/>
      <c r="AH348" s="757"/>
    </row>
    <row r="349" spans="2:34" s="585" customFormat="1" ht="21.75" customHeight="1" x14ac:dyDescent="0.2">
      <c r="B349" s="481"/>
      <c r="C349" s="481"/>
      <c r="D349" s="481"/>
      <c r="E349" s="481"/>
      <c r="F349" s="481"/>
      <c r="G349" s="481"/>
      <c r="H349" s="481"/>
      <c r="I349" s="481"/>
      <c r="J349" s="481"/>
      <c r="K349" s="481"/>
      <c r="L349" s="481"/>
      <c r="M349" s="481"/>
      <c r="N349" s="481"/>
      <c r="O349" s="481"/>
      <c r="P349" s="481"/>
      <c r="Q349" s="481"/>
      <c r="R349" s="481"/>
      <c r="S349" s="481"/>
      <c r="T349" s="481"/>
      <c r="U349" s="481"/>
      <c r="V349" s="481"/>
      <c r="W349" s="481"/>
      <c r="X349" s="481"/>
      <c r="Y349" s="481"/>
      <c r="Z349" s="481"/>
      <c r="AA349" s="481"/>
      <c r="AB349" s="481"/>
      <c r="AC349" s="590"/>
      <c r="AD349" s="368"/>
      <c r="AE349" s="368"/>
      <c r="AF349" s="368"/>
      <c r="AG349" s="582"/>
      <c r="AH349" s="757"/>
    </row>
    <row r="350" spans="2:34" s="585" customFormat="1" ht="21.75" customHeight="1" x14ac:dyDescent="0.2">
      <c r="B350" s="481"/>
      <c r="C350" s="481"/>
      <c r="D350" s="481"/>
      <c r="E350" s="481"/>
      <c r="F350" s="481"/>
      <c r="G350" s="481"/>
      <c r="H350" s="481"/>
      <c r="I350" s="481"/>
      <c r="J350" s="481"/>
      <c r="K350" s="481"/>
      <c r="L350" s="481"/>
      <c r="M350" s="481"/>
      <c r="N350" s="481"/>
      <c r="O350" s="481"/>
      <c r="P350" s="481"/>
      <c r="Q350" s="481"/>
      <c r="R350" s="481"/>
      <c r="S350" s="481"/>
      <c r="T350" s="481"/>
      <c r="U350" s="481"/>
      <c r="V350" s="481"/>
      <c r="W350" s="481"/>
      <c r="X350" s="481"/>
      <c r="Y350" s="481"/>
      <c r="Z350" s="481"/>
      <c r="AA350" s="481"/>
      <c r="AB350" s="481"/>
      <c r="AC350" s="590"/>
      <c r="AD350" s="368"/>
      <c r="AE350" s="368"/>
      <c r="AF350" s="368"/>
      <c r="AG350" s="582"/>
      <c r="AH350" s="757"/>
    </row>
    <row r="351" spans="2:34" s="585" customFormat="1" ht="21.75" customHeight="1" x14ac:dyDescent="0.2">
      <c r="B351" s="481"/>
      <c r="C351" s="481"/>
      <c r="D351" s="481"/>
      <c r="E351" s="481"/>
      <c r="F351" s="481"/>
      <c r="G351" s="481"/>
      <c r="H351" s="481"/>
      <c r="I351" s="481"/>
      <c r="J351" s="481"/>
      <c r="K351" s="481"/>
      <c r="L351" s="481"/>
      <c r="M351" s="481"/>
      <c r="N351" s="481"/>
      <c r="O351" s="481"/>
      <c r="P351" s="481"/>
      <c r="Q351" s="481"/>
      <c r="R351" s="481"/>
      <c r="S351" s="481"/>
      <c r="T351" s="481"/>
      <c r="U351" s="481"/>
      <c r="V351" s="481"/>
      <c r="W351" s="481"/>
      <c r="X351" s="481"/>
      <c r="Y351" s="481"/>
      <c r="Z351" s="481"/>
      <c r="AA351" s="481"/>
      <c r="AB351" s="481"/>
      <c r="AC351" s="590"/>
      <c r="AD351" s="368"/>
      <c r="AE351" s="368"/>
      <c r="AF351" s="368"/>
      <c r="AG351" s="582"/>
      <c r="AH351" s="757"/>
    </row>
    <row r="352" spans="2:34" s="585" customFormat="1" ht="21.75" customHeight="1" x14ac:dyDescent="0.2">
      <c r="B352" s="481"/>
      <c r="C352" s="481"/>
      <c r="D352" s="481"/>
      <c r="E352" s="481"/>
      <c r="F352" s="481"/>
      <c r="G352" s="481"/>
      <c r="H352" s="481"/>
      <c r="I352" s="481"/>
      <c r="J352" s="481"/>
      <c r="K352" s="481"/>
      <c r="L352" s="481"/>
      <c r="M352" s="481"/>
      <c r="N352" s="481"/>
      <c r="O352" s="481"/>
      <c r="P352" s="481"/>
      <c r="Q352" s="481"/>
      <c r="R352" s="481"/>
      <c r="S352" s="481"/>
      <c r="T352" s="481"/>
      <c r="U352" s="481"/>
      <c r="V352" s="481"/>
      <c r="W352" s="481"/>
      <c r="X352" s="481"/>
      <c r="Y352" s="481"/>
      <c r="Z352" s="481"/>
      <c r="AA352" s="481"/>
      <c r="AB352" s="481"/>
      <c r="AC352" s="590"/>
      <c r="AD352" s="368"/>
      <c r="AE352" s="368"/>
      <c r="AF352" s="368"/>
      <c r="AG352" s="582"/>
      <c r="AH352" s="757"/>
    </row>
    <row r="353" spans="2:34" s="585" customFormat="1" ht="21.75" customHeight="1" x14ac:dyDescent="0.2">
      <c r="B353" s="481"/>
      <c r="C353" s="481"/>
      <c r="D353" s="481"/>
      <c r="E353" s="481"/>
      <c r="F353" s="481"/>
      <c r="G353" s="481"/>
      <c r="H353" s="481"/>
      <c r="I353" s="481"/>
      <c r="J353" s="481"/>
      <c r="K353" s="481"/>
      <c r="L353" s="481"/>
      <c r="M353" s="481"/>
      <c r="N353" s="481"/>
      <c r="O353" s="481"/>
      <c r="P353" s="481"/>
      <c r="Q353" s="481"/>
      <c r="R353" s="481"/>
      <c r="S353" s="481"/>
      <c r="T353" s="481"/>
      <c r="U353" s="481"/>
      <c r="V353" s="481"/>
      <c r="W353" s="481"/>
      <c r="X353" s="481"/>
      <c r="Y353" s="481"/>
      <c r="Z353" s="481"/>
      <c r="AA353" s="481"/>
      <c r="AB353" s="481"/>
      <c r="AC353" s="590"/>
      <c r="AD353" s="368"/>
      <c r="AE353" s="368"/>
      <c r="AF353" s="368"/>
      <c r="AG353" s="582"/>
      <c r="AH353" s="757"/>
    </row>
    <row r="354" spans="2:34" s="585" customFormat="1" ht="21.75" customHeight="1" x14ac:dyDescent="0.2">
      <c r="B354" s="481"/>
      <c r="C354" s="481"/>
      <c r="D354" s="481"/>
      <c r="E354" s="481"/>
      <c r="F354" s="481"/>
      <c r="G354" s="481"/>
      <c r="H354" s="481"/>
      <c r="I354" s="481"/>
      <c r="J354" s="481"/>
      <c r="K354" s="481"/>
      <c r="L354" s="481"/>
      <c r="M354" s="481"/>
      <c r="N354" s="481"/>
      <c r="O354" s="481"/>
      <c r="P354" s="481"/>
      <c r="Q354" s="481"/>
      <c r="R354" s="481"/>
      <c r="S354" s="481"/>
      <c r="T354" s="481"/>
      <c r="U354" s="481"/>
      <c r="V354" s="481"/>
      <c r="W354" s="481"/>
      <c r="X354" s="481"/>
      <c r="Y354" s="481"/>
      <c r="Z354" s="481"/>
      <c r="AA354" s="481"/>
      <c r="AB354" s="481"/>
      <c r="AC354" s="590"/>
      <c r="AD354" s="368"/>
      <c r="AE354" s="368"/>
      <c r="AF354" s="368"/>
      <c r="AG354" s="582"/>
      <c r="AH354" s="757"/>
    </row>
    <row r="355" spans="2:34" s="585" customFormat="1" ht="21.75" customHeight="1" x14ac:dyDescent="0.2">
      <c r="B355" s="481"/>
      <c r="C355" s="481"/>
      <c r="D355" s="481"/>
      <c r="E355" s="481"/>
      <c r="F355" s="481"/>
      <c r="G355" s="481"/>
      <c r="H355" s="481"/>
      <c r="I355" s="481"/>
      <c r="J355" s="481"/>
      <c r="K355" s="481"/>
      <c r="L355" s="481"/>
      <c r="M355" s="481"/>
      <c r="N355" s="481"/>
      <c r="O355" s="481"/>
      <c r="P355" s="481"/>
      <c r="Q355" s="481"/>
      <c r="R355" s="481"/>
      <c r="S355" s="481"/>
      <c r="T355" s="481"/>
      <c r="U355" s="481"/>
      <c r="V355" s="481"/>
      <c r="W355" s="481"/>
      <c r="X355" s="481"/>
      <c r="Y355" s="481"/>
      <c r="Z355" s="481"/>
      <c r="AA355" s="481"/>
      <c r="AB355" s="481"/>
      <c r="AC355" s="590"/>
      <c r="AD355" s="368"/>
      <c r="AE355" s="368"/>
      <c r="AF355" s="368"/>
      <c r="AG355" s="582"/>
      <c r="AH355" s="757"/>
    </row>
    <row r="356" spans="2:34" s="585" customFormat="1" ht="21.75" customHeight="1" x14ac:dyDescent="0.2">
      <c r="B356" s="481"/>
      <c r="C356" s="481"/>
      <c r="D356" s="481"/>
      <c r="E356" s="481"/>
      <c r="F356" s="481"/>
      <c r="G356" s="481"/>
      <c r="H356" s="481"/>
      <c r="I356" s="481"/>
      <c r="J356" s="481"/>
      <c r="K356" s="481"/>
      <c r="L356" s="481"/>
      <c r="M356" s="481"/>
      <c r="N356" s="481"/>
      <c r="O356" s="481"/>
      <c r="P356" s="481"/>
      <c r="Q356" s="481"/>
      <c r="R356" s="481"/>
      <c r="S356" s="481"/>
      <c r="T356" s="481"/>
      <c r="U356" s="481"/>
      <c r="V356" s="481"/>
      <c r="W356" s="481"/>
      <c r="X356" s="481"/>
      <c r="Y356" s="481"/>
      <c r="Z356" s="481"/>
      <c r="AA356" s="481"/>
      <c r="AB356" s="481"/>
      <c r="AC356" s="590"/>
      <c r="AD356" s="368"/>
      <c r="AE356" s="368"/>
      <c r="AF356" s="368"/>
      <c r="AG356" s="582"/>
      <c r="AH356" s="757"/>
    </row>
    <row r="357" spans="2:34" s="585" customFormat="1" ht="21.75" customHeight="1" x14ac:dyDescent="0.2">
      <c r="B357" s="481"/>
      <c r="C357" s="481"/>
      <c r="D357" s="481"/>
      <c r="E357" s="481"/>
      <c r="F357" s="481"/>
      <c r="G357" s="481"/>
      <c r="H357" s="481"/>
      <c r="I357" s="481"/>
      <c r="J357" s="481"/>
      <c r="K357" s="481"/>
      <c r="L357" s="481"/>
      <c r="M357" s="481"/>
      <c r="N357" s="481"/>
      <c r="O357" s="481"/>
      <c r="P357" s="481"/>
      <c r="Q357" s="481"/>
      <c r="R357" s="481"/>
      <c r="S357" s="481"/>
      <c r="T357" s="481"/>
      <c r="U357" s="481"/>
      <c r="V357" s="481"/>
      <c r="W357" s="481"/>
      <c r="X357" s="481"/>
      <c r="Y357" s="481"/>
      <c r="Z357" s="481"/>
      <c r="AA357" s="481"/>
      <c r="AB357" s="481"/>
      <c r="AC357" s="590"/>
      <c r="AD357" s="368"/>
      <c r="AE357" s="368"/>
      <c r="AF357" s="368"/>
      <c r="AG357" s="582"/>
      <c r="AH357" s="757"/>
    </row>
    <row r="358" spans="2:34" s="585" customFormat="1" ht="21.75" customHeight="1" x14ac:dyDescent="0.2">
      <c r="B358" s="481"/>
      <c r="C358" s="481"/>
      <c r="D358" s="481"/>
      <c r="E358" s="481"/>
      <c r="F358" s="481"/>
      <c r="G358" s="481"/>
      <c r="H358" s="481"/>
      <c r="I358" s="481"/>
      <c r="J358" s="481"/>
      <c r="K358" s="481"/>
      <c r="L358" s="481"/>
      <c r="M358" s="481"/>
      <c r="N358" s="481"/>
      <c r="O358" s="481"/>
      <c r="P358" s="481"/>
      <c r="Q358" s="481"/>
      <c r="R358" s="481"/>
      <c r="S358" s="481"/>
      <c r="T358" s="481"/>
      <c r="U358" s="481"/>
      <c r="V358" s="481"/>
      <c r="W358" s="481"/>
      <c r="X358" s="481"/>
      <c r="Y358" s="481"/>
      <c r="Z358" s="481"/>
      <c r="AA358" s="481"/>
      <c r="AB358" s="481"/>
      <c r="AC358" s="590"/>
      <c r="AD358" s="368"/>
      <c r="AE358" s="368"/>
      <c r="AF358" s="368"/>
      <c r="AG358" s="582"/>
      <c r="AH358" s="757"/>
    </row>
    <row r="359" spans="2:34" s="585" customFormat="1" ht="21.75" customHeight="1" x14ac:dyDescent="0.2">
      <c r="B359" s="481"/>
      <c r="C359" s="481"/>
      <c r="D359" s="481"/>
      <c r="E359" s="481"/>
      <c r="F359" s="481"/>
      <c r="G359" s="481"/>
      <c r="H359" s="481"/>
      <c r="I359" s="481"/>
      <c r="J359" s="481"/>
      <c r="K359" s="481"/>
      <c r="L359" s="481"/>
      <c r="M359" s="481"/>
      <c r="N359" s="481"/>
      <c r="O359" s="481"/>
      <c r="P359" s="481"/>
      <c r="Q359" s="481"/>
      <c r="R359" s="481"/>
      <c r="S359" s="481"/>
      <c r="T359" s="481"/>
      <c r="U359" s="481"/>
      <c r="V359" s="481"/>
      <c r="W359" s="481"/>
      <c r="X359" s="481"/>
      <c r="Y359" s="481"/>
      <c r="Z359" s="481"/>
      <c r="AA359" s="481"/>
      <c r="AB359" s="481"/>
      <c r="AC359" s="590"/>
      <c r="AD359" s="368"/>
      <c r="AE359" s="368"/>
      <c r="AF359" s="368"/>
      <c r="AG359" s="582"/>
      <c r="AH359" s="757"/>
    </row>
    <row r="360" spans="2:34" s="585" customFormat="1" ht="21.75" customHeight="1" x14ac:dyDescent="0.2">
      <c r="B360" s="481"/>
      <c r="C360" s="481"/>
      <c r="D360" s="481"/>
      <c r="E360" s="481"/>
      <c r="F360" s="481"/>
      <c r="G360" s="481"/>
      <c r="H360" s="481"/>
      <c r="I360" s="481"/>
      <c r="J360" s="481"/>
      <c r="K360" s="481"/>
      <c r="L360" s="481"/>
      <c r="M360" s="481"/>
      <c r="N360" s="481"/>
      <c r="O360" s="481"/>
      <c r="P360" s="481"/>
      <c r="Q360" s="481"/>
      <c r="R360" s="481"/>
      <c r="S360" s="481"/>
      <c r="T360" s="481"/>
      <c r="U360" s="481"/>
      <c r="V360" s="481"/>
      <c r="W360" s="481"/>
      <c r="X360" s="481"/>
      <c r="Y360" s="481"/>
      <c r="Z360" s="481"/>
      <c r="AA360" s="481"/>
      <c r="AB360" s="481"/>
      <c r="AC360" s="590"/>
      <c r="AD360" s="368"/>
      <c r="AE360" s="368"/>
      <c r="AF360" s="368"/>
      <c r="AG360" s="582"/>
      <c r="AH360" s="757"/>
    </row>
    <row r="361" spans="2:34" s="585" customFormat="1" ht="21.75" customHeight="1" x14ac:dyDescent="0.2">
      <c r="B361" s="481"/>
      <c r="C361" s="481"/>
      <c r="D361" s="481"/>
      <c r="E361" s="481"/>
      <c r="F361" s="481"/>
      <c r="G361" s="481"/>
      <c r="H361" s="481"/>
      <c r="I361" s="481"/>
      <c r="J361" s="481"/>
      <c r="K361" s="481"/>
      <c r="L361" s="481"/>
      <c r="M361" s="481"/>
      <c r="N361" s="481"/>
      <c r="O361" s="481"/>
      <c r="P361" s="481"/>
      <c r="Q361" s="481"/>
      <c r="R361" s="481"/>
      <c r="S361" s="481"/>
      <c r="T361" s="481"/>
      <c r="U361" s="481"/>
      <c r="V361" s="481"/>
      <c r="W361" s="481"/>
      <c r="X361" s="481"/>
      <c r="Y361" s="481"/>
      <c r="Z361" s="481"/>
      <c r="AA361" s="481"/>
      <c r="AB361" s="481"/>
      <c r="AC361" s="590"/>
      <c r="AD361" s="368"/>
      <c r="AE361" s="368"/>
      <c r="AF361" s="368"/>
      <c r="AG361" s="582"/>
      <c r="AH361" s="757"/>
    </row>
    <row r="362" spans="2:34" s="585" customFormat="1" ht="21.75" customHeight="1" x14ac:dyDescent="0.2">
      <c r="B362" s="481"/>
      <c r="C362" s="481"/>
      <c r="D362" s="481"/>
      <c r="E362" s="481"/>
      <c r="F362" s="481"/>
      <c r="G362" s="481"/>
      <c r="H362" s="481"/>
      <c r="I362" s="481"/>
      <c r="J362" s="481"/>
      <c r="K362" s="481"/>
      <c r="L362" s="481"/>
      <c r="M362" s="481"/>
      <c r="N362" s="481"/>
      <c r="O362" s="481"/>
      <c r="P362" s="481"/>
      <c r="Q362" s="481"/>
      <c r="R362" s="481"/>
      <c r="S362" s="481"/>
      <c r="T362" s="481"/>
      <c r="U362" s="481"/>
      <c r="V362" s="481"/>
      <c r="W362" s="481"/>
      <c r="X362" s="481"/>
      <c r="Y362" s="481"/>
      <c r="Z362" s="481"/>
      <c r="AA362" s="481"/>
      <c r="AB362" s="481"/>
      <c r="AC362" s="590"/>
      <c r="AD362" s="368"/>
      <c r="AE362" s="368"/>
      <c r="AF362" s="368"/>
      <c r="AG362" s="582"/>
      <c r="AH362" s="757"/>
    </row>
    <row r="363" spans="2:34" s="585" customFormat="1" ht="21.75" customHeight="1" x14ac:dyDescent="0.2">
      <c r="B363" s="481"/>
      <c r="C363" s="481"/>
      <c r="D363" s="481"/>
      <c r="E363" s="481"/>
      <c r="F363" s="481"/>
      <c r="G363" s="481"/>
      <c r="H363" s="481"/>
      <c r="I363" s="481"/>
      <c r="J363" s="481"/>
      <c r="K363" s="481"/>
      <c r="L363" s="481"/>
      <c r="M363" s="481"/>
      <c r="N363" s="481"/>
      <c r="O363" s="481"/>
      <c r="P363" s="481"/>
      <c r="Q363" s="481"/>
      <c r="R363" s="481"/>
      <c r="S363" s="481"/>
      <c r="T363" s="481"/>
      <c r="U363" s="481"/>
      <c r="V363" s="481"/>
      <c r="W363" s="481"/>
      <c r="X363" s="481"/>
      <c r="Y363" s="481"/>
      <c r="Z363" s="481"/>
      <c r="AA363" s="481"/>
      <c r="AB363" s="481"/>
      <c r="AC363" s="590"/>
      <c r="AD363" s="368"/>
      <c r="AE363" s="368"/>
      <c r="AF363" s="368"/>
      <c r="AG363" s="582"/>
      <c r="AH363" s="757"/>
    </row>
    <row r="364" spans="2:34" s="585" customFormat="1" ht="21.75" customHeight="1" x14ac:dyDescent="0.2">
      <c r="B364" s="481"/>
      <c r="C364" s="481"/>
      <c r="D364" s="481"/>
      <c r="E364" s="481"/>
      <c r="F364" s="481"/>
      <c r="G364" s="481"/>
      <c r="H364" s="481"/>
      <c r="I364" s="481"/>
      <c r="J364" s="481"/>
      <c r="K364" s="481"/>
      <c r="L364" s="481"/>
      <c r="M364" s="481"/>
      <c r="N364" s="481"/>
      <c r="O364" s="481"/>
      <c r="P364" s="481"/>
      <c r="Q364" s="481"/>
      <c r="R364" s="481"/>
      <c r="S364" s="481"/>
      <c r="T364" s="481"/>
      <c r="U364" s="481"/>
      <c r="V364" s="481"/>
      <c r="W364" s="481"/>
      <c r="X364" s="481"/>
      <c r="Y364" s="481"/>
      <c r="Z364" s="481"/>
      <c r="AA364" s="481"/>
      <c r="AB364" s="481"/>
      <c r="AC364" s="590"/>
      <c r="AD364" s="368"/>
      <c r="AE364" s="368"/>
      <c r="AF364" s="368"/>
      <c r="AG364" s="582"/>
      <c r="AH364" s="757"/>
    </row>
    <row r="365" spans="2:34" s="585" customFormat="1" ht="21.75" customHeight="1" x14ac:dyDescent="0.2">
      <c r="B365" s="481"/>
      <c r="C365" s="481"/>
      <c r="D365" s="481"/>
      <c r="E365" s="481"/>
      <c r="F365" s="481"/>
      <c r="G365" s="481"/>
      <c r="H365" s="481"/>
      <c r="I365" s="481"/>
      <c r="J365" s="481"/>
      <c r="K365" s="481"/>
      <c r="L365" s="481"/>
      <c r="M365" s="481"/>
      <c r="N365" s="481"/>
      <c r="O365" s="481"/>
      <c r="P365" s="481"/>
      <c r="Q365" s="481"/>
      <c r="R365" s="481"/>
      <c r="S365" s="481"/>
      <c r="T365" s="481"/>
      <c r="U365" s="481"/>
      <c r="V365" s="481"/>
      <c r="W365" s="481"/>
      <c r="X365" s="481"/>
      <c r="Y365" s="481"/>
      <c r="Z365" s="481"/>
      <c r="AA365" s="481"/>
      <c r="AB365" s="481"/>
      <c r="AC365" s="590"/>
      <c r="AD365" s="368"/>
      <c r="AE365" s="368"/>
      <c r="AF365" s="368"/>
      <c r="AG365" s="582"/>
      <c r="AH365" s="757"/>
    </row>
    <row r="366" spans="2:34" s="585" customFormat="1" ht="21.75" customHeight="1" x14ac:dyDescent="0.2">
      <c r="B366" s="481"/>
      <c r="C366" s="481"/>
      <c r="D366" s="481"/>
      <c r="E366" s="481"/>
      <c r="F366" s="481"/>
      <c r="G366" s="481"/>
      <c r="H366" s="481"/>
      <c r="I366" s="481"/>
      <c r="J366" s="481"/>
      <c r="K366" s="481"/>
      <c r="L366" s="481"/>
      <c r="M366" s="481"/>
      <c r="N366" s="481"/>
      <c r="O366" s="481"/>
      <c r="P366" s="481"/>
      <c r="Q366" s="481"/>
      <c r="R366" s="481"/>
      <c r="S366" s="481"/>
      <c r="T366" s="481"/>
      <c r="U366" s="481"/>
      <c r="V366" s="481"/>
      <c r="W366" s="481"/>
      <c r="X366" s="481"/>
      <c r="Y366" s="481"/>
      <c r="Z366" s="481"/>
      <c r="AA366" s="481"/>
      <c r="AB366" s="481"/>
      <c r="AC366" s="590"/>
      <c r="AD366" s="368"/>
      <c r="AE366" s="368"/>
      <c r="AF366" s="368"/>
      <c r="AG366" s="582"/>
      <c r="AH366" s="757"/>
    </row>
    <row r="367" spans="2:34" s="585" customFormat="1" ht="21.75" customHeight="1" x14ac:dyDescent="0.2">
      <c r="B367" s="481"/>
      <c r="C367" s="481"/>
      <c r="D367" s="481"/>
      <c r="E367" s="481"/>
      <c r="F367" s="481"/>
      <c r="G367" s="481"/>
      <c r="H367" s="481"/>
      <c r="I367" s="481"/>
      <c r="J367" s="481"/>
      <c r="K367" s="481"/>
      <c r="L367" s="481"/>
      <c r="M367" s="481"/>
      <c r="N367" s="481"/>
      <c r="O367" s="481"/>
      <c r="P367" s="481"/>
      <c r="Q367" s="481"/>
      <c r="R367" s="481"/>
      <c r="S367" s="481"/>
      <c r="T367" s="481"/>
      <c r="U367" s="481"/>
      <c r="V367" s="481"/>
      <c r="W367" s="481"/>
      <c r="X367" s="481"/>
      <c r="Y367" s="481"/>
      <c r="Z367" s="481"/>
      <c r="AA367" s="481"/>
      <c r="AB367" s="481"/>
      <c r="AC367" s="590"/>
      <c r="AD367" s="368"/>
      <c r="AE367" s="368"/>
      <c r="AF367" s="368"/>
      <c r="AG367" s="582"/>
      <c r="AH367" s="757"/>
    </row>
    <row r="368" spans="2:34" s="585" customFormat="1" ht="21.75" customHeight="1" x14ac:dyDescent="0.2">
      <c r="B368" s="481"/>
      <c r="C368" s="481"/>
      <c r="D368" s="481"/>
      <c r="E368" s="481"/>
      <c r="F368" s="481"/>
      <c r="G368" s="481"/>
      <c r="H368" s="481"/>
      <c r="I368" s="481"/>
      <c r="J368" s="481"/>
      <c r="K368" s="481"/>
      <c r="L368" s="481"/>
      <c r="M368" s="481"/>
      <c r="N368" s="481"/>
      <c r="O368" s="481"/>
      <c r="P368" s="481"/>
      <c r="Q368" s="481"/>
      <c r="R368" s="481"/>
      <c r="S368" s="481"/>
      <c r="T368" s="481"/>
      <c r="U368" s="481"/>
      <c r="V368" s="481"/>
      <c r="W368" s="481"/>
      <c r="X368" s="481"/>
      <c r="Y368" s="481"/>
      <c r="Z368" s="481"/>
      <c r="AA368" s="481"/>
      <c r="AB368" s="481"/>
      <c r="AC368" s="590"/>
      <c r="AD368" s="368"/>
      <c r="AE368" s="368"/>
      <c r="AF368" s="368"/>
      <c r="AG368" s="582"/>
      <c r="AH368" s="757"/>
    </row>
    <row r="369" spans="2:34" s="585" customFormat="1" ht="21.75" customHeight="1" x14ac:dyDescent="0.2">
      <c r="B369" s="481"/>
      <c r="C369" s="481"/>
      <c r="D369" s="481"/>
      <c r="E369" s="481"/>
      <c r="F369" s="481"/>
      <c r="G369" s="481"/>
      <c r="H369" s="481"/>
      <c r="I369" s="481"/>
      <c r="J369" s="481"/>
      <c r="K369" s="481"/>
      <c r="L369" s="481"/>
      <c r="M369" s="481"/>
      <c r="N369" s="481"/>
      <c r="O369" s="481"/>
      <c r="P369" s="481"/>
      <c r="Q369" s="481"/>
      <c r="R369" s="481"/>
      <c r="S369" s="481"/>
      <c r="T369" s="481"/>
      <c r="U369" s="481"/>
      <c r="V369" s="481"/>
      <c r="W369" s="481"/>
      <c r="X369" s="481"/>
      <c r="Y369" s="481"/>
      <c r="Z369" s="481"/>
      <c r="AA369" s="481"/>
      <c r="AB369" s="481"/>
      <c r="AC369" s="590"/>
      <c r="AD369" s="368"/>
      <c r="AE369" s="368"/>
      <c r="AF369" s="368"/>
      <c r="AG369" s="582"/>
      <c r="AH369" s="757"/>
    </row>
    <row r="370" spans="2:34" s="585" customFormat="1" ht="21.75" customHeight="1" x14ac:dyDescent="0.2">
      <c r="B370" s="481"/>
      <c r="C370" s="481"/>
      <c r="D370" s="481"/>
      <c r="E370" s="481"/>
      <c r="F370" s="481"/>
      <c r="G370" s="481"/>
      <c r="H370" s="481"/>
      <c r="I370" s="481"/>
      <c r="J370" s="481"/>
      <c r="K370" s="481"/>
      <c r="L370" s="481"/>
      <c r="M370" s="481"/>
      <c r="N370" s="481"/>
      <c r="O370" s="481"/>
      <c r="P370" s="481"/>
      <c r="Q370" s="481"/>
      <c r="R370" s="481"/>
      <c r="S370" s="481"/>
      <c r="T370" s="481"/>
      <c r="U370" s="481"/>
      <c r="V370" s="481"/>
      <c r="W370" s="481"/>
      <c r="X370" s="481"/>
      <c r="Y370" s="481"/>
      <c r="Z370" s="481"/>
      <c r="AA370" s="481"/>
      <c r="AB370" s="481"/>
      <c r="AC370" s="590"/>
      <c r="AD370" s="368"/>
      <c r="AE370" s="368"/>
      <c r="AF370" s="368"/>
      <c r="AG370" s="582"/>
      <c r="AH370" s="757"/>
    </row>
    <row r="371" spans="2:34" s="585" customFormat="1" ht="21.75" customHeight="1" x14ac:dyDescent="0.2">
      <c r="B371" s="481"/>
      <c r="C371" s="481"/>
      <c r="D371" s="481"/>
      <c r="E371" s="481"/>
      <c r="F371" s="48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  <c r="R371" s="481"/>
      <c r="S371" s="481"/>
      <c r="T371" s="481"/>
      <c r="U371" s="481"/>
      <c r="V371" s="481"/>
      <c r="W371" s="481"/>
      <c r="X371" s="481"/>
      <c r="Y371" s="481"/>
      <c r="Z371" s="481"/>
      <c r="AA371" s="481"/>
      <c r="AB371" s="481"/>
      <c r="AC371" s="590"/>
      <c r="AD371" s="368"/>
      <c r="AE371" s="368"/>
      <c r="AF371" s="368"/>
      <c r="AG371" s="582"/>
      <c r="AH371" s="757"/>
    </row>
    <row r="372" spans="2:34" s="585" customFormat="1" ht="21.75" customHeight="1" x14ac:dyDescent="0.2">
      <c r="B372" s="481"/>
      <c r="C372" s="481"/>
      <c r="D372" s="481"/>
      <c r="E372" s="481"/>
      <c r="F372" s="481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  <c r="R372" s="481"/>
      <c r="S372" s="481"/>
      <c r="T372" s="481"/>
      <c r="U372" s="481"/>
      <c r="V372" s="481"/>
      <c r="W372" s="481"/>
      <c r="X372" s="481"/>
      <c r="Y372" s="481"/>
      <c r="Z372" s="481"/>
      <c r="AA372" s="481"/>
      <c r="AB372" s="481"/>
      <c r="AC372" s="590"/>
      <c r="AD372" s="368"/>
      <c r="AE372" s="368"/>
      <c r="AF372" s="368"/>
      <c r="AG372" s="582"/>
      <c r="AH372" s="757"/>
    </row>
    <row r="373" spans="2:34" s="585" customFormat="1" ht="21.75" customHeight="1" x14ac:dyDescent="0.2">
      <c r="B373" s="481"/>
      <c r="C373" s="481"/>
      <c r="D373" s="481"/>
      <c r="E373" s="481"/>
      <c r="F373" s="481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  <c r="R373" s="481"/>
      <c r="S373" s="481"/>
      <c r="T373" s="481"/>
      <c r="U373" s="481"/>
      <c r="V373" s="481"/>
      <c r="W373" s="481"/>
      <c r="X373" s="481"/>
      <c r="Y373" s="481"/>
      <c r="Z373" s="481"/>
      <c r="AA373" s="481"/>
      <c r="AB373" s="481"/>
      <c r="AC373" s="590"/>
      <c r="AD373" s="368"/>
      <c r="AE373" s="368"/>
      <c r="AF373" s="368"/>
      <c r="AG373" s="582"/>
      <c r="AH373" s="757"/>
    </row>
    <row r="374" spans="2:34" s="585" customFormat="1" ht="21.75" customHeight="1" x14ac:dyDescent="0.2">
      <c r="B374" s="481"/>
      <c r="C374" s="481"/>
      <c r="D374" s="481"/>
      <c r="E374" s="481"/>
      <c r="F374" s="481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  <c r="R374" s="481"/>
      <c r="S374" s="481"/>
      <c r="T374" s="481"/>
      <c r="U374" s="481"/>
      <c r="V374" s="481"/>
      <c r="W374" s="481"/>
      <c r="X374" s="481"/>
      <c r="Y374" s="481"/>
      <c r="Z374" s="481"/>
      <c r="AA374" s="481"/>
      <c r="AB374" s="481"/>
      <c r="AC374" s="590"/>
      <c r="AD374" s="368"/>
      <c r="AE374" s="368"/>
      <c r="AF374" s="368"/>
      <c r="AG374" s="582"/>
      <c r="AH374" s="757"/>
    </row>
    <row r="375" spans="2:34" s="585" customFormat="1" ht="21.75" customHeight="1" x14ac:dyDescent="0.2">
      <c r="B375" s="481"/>
      <c r="C375" s="481"/>
      <c r="D375" s="481"/>
      <c r="E375" s="481"/>
      <c r="F375" s="481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  <c r="R375" s="481"/>
      <c r="S375" s="481"/>
      <c r="T375" s="481"/>
      <c r="U375" s="481"/>
      <c r="V375" s="481"/>
      <c r="W375" s="481"/>
      <c r="X375" s="481"/>
      <c r="Y375" s="481"/>
      <c r="Z375" s="481"/>
      <c r="AA375" s="481"/>
      <c r="AB375" s="481"/>
      <c r="AC375" s="590"/>
      <c r="AD375" s="368"/>
      <c r="AE375" s="368"/>
      <c r="AF375" s="368"/>
      <c r="AG375" s="582"/>
      <c r="AH375" s="757"/>
    </row>
    <row r="376" spans="2:34" s="585" customFormat="1" ht="21.75" customHeight="1" x14ac:dyDescent="0.2">
      <c r="B376" s="481"/>
      <c r="C376" s="481"/>
      <c r="D376" s="481"/>
      <c r="E376" s="481"/>
      <c r="F376" s="481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  <c r="R376" s="481"/>
      <c r="S376" s="481"/>
      <c r="T376" s="481"/>
      <c r="U376" s="481"/>
      <c r="V376" s="481"/>
      <c r="W376" s="481"/>
      <c r="X376" s="481"/>
      <c r="Y376" s="481"/>
      <c r="Z376" s="481"/>
      <c r="AA376" s="481"/>
      <c r="AB376" s="481"/>
      <c r="AC376" s="590"/>
      <c r="AD376" s="368"/>
      <c r="AE376" s="368"/>
      <c r="AF376" s="368"/>
      <c r="AG376" s="582"/>
      <c r="AH376" s="757"/>
    </row>
    <row r="377" spans="2:34" s="585" customFormat="1" ht="21.75" customHeight="1" x14ac:dyDescent="0.2">
      <c r="B377" s="481"/>
      <c r="C377" s="481"/>
      <c r="D377" s="481"/>
      <c r="E377" s="481"/>
      <c r="F377" s="481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  <c r="R377" s="481"/>
      <c r="S377" s="481"/>
      <c r="T377" s="481"/>
      <c r="U377" s="481"/>
      <c r="V377" s="481"/>
      <c r="W377" s="481"/>
      <c r="X377" s="481"/>
      <c r="Y377" s="481"/>
      <c r="Z377" s="481"/>
      <c r="AA377" s="481"/>
      <c r="AB377" s="481"/>
      <c r="AC377" s="590"/>
      <c r="AD377" s="368"/>
      <c r="AE377" s="368"/>
      <c r="AF377" s="368"/>
      <c r="AG377" s="582"/>
      <c r="AH377" s="757"/>
    </row>
    <row r="378" spans="2:34" s="585" customFormat="1" ht="21.75" customHeight="1" x14ac:dyDescent="0.2">
      <c r="B378" s="481"/>
      <c r="C378" s="481"/>
      <c r="D378" s="481"/>
      <c r="E378" s="481"/>
      <c r="F378" s="481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  <c r="R378" s="481"/>
      <c r="S378" s="481"/>
      <c r="T378" s="481"/>
      <c r="U378" s="481"/>
      <c r="V378" s="481"/>
      <c r="W378" s="481"/>
      <c r="X378" s="481"/>
      <c r="Y378" s="481"/>
      <c r="Z378" s="481"/>
      <c r="AA378" s="481"/>
      <c r="AB378" s="481"/>
      <c r="AC378" s="590"/>
      <c r="AD378" s="368"/>
      <c r="AE378" s="368"/>
      <c r="AF378" s="368"/>
      <c r="AG378" s="582"/>
      <c r="AH378" s="757"/>
    </row>
    <row r="379" spans="2:34" s="585" customFormat="1" ht="21.75" customHeight="1" x14ac:dyDescent="0.2">
      <c r="B379" s="481"/>
      <c r="C379" s="481"/>
      <c r="D379" s="481"/>
      <c r="E379" s="481"/>
      <c r="F379" s="481"/>
      <c r="G379" s="481"/>
      <c r="H379" s="481"/>
      <c r="I379" s="481"/>
      <c r="J379" s="481"/>
      <c r="K379" s="481"/>
      <c r="L379" s="481"/>
      <c r="M379" s="481"/>
      <c r="N379" s="481"/>
      <c r="O379" s="481"/>
      <c r="P379" s="481"/>
      <c r="Q379" s="481"/>
      <c r="R379" s="481"/>
      <c r="S379" s="481"/>
      <c r="T379" s="481"/>
      <c r="U379" s="481"/>
      <c r="V379" s="481"/>
      <c r="W379" s="481"/>
      <c r="X379" s="481"/>
      <c r="Y379" s="481"/>
      <c r="Z379" s="481"/>
      <c r="AA379" s="481"/>
      <c r="AB379" s="481"/>
      <c r="AC379" s="590"/>
      <c r="AD379" s="368"/>
      <c r="AE379" s="368"/>
      <c r="AF379" s="368"/>
      <c r="AG379" s="582"/>
      <c r="AH379" s="757"/>
    </row>
    <row r="380" spans="2:34" s="585" customFormat="1" ht="21.75" customHeight="1" x14ac:dyDescent="0.2">
      <c r="B380" s="481"/>
      <c r="C380" s="481"/>
      <c r="D380" s="481"/>
      <c r="E380" s="481"/>
      <c r="F380" s="481"/>
      <c r="G380" s="481"/>
      <c r="H380" s="481"/>
      <c r="I380" s="481"/>
      <c r="J380" s="481"/>
      <c r="K380" s="481"/>
      <c r="L380" s="481"/>
      <c r="M380" s="481"/>
      <c r="N380" s="481"/>
      <c r="O380" s="481"/>
      <c r="P380" s="481"/>
      <c r="Q380" s="481"/>
      <c r="R380" s="481"/>
      <c r="S380" s="481"/>
      <c r="T380" s="481"/>
      <c r="U380" s="481"/>
      <c r="V380" s="481"/>
      <c r="W380" s="481"/>
      <c r="X380" s="481"/>
      <c r="Y380" s="481"/>
      <c r="Z380" s="481"/>
      <c r="AA380" s="481"/>
      <c r="AB380" s="481"/>
      <c r="AC380" s="590"/>
      <c r="AD380" s="368"/>
      <c r="AE380" s="368"/>
      <c r="AF380" s="368"/>
      <c r="AG380" s="582"/>
      <c r="AH380" s="757"/>
    </row>
    <row r="381" spans="2:34" s="585" customFormat="1" ht="21.75" customHeight="1" x14ac:dyDescent="0.2">
      <c r="B381" s="481"/>
      <c r="C381" s="481"/>
      <c r="D381" s="481"/>
      <c r="E381" s="481"/>
      <c r="F381" s="481"/>
      <c r="G381" s="481"/>
      <c r="H381" s="481"/>
      <c r="I381" s="481"/>
      <c r="J381" s="481"/>
      <c r="K381" s="481"/>
      <c r="L381" s="481"/>
      <c r="M381" s="481"/>
      <c r="N381" s="481"/>
      <c r="O381" s="481"/>
      <c r="P381" s="481"/>
      <c r="Q381" s="481"/>
      <c r="R381" s="481"/>
      <c r="S381" s="481"/>
      <c r="T381" s="481"/>
      <c r="U381" s="481"/>
      <c r="V381" s="481"/>
      <c r="W381" s="481"/>
      <c r="X381" s="481"/>
      <c r="Y381" s="481"/>
      <c r="Z381" s="481"/>
      <c r="AA381" s="481"/>
      <c r="AB381" s="481"/>
      <c r="AC381" s="590"/>
      <c r="AD381" s="368"/>
      <c r="AE381" s="368"/>
      <c r="AF381" s="368"/>
      <c r="AG381" s="582"/>
      <c r="AH381" s="757"/>
    </row>
    <row r="382" spans="2:34" s="585" customFormat="1" ht="21.75" customHeight="1" x14ac:dyDescent="0.2">
      <c r="B382" s="481"/>
      <c r="C382" s="481"/>
      <c r="D382" s="481"/>
      <c r="E382" s="481"/>
      <c r="F382" s="481"/>
      <c r="G382" s="481"/>
      <c r="H382" s="481"/>
      <c r="I382" s="481"/>
      <c r="J382" s="481"/>
      <c r="K382" s="481"/>
      <c r="L382" s="481"/>
      <c r="M382" s="481"/>
      <c r="N382" s="481"/>
      <c r="O382" s="481"/>
      <c r="P382" s="481"/>
      <c r="Q382" s="481"/>
      <c r="R382" s="481"/>
      <c r="S382" s="481"/>
      <c r="T382" s="481"/>
      <c r="U382" s="481"/>
      <c r="V382" s="481"/>
      <c r="W382" s="481"/>
      <c r="X382" s="481"/>
      <c r="Y382" s="481"/>
      <c r="Z382" s="481"/>
      <c r="AA382" s="481"/>
      <c r="AB382" s="481"/>
      <c r="AC382" s="590"/>
      <c r="AD382" s="368"/>
      <c r="AE382" s="368"/>
      <c r="AF382" s="368"/>
      <c r="AG382" s="582"/>
      <c r="AH382" s="757"/>
    </row>
    <row r="383" spans="2:34" s="585" customFormat="1" ht="21.75" customHeight="1" x14ac:dyDescent="0.2">
      <c r="B383" s="481"/>
      <c r="C383" s="481"/>
      <c r="D383" s="481"/>
      <c r="E383" s="481"/>
      <c r="F383" s="481"/>
      <c r="G383" s="481"/>
      <c r="H383" s="481"/>
      <c r="I383" s="481"/>
      <c r="J383" s="481"/>
      <c r="K383" s="481"/>
      <c r="L383" s="481"/>
      <c r="M383" s="481"/>
      <c r="N383" s="481"/>
      <c r="O383" s="481"/>
      <c r="P383" s="481"/>
      <c r="Q383" s="481"/>
      <c r="R383" s="481"/>
      <c r="S383" s="481"/>
      <c r="T383" s="481"/>
      <c r="U383" s="481"/>
      <c r="V383" s="481"/>
      <c r="W383" s="481"/>
      <c r="X383" s="481"/>
      <c r="Y383" s="481"/>
      <c r="Z383" s="481"/>
      <c r="AA383" s="481"/>
      <c r="AB383" s="481"/>
      <c r="AC383" s="590"/>
      <c r="AD383" s="368"/>
      <c r="AE383" s="368"/>
      <c r="AF383" s="368"/>
      <c r="AG383" s="582"/>
      <c r="AH383" s="757"/>
    </row>
    <row r="384" spans="2:34" s="585" customFormat="1" ht="21.75" customHeight="1" x14ac:dyDescent="0.2">
      <c r="B384" s="481"/>
      <c r="C384" s="481"/>
      <c r="D384" s="481"/>
      <c r="E384" s="481"/>
      <c r="F384" s="481"/>
      <c r="G384" s="481"/>
      <c r="H384" s="481"/>
      <c r="I384" s="481"/>
      <c r="J384" s="481"/>
      <c r="K384" s="481"/>
      <c r="L384" s="481"/>
      <c r="M384" s="481"/>
      <c r="N384" s="481"/>
      <c r="O384" s="481"/>
      <c r="P384" s="481"/>
      <c r="Q384" s="481"/>
      <c r="R384" s="481"/>
      <c r="S384" s="481"/>
      <c r="T384" s="481"/>
      <c r="U384" s="481"/>
      <c r="V384" s="481"/>
      <c r="W384" s="481"/>
      <c r="X384" s="481"/>
      <c r="Y384" s="481"/>
      <c r="Z384" s="481"/>
      <c r="AA384" s="481"/>
      <c r="AB384" s="481"/>
      <c r="AC384" s="590"/>
      <c r="AD384" s="368"/>
      <c r="AE384" s="368"/>
      <c r="AF384" s="368"/>
      <c r="AG384" s="582"/>
      <c r="AH384" s="757"/>
    </row>
    <row r="385" spans="2:34" s="585" customFormat="1" ht="21.75" customHeight="1" x14ac:dyDescent="0.2">
      <c r="B385" s="481"/>
      <c r="C385" s="481"/>
      <c r="D385" s="481"/>
      <c r="E385" s="481"/>
      <c r="F385" s="481"/>
      <c r="G385" s="481"/>
      <c r="H385" s="481"/>
      <c r="I385" s="481"/>
      <c r="J385" s="481"/>
      <c r="K385" s="481"/>
      <c r="L385" s="481"/>
      <c r="M385" s="481"/>
      <c r="N385" s="481"/>
      <c r="O385" s="481"/>
      <c r="P385" s="481"/>
      <c r="Q385" s="481"/>
      <c r="R385" s="481"/>
      <c r="S385" s="481"/>
      <c r="T385" s="481"/>
      <c r="U385" s="481"/>
      <c r="V385" s="481"/>
      <c r="W385" s="481"/>
      <c r="X385" s="481"/>
      <c r="Y385" s="481"/>
      <c r="Z385" s="481"/>
      <c r="AA385" s="481"/>
      <c r="AB385" s="481"/>
      <c r="AC385" s="590"/>
      <c r="AD385" s="368"/>
      <c r="AE385" s="368"/>
      <c r="AF385" s="368"/>
      <c r="AG385" s="582"/>
      <c r="AH385" s="757"/>
    </row>
    <row r="386" spans="2:34" s="585" customFormat="1" ht="21.75" customHeight="1" x14ac:dyDescent="0.2">
      <c r="B386" s="481"/>
      <c r="C386" s="481"/>
      <c r="D386" s="481"/>
      <c r="E386" s="481"/>
      <c r="F386" s="481"/>
      <c r="G386" s="481"/>
      <c r="H386" s="481"/>
      <c r="I386" s="481"/>
      <c r="J386" s="481"/>
      <c r="K386" s="481"/>
      <c r="L386" s="481"/>
      <c r="M386" s="481"/>
      <c r="N386" s="481"/>
      <c r="O386" s="481"/>
      <c r="P386" s="481"/>
      <c r="Q386" s="481"/>
      <c r="R386" s="481"/>
      <c r="S386" s="481"/>
      <c r="T386" s="481"/>
      <c r="U386" s="481"/>
      <c r="V386" s="481"/>
      <c r="W386" s="481"/>
      <c r="X386" s="481"/>
      <c r="Y386" s="481"/>
      <c r="Z386" s="481"/>
      <c r="AA386" s="481"/>
      <c r="AB386" s="481"/>
      <c r="AC386" s="590"/>
      <c r="AD386" s="368"/>
      <c r="AE386" s="368"/>
      <c r="AF386" s="368"/>
      <c r="AG386" s="582"/>
      <c r="AH386" s="757"/>
    </row>
    <row r="387" spans="2:34" s="585" customFormat="1" ht="21.75" customHeight="1" x14ac:dyDescent="0.2">
      <c r="B387" s="481"/>
      <c r="C387" s="481"/>
      <c r="D387" s="481"/>
      <c r="E387" s="481"/>
      <c r="F387" s="481"/>
      <c r="G387" s="481"/>
      <c r="H387" s="481"/>
      <c r="I387" s="481"/>
      <c r="J387" s="481"/>
      <c r="K387" s="481"/>
      <c r="L387" s="481"/>
      <c r="M387" s="481"/>
      <c r="N387" s="481"/>
      <c r="O387" s="481"/>
      <c r="P387" s="481"/>
      <c r="Q387" s="481"/>
      <c r="R387" s="481"/>
      <c r="S387" s="481"/>
      <c r="T387" s="481"/>
      <c r="U387" s="481"/>
      <c r="V387" s="481"/>
      <c r="W387" s="481"/>
      <c r="X387" s="481"/>
      <c r="Y387" s="481"/>
      <c r="Z387" s="481"/>
      <c r="AA387" s="481"/>
      <c r="AB387" s="481"/>
      <c r="AC387" s="590"/>
      <c r="AD387" s="368"/>
      <c r="AE387" s="368"/>
      <c r="AF387" s="368"/>
      <c r="AG387" s="582"/>
      <c r="AH387" s="757"/>
    </row>
    <row r="388" spans="2:34" s="585" customFormat="1" ht="21.75" customHeight="1" x14ac:dyDescent="0.2">
      <c r="B388" s="481"/>
      <c r="C388" s="481"/>
      <c r="D388" s="481"/>
      <c r="E388" s="481"/>
      <c r="F388" s="481"/>
      <c r="G388" s="481"/>
      <c r="H388" s="481"/>
      <c r="I388" s="481"/>
      <c r="J388" s="481"/>
      <c r="K388" s="481"/>
      <c r="L388" s="481"/>
      <c r="M388" s="481"/>
      <c r="N388" s="481"/>
      <c r="O388" s="481"/>
      <c r="P388" s="481"/>
      <c r="Q388" s="481"/>
      <c r="R388" s="481"/>
      <c r="S388" s="481"/>
      <c r="T388" s="481"/>
      <c r="U388" s="481"/>
      <c r="V388" s="481"/>
      <c r="W388" s="481"/>
      <c r="X388" s="481"/>
      <c r="Y388" s="481"/>
      <c r="Z388" s="481"/>
      <c r="AA388" s="481"/>
      <c r="AB388" s="481"/>
      <c r="AC388" s="590"/>
      <c r="AD388" s="368"/>
      <c r="AE388" s="368"/>
      <c r="AF388" s="368"/>
      <c r="AG388" s="582"/>
      <c r="AH388" s="757"/>
    </row>
    <row r="389" spans="2:34" s="585" customFormat="1" ht="21.75" customHeight="1" x14ac:dyDescent="0.2">
      <c r="B389" s="481"/>
      <c r="C389" s="481"/>
      <c r="D389" s="481"/>
      <c r="E389" s="481"/>
      <c r="F389" s="481"/>
      <c r="G389" s="481"/>
      <c r="H389" s="481"/>
      <c r="I389" s="481"/>
      <c r="J389" s="481"/>
      <c r="K389" s="481"/>
      <c r="L389" s="481"/>
      <c r="M389" s="481"/>
      <c r="N389" s="481"/>
      <c r="O389" s="481"/>
      <c r="P389" s="481"/>
      <c r="Q389" s="481"/>
      <c r="R389" s="481"/>
      <c r="S389" s="481"/>
      <c r="T389" s="481"/>
      <c r="U389" s="481"/>
      <c r="V389" s="481"/>
      <c r="W389" s="481"/>
      <c r="X389" s="481"/>
      <c r="Y389" s="481"/>
      <c r="Z389" s="481"/>
      <c r="AA389" s="481"/>
      <c r="AB389" s="481"/>
      <c r="AC389" s="590"/>
      <c r="AD389" s="368"/>
      <c r="AE389" s="368"/>
      <c r="AF389" s="368"/>
      <c r="AG389" s="582"/>
      <c r="AH389" s="757"/>
    </row>
    <row r="390" spans="2:34" s="585" customFormat="1" ht="21.75" customHeight="1" x14ac:dyDescent="0.2">
      <c r="B390" s="481"/>
      <c r="C390" s="481"/>
      <c r="D390" s="481"/>
      <c r="E390" s="481"/>
      <c r="F390" s="481"/>
      <c r="G390" s="481"/>
      <c r="H390" s="481"/>
      <c r="I390" s="481"/>
      <c r="J390" s="481"/>
      <c r="K390" s="481"/>
      <c r="L390" s="481"/>
      <c r="M390" s="481"/>
      <c r="N390" s="481"/>
      <c r="O390" s="481"/>
      <c r="P390" s="481"/>
      <c r="Q390" s="481"/>
      <c r="R390" s="481"/>
      <c r="S390" s="481"/>
      <c r="T390" s="481"/>
      <c r="U390" s="481"/>
      <c r="V390" s="481"/>
      <c r="W390" s="481"/>
      <c r="X390" s="481"/>
      <c r="Y390" s="481"/>
      <c r="Z390" s="481"/>
      <c r="AA390" s="481"/>
      <c r="AB390" s="481"/>
      <c r="AC390" s="590"/>
      <c r="AD390" s="368"/>
      <c r="AE390" s="368"/>
      <c r="AF390" s="368"/>
      <c r="AG390" s="582"/>
      <c r="AH390" s="757"/>
    </row>
    <row r="391" spans="2:34" s="585" customFormat="1" ht="21.75" customHeight="1" x14ac:dyDescent="0.2">
      <c r="B391" s="481"/>
      <c r="C391" s="481"/>
      <c r="D391" s="481"/>
      <c r="E391" s="481"/>
      <c r="F391" s="481"/>
      <c r="G391" s="481"/>
      <c r="H391" s="481"/>
      <c r="I391" s="481"/>
      <c r="J391" s="481"/>
      <c r="K391" s="481"/>
      <c r="L391" s="481"/>
      <c r="M391" s="481"/>
      <c r="N391" s="481"/>
      <c r="O391" s="481"/>
      <c r="P391" s="481"/>
      <c r="Q391" s="481"/>
      <c r="R391" s="481"/>
      <c r="S391" s="481"/>
      <c r="T391" s="481"/>
      <c r="U391" s="481"/>
      <c r="V391" s="481"/>
      <c r="W391" s="481"/>
      <c r="X391" s="481"/>
      <c r="Y391" s="481"/>
      <c r="Z391" s="481"/>
      <c r="AA391" s="481"/>
      <c r="AB391" s="481"/>
      <c r="AC391" s="590"/>
      <c r="AD391" s="368"/>
      <c r="AE391" s="368"/>
      <c r="AF391" s="368"/>
      <c r="AG391" s="582"/>
      <c r="AH391" s="757"/>
    </row>
    <row r="392" spans="2:34" s="585" customFormat="1" ht="21.75" customHeight="1" x14ac:dyDescent="0.2">
      <c r="B392" s="481"/>
      <c r="C392" s="481"/>
      <c r="D392" s="481"/>
      <c r="E392" s="481"/>
      <c r="F392" s="481"/>
      <c r="G392" s="481"/>
      <c r="H392" s="481"/>
      <c r="I392" s="481"/>
      <c r="J392" s="481"/>
      <c r="K392" s="481"/>
      <c r="L392" s="481"/>
      <c r="M392" s="481"/>
      <c r="N392" s="481"/>
      <c r="O392" s="481"/>
      <c r="P392" s="481"/>
      <c r="Q392" s="481"/>
      <c r="R392" s="481"/>
      <c r="S392" s="481"/>
      <c r="T392" s="481"/>
      <c r="U392" s="481"/>
      <c r="V392" s="481"/>
      <c r="W392" s="481"/>
      <c r="X392" s="481"/>
      <c r="Y392" s="481"/>
      <c r="Z392" s="481"/>
      <c r="AA392" s="481"/>
      <c r="AB392" s="481"/>
      <c r="AC392" s="590"/>
      <c r="AD392" s="368"/>
      <c r="AE392" s="368"/>
      <c r="AF392" s="368"/>
      <c r="AG392" s="582"/>
      <c r="AH392" s="757"/>
    </row>
    <row r="393" spans="2:34" s="585" customFormat="1" ht="21.75" customHeight="1" x14ac:dyDescent="0.2">
      <c r="B393" s="481"/>
      <c r="C393" s="481"/>
      <c r="D393" s="481"/>
      <c r="E393" s="481"/>
      <c r="F393" s="481"/>
      <c r="G393" s="481"/>
      <c r="H393" s="481"/>
      <c r="I393" s="481"/>
      <c r="J393" s="481"/>
      <c r="K393" s="481"/>
      <c r="L393" s="481"/>
      <c r="M393" s="481"/>
      <c r="N393" s="481"/>
      <c r="O393" s="481"/>
      <c r="P393" s="481"/>
      <c r="Q393" s="481"/>
      <c r="R393" s="481"/>
      <c r="S393" s="481"/>
      <c r="T393" s="481"/>
      <c r="U393" s="481"/>
      <c r="V393" s="481"/>
      <c r="W393" s="481"/>
      <c r="X393" s="481"/>
      <c r="Y393" s="481"/>
      <c r="Z393" s="481"/>
      <c r="AA393" s="481"/>
      <c r="AB393" s="481"/>
      <c r="AC393" s="590"/>
      <c r="AD393" s="368"/>
      <c r="AE393" s="368"/>
      <c r="AF393" s="368"/>
      <c r="AG393" s="582"/>
      <c r="AH393" s="757"/>
    </row>
    <row r="394" spans="2:34" s="585" customFormat="1" ht="21.75" customHeight="1" x14ac:dyDescent="0.2">
      <c r="B394" s="481"/>
      <c r="C394" s="481"/>
      <c r="D394" s="481"/>
      <c r="E394" s="481"/>
      <c r="F394" s="481"/>
      <c r="G394" s="481"/>
      <c r="H394" s="481"/>
      <c r="I394" s="481"/>
      <c r="J394" s="481"/>
      <c r="K394" s="481"/>
      <c r="L394" s="481"/>
      <c r="M394" s="481"/>
      <c r="N394" s="481"/>
      <c r="O394" s="481"/>
      <c r="P394" s="481"/>
      <c r="Q394" s="481"/>
      <c r="R394" s="481"/>
      <c r="S394" s="481"/>
      <c r="T394" s="481"/>
      <c r="U394" s="481"/>
      <c r="V394" s="481"/>
      <c r="W394" s="481"/>
      <c r="X394" s="481"/>
      <c r="Y394" s="481"/>
      <c r="Z394" s="481"/>
      <c r="AA394" s="481"/>
      <c r="AB394" s="481"/>
      <c r="AC394" s="590"/>
      <c r="AD394" s="368"/>
      <c r="AE394" s="368"/>
      <c r="AF394" s="368"/>
      <c r="AG394" s="582"/>
      <c r="AH394" s="757"/>
    </row>
    <row r="395" spans="2:34" s="585" customFormat="1" ht="21.75" customHeight="1" x14ac:dyDescent="0.2">
      <c r="B395" s="481"/>
      <c r="C395" s="481"/>
      <c r="D395" s="481"/>
      <c r="E395" s="481"/>
      <c r="F395" s="481"/>
      <c r="G395" s="481"/>
      <c r="H395" s="481"/>
      <c r="I395" s="481"/>
      <c r="J395" s="481"/>
      <c r="K395" s="481"/>
      <c r="L395" s="481"/>
      <c r="M395" s="481"/>
      <c r="N395" s="481"/>
      <c r="O395" s="481"/>
      <c r="P395" s="481"/>
      <c r="Q395" s="481"/>
      <c r="R395" s="481"/>
      <c r="S395" s="481"/>
      <c r="T395" s="481"/>
      <c r="U395" s="481"/>
      <c r="V395" s="481"/>
      <c r="W395" s="481"/>
      <c r="X395" s="481"/>
      <c r="Y395" s="481"/>
      <c r="Z395" s="481"/>
      <c r="AA395" s="481"/>
      <c r="AB395" s="481"/>
      <c r="AC395" s="590"/>
      <c r="AD395" s="368"/>
      <c r="AE395" s="368"/>
      <c r="AF395" s="368"/>
      <c r="AG395" s="582"/>
      <c r="AH395" s="757"/>
    </row>
    <row r="396" spans="2:34" s="585" customFormat="1" ht="21.75" customHeight="1" x14ac:dyDescent="0.2">
      <c r="B396" s="481"/>
      <c r="C396" s="481"/>
      <c r="D396" s="481"/>
      <c r="E396" s="481"/>
      <c r="F396" s="481"/>
      <c r="G396" s="481"/>
      <c r="H396" s="481"/>
      <c r="I396" s="481"/>
      <c r="J396" s="481"/>
      <c r="K396" s="481"/>
      <c r="L396" s="481"/>
      <c r="M396" s="481"/>
      <c r="N396" s="481"/>
      <c r="O396" s="481"/>
      <c r="P396" s="481"/>
      <c r="Q396" s="481"/>
      <c r="R396" s="481"/>
      <c r="S396" s="481"/>
      <c r="T396" s="481"/>
      <c r="U396" s="481"/>
      <c r="V396" s="481"/>
      <c r="W396" s="481"/>
      <c r="X396" s="481"/>
      <c r="Y396" s="481"/>
      <c r="Z396" s="481"/>
      <c r="AA396" s="481"/>
      <c r="AB396" s="481"/>
      <c r="AC396" s="590"/>
      <c r="AD396" s="368"/>
      <c r="AE396" s="368"/>
      <c r="AF396" s="368"/>
      <c r="AG396" s="582"/>
      <c r="AH396" s="757"/>
    </row>
    <row r="397" spans="2:34" s="585" customFormat="1" ht="21.75" customHeight="1" x14ac:dyDescent="0.2">
      <c r="B397" s="481"/>
      <c r="C397" s="481"/>
      <c r="D397" s="481"/>
      <c r="E397" s="481"/>
      <c r="F397" s="481"/>
      <c r="G397" s="481"/>
      <c r="H397" s="481"/>
      <c r="I397" s="481"/>
      <c r="J397" s="481"/>
      <c r="K397" s="481"/>
      <c r="L397" s="481"/>
      <c r="M397" s="481"/>
      <c r="N397" s="481"/>
      <c r="O397" s="481"/>
      <c r="P397" s="481"/>
      <c r="Q397" s="481"/>
      <c r="R397" s="481"/>
      <c r="S397" s="481"/>
      <c r="T397" s="481"/>
      <c r="U397" s="481"/>
      <c r="V397" s="481"/>
      <c r="W397" s="481"/>
      <c r="X397" s="481"/>
      <c r="Y397" s="481"/>
      <c r="Z397" s="481"/>
      <c r="AA397" s="481"/>
      <c r="AB397" s="481"/>
      <c r="AC397" s="590"/>
      <c r="AD397" s="368"/>
      <c r="AE397" s="368"/>
      <c r="AF397" s="368"/>
      <c r="AG397" s="582"/>
      <c r="AH397" s="757"/>
    </row>
    <row r="398" spans="2:34" s="585" customFormat="1" ht="21.75" customHeight="1" x14ac:dyDescent="0.2">
      <c r="B398" s="481"/>
      <c r="C398" s="481"/>
      <c r="D398" s="481"/>
      <c r="E398" s="481"/>
      <c r="F398" s="481"/>
      <c r="G398" s="481"/>
      <c r="H398" s="481"/>
      <c r="I398" s="481"/>
      <c r="J398" s="481"/>
      <c r="K398" s="481"/>
      <c r="L398" s="481"/>
      <c r="M398" s="481"/>
      <c r="N398" s="481"/>
      <c r="O398" s="481"/>
      <c r="P398" s="481"/>
      <c r="Q398" s="481"/>
      <c r="R398" s="481"/>
      <c r="S398" s="481"/>
      <c r="T398" s="481"/>
      <c r="U398" s="481"/>
      <c r="V398" s="481"/>
      <c r="W398" s="481"/>
      <c r="X398" s="481"/>
      <c r="Y398" s="481"/>
      <c r="Z398" s="481"/>
      <c r="AA398" s="481"/>
      <c r="AB398" s="481"/>
      <c r="AC398" s="590"/>
      <c r="AD398" s="368"/>
      <c r="AE398" s="368"/>
      <c r="AF398" s="368"/>
      <c r="AG398" s="582"/>
      <c r="AH398" s="757"/>
    </row>
    <row r="399" spans="2:34" s="585" customFormat="1" ht="21.75" customHeight="1" x14ac:dyDescent="0.2">
      <c r="B399" s="481"/>
      <c r="C399" s="481"/>
      <c r="D399" s="481"/>
      <c r="E399" s="481"/>
      <c r="F399" s="481"/>
      <c r="G399" s="481"/>
      <c r="H399" s="481"/>
      <c r="I399" s="481"/>
      <c r="J399" s="481"/>
      <c r="K399" s="481"/>
      <c r="L399" s="481"/>
      <c r="M399" s="481"/>
      <c r="N399" s="481"/>
      <c r="O399" s="481"/>
      <c r="P399" s="481"/>
      <c r="Q399" s="481"/>
      <c r="R399" s="481"/>
      <c r="S399" s="481"/>
      <c r="T399" s="481"/>
      <c r="U399" s="481"/>
      <c r="V399" s="481"/>
      <c r="W399" s="481"/>
      <c r="X399" s="481"/>
      <c r="Y399" s="481"/>
      <c r="Z399" s="481"/>
      <c r="AA399" s="481"/>
      <c r="AB399" s="481"/>
      <c r="AC399" s="590"/>
      <c r="AD399" s="368"/>
      <c r="AE399" s="368"/>
      <c r="AF399" s="368"/>
      <c r="AG399" s="582"/>
      <c r="AH399" s="757"/>
    </row>
    <row r="400" spans="2:34" s="585" customFormat="1" ht="21.75" customHeight="1" x14ac:dyDescent="0.2">
      <c r="B400" s="481"/>
      <c r="C400" s="481"/>
      <c r="D400" s="481"/>
      <c r="E400" s="481"/>
      <c r="F400" s="481"/>
      <c r="G400" s="481"/>
      <c r="H400" s="481"/>
      <c r="I400" s="481"/>
      <c r="J400" s="481"/>
      <c r="K400" s="481"/>
      <c r="L400" s="481"/>
      <c r="M400" s="481"/>
      <c r="N400" s="481"/>
      <c r="O400" s="481"/>
      <c r="P400" s="481"/>
      <c r="Q400" s="481"/>
      <c r="R400" s="481"/>
      <c r="S400" s="481"/>
      <c r="T400" s="481"/>
      <c r="U400" s="481"/>
      <c r="V400" s="481"/>
      <c r="W400" s="481"/>
      <c r="X400" s="481"/>
      <c r="Y400" s="481"/>
      <c r="Z400" s="481"/>
      <c r="AA400" s="481"/>
      <c r="AB400" s="481"/>
      <c r="AC400" s="590"/>
      <c r="AD400" s="368"/>
      <c r="AE400" s="368"/>
      <c r="AF400" s="368"/>
      <c r="AG400" s="582"/>
      <c r="AH400" s="757"/>
    </row>
    <row r="401" spans="2:34" s="585" customFormat="1" ht="21.75" customHeight="1" x14ac:dyDescent="0.2">
      <c r="B401" s="481"/>
      <c r="C401" s="481"/>
      <c r="D401" s="481"/>
      <c r="E401" s="481"/>
      <c r="F401" s="481"/>
      <c r="G401" s="481"/>
      <c r="H401" s="481"/>
      <c r="I401" s="481"/>
      <c r="J401" s="481"/>
      <c r="K401" s="481"/>
      <c r="L401" s="481"/>
      <c r="M401" s="481"/>
      <c r="N401" s="481"/>
      <c r="O401" s="481"/>
      <c r="P401" s="481"/>
      <c r="Q401" s="481"/>
      <c r="R401" s="481"/>
      <c r="S401" s="481"/>
      <c r="T401" s="481"/>
      <c r="U401" s="481"/>
      <c r="V401" s="481"/>
      <c r="W401" s="481"/>
      <c r="X401" s="481"/>
      <c r="Y401" s="481"/>
      <c r="Z401" s="481"/>
      <c r="AA401" s="481"/>
      <c r="AB401" s="481"/>
      <c r="AC401" s="590"/>
      <c r="AD401" s="368"/>
      <c r="AE401" s="368"/>
      <c r="AF401" s="368"/>
      <c r="AG401" s="582"/>
      <c r="AH401" s="757"/>
    </row>
    <row r="402" spans="2:34" s="585" customFormat="1" ht="21.75" customHeight="1" x14ac:dyDescent="0.2">
      <c r="B402" s="481"/>
      <c r="C402" s="481"/>
      <c r="D402" s="481"/>
      <c r="E402" s="481"/>
      <c r="F402" s="481"/>
      <c r="G402" s="481"/>
      <c r="H402" s="481"/>
      <c r="I402" s="481"/>
      <c r="J402" s="481"/>
      <c r="K402" s="481"/>
      <c r="L402" s="481"/>
      <c r="M402" s="481"/>
      <c r="N402" s="481"/>
      <c r="O402" s="481"/>
      <c r="P402" s="481"/>
      <c r="Q402" s="481"/>
      <c r="R402" s="481"/>
      <c r="S402" s="481"/>
      <c r="T402" s="481"/>
      <c r="U402" s="481"/>
      <c r="V402" s="481"/>
      <c r="W402" s="481"/>
      <c r="X402" s="481"/>
      <c r="Y402" s="481"/>
      <c r="Z402" s="481"/>
      <c r="AA402" s="481"/>
      <c r="AB402" s="481"/>
      <c r="AC402" s="590"/>
      <c r="AD402" s="368"/>
      <c r="AE402" s="368"/>
      <c r="AF402" s="368"/>
      <c r="AG402" s="582"/>
      <c r="AH402" s="757"/>
    </row>
    <row r="403" spans="2:34" s="585" customFormat="1" ht="21.75" customHeight="1" x14ac:dyDescent="0.2">
      <c r="B403" s="481"/>
      <c r="C403" s="481"/>
      <c r="D403" s="481"/>
      <c r="E403" s="481"/>
      <c r="F403" s="481"/>
      <c r="G403" s="481"/>
      <c r="H403" s="481"/>
      <c r="I403" s="481"/>
      <c r="J403" s="481"/>
      <c r="K403" s="481"/>
      <c r="L403" s="481"/>
      <c r="M403" s="481"/>
      <c r="N403" s="481"/>
      <c r="O403" s="481"/>
      <c r="P403" s="481"/>
      <c r="Q403" s="481"/>
      <c r="R403" s="481"/>
      <c r="S403" s="481"/>
      <c r="T403" s="481"/>
      <c r="U403" s="481"/>
      <c r="V403" s="481"/>
      <c r="W403" s="481"/>
      <c r="X403" s="481"/>
      <c r="Y403" s="481"/>
      <c r="Z403" s="481"/>
      <c r="AA403" s="481"/>
      <c r="AB403" s="481"/>
      <c r="AC403" s="590"/>
      <c r="AD403" s="368"/>
      <c r="AE403" s="368"/>
      <c r="AF403" s="368"/>
      <c r="AG403" s="582"/>
      <c r="AH403" s="757"/>
    </row>
    <row r="404" spans="2:34" s="585" customFormat="1" ht="21.75" customHeight="1" x14ac:dyDescent="0.2">
      <c r="B404" s="481"/>
      <c r="C404" s="481"/>
      <c r="D404" s="481"/>
      <c r="E404" s="481"/>
      <c r="F404" s="481"/>
      <c r="G404" s="481"/>
      <c r="H404" s="481"/>
      <c r="I404" s="481"/>
      <c r="J404" s="481"/>
      <c r="K404" s="481"/>
      <c r="L404" s="481"/>
      <c r="M404" s="481"/>
      <c r="N404" s="481"/>
      <c r="O404" s="481"/>
      <c r="P404" s="481"/>
      <c r="Q404" s="481"/>
      <c r="R404" s="481"/>
      <c r="S404" s="481"/>
      <c r="T404" s="481"/>
      <c r="U404" s="481"/>
      <c r="V404" s="481"/>
      <c r="W404" s="481"/>
      <c r="X404" s="481"/>
      <c r="Y404" s="481"/>
      <c r="Z404" s="481"/>
      <c r="AA404" s="481"/>
      <c r="AB404" s="481"/>
      <c r="AC404" s="590"/>
      <c r="AD404" s="368"/>
      <c r="AE404" s="368"/>
      <c r="AF404" s="368"/>
      <c r="AG404" s="582"/>
      <c r="AH404" s="757"/>
    </row>
    <row r="405" spans="2:34" s="585" customFormat="1" ht="21.75" customHeight="1" x14ac:dyDescent="0.2">
      <c r="B405" s="481"/>
      <c r="C405" s="481"/>
      <c r="D405" s="481"/>
      <c r="E405" s="481"/>
      <c r="F405" s="481"/>
      <c r="G405" s="481"/>
      <c r="H405" s="481"/>
      <c r="I405" s="481"/>
      <c r="J405" s="481"/>
      <c r="K405" s="481"/>
      <c r="L405" s="481"/>
      <c r="M405" s="481"/>
      <c r="N405" s="481"/>
      <c r="O405" s="481"/>
      <c r="P405" s="481"/>
      <c r="Q405" s="481"/>
      <c r="R405" s="481"/>
      <c r="S405" s="481"/>
      <c r="T405" s="481"/>
      <c r="U405" s="481"/>
      <c r="V405" s="481"/>
      <c r="W405" s="481"/>
      <c r="X405" s="481"/>
      <c r="Y405" s="481"/>
      <c r="Z405" s="481"/>
      <c r="AA405" s="481"/>
      <c r="AB405" s="481"/>
      <c r="AC405" s="590"/>
      <c r="AD405" s="368"/>
      <c r="AE405" s="368"/>
      <c r="AF405" s="368"/>
      <c r="AG405" s="582"/>
      <c r="AH405" s="757"/>
    </row>
    <row r="406" spans="2:34" s="585" customFormat="1" ht="21.75" customHeight="1" x14ac:dyDescent="0.2">
      <c r="B406" s="481"/>
      <c r="C406" s="481"/>
      <c r="D406" s="481"/>
      <c r="E406" s="481"/>
      <c r="F406" s="481"/>
      <c r="G406" s="481"/>
      <c r="H406" s="481"/>
      <c r="I406" s="481"/>
      <c r="J406" s="481"/>
      <c r="K406" s="481"/>
      <c r="L406" s="481"/>
      <c r="M406" s="481"/>
      <c r="N406" s="481"/>
      <c r="O406" s="481"/>
      <c r="P406" s="481"/>
      <c r="Q406" s="481"/>
      <c r="R406" s="481"/>
      <c r="S406" s="481"/>
      <c r="T406" s="481"/>
      <c r="U406" s="481"/>
      <c r="V406" s="481"/>
      <c r="W406" s="481"/>
      <c r="X406" s="481"/>
      <c r="Y406" s="481"/>
      <c r="Z406" s="481"/>
      <c r="AA406" s="481"/>
      <c r="AB406" s="481"/>
      <c r="AC406" s="590"/>
      <c r="AD406" s="368"/>
      <c r="AE406" s="368"/>
      <c r="AF406" s="368"/>
      <c r="AG406" s="582"/>
      <c r="AH406" s="757"/>
    </row>
    <row r="407" spans="2:34" s="585" customFormat="1" ht="21.75" customHeight="1" x14ac:dyDescent="0.2">
      <c r="B407" s="481"/>
      <c r="C407" s="481"/>
      <c r="D407" s="481"/>
      <c r="E407" s="481"/>
      <c r="F407" s="481"/>
      <c r="G407" s="481"/>
      <c r="H407" s="481"/>
      <c r="I407" s="481"/>
      <c r="J407" s="481"/>
      <c r="K407" s="481"/>
      <c r="L407" s="481"/>
      <c r="M407" s="481"/>
      <c r="N407" s="481"/>
      <c r="O407" s="481"/>
      <c r="P407" s="481"/>
      <c r="Q407" s="481"/>
      <c r="R407" s="481"/>
      <c r="S407" s="481"/>
      <c r="T407" s="481"/>
      <c r="U407" s="481"/>
      <c r="V407" s="481"/>
      <c r="W407" s="481"/>
      <c r="X407" s="481"/>
      <c r="Y407" s="481"/>
      <c r="Z407" s="481"/>
      <c r="AA407" s="481"/>
      <c r="AB407" s="481"/>
      <c r="AC407" s="590"/>
      <c r="AD407" s="368"/>
      <c r="AE407" s="368"/>
      <c r="AF407" s="368"/>
      <c r="AG407" s="582"/>
      <c r="AH407" s="757"/>
    </row>
    <row r="408" spans="2:34" s="585" customFormat="1" ht="21.75" customHeight="1" x14ac:dyDescent="0.2">
      <c r="B408" s="481"/>
      <c r="C408" s="481"/>
      <c r="D408" s="481"/>
      <c r="E408" s="481"/>
      <c r="F408" s="481"/>
      <c r="G408" s="481"/>
      <c r="H408" s="481"/>
      <c r="I408" s="481"/>
      <c r="J408" s="481"/>
      <c r="K408" s="481"/>
      <c r="L408" s="481"/>
      <c r="M408" s="481"/>
      <c r="N408" s="481"/>
      <c r="O408" s="481"/>
      <c r="P408" s="481"/>
      <c r="Q408" s="481"/>
      <c r="R408" s="481"/>
      <c r="S408" s="481"/>
      <c r="T408" s="481"/>
      <c r="U408" s="481"/>
      <c r="V408" s="481"/>
      <c r="W408" s="481"/>
      <c r="X408" s="481"/>
      <c r="Y408" s="481"/>
      <c r="Z408" s="481"/>
      <c r="AA408" s="481"/>
      <c r="AB408" s="481"/>
      <c r="AC408" s="590"/>
      <c r="AD408" s="368"/>
      <c r="AE408" s="368"/>
      <c r="AF408" s="368"/>
      <c r="AG408" s="582"/>
      <c r="AH408" s="757"/>
    </row>
    <row r="409" spans="2:34" s="585" customFormat="1" ht="21.75" customHeight="1" x14ac:dyDescent="0.2">
      <c r="B409" s="481"/>
      <c r="C409" s="481"/>
      <c r="D409" s="481"/>
      <c r="E409" s="481"/>
      <c r="F409" s="481"/>
      <c r="G409" s="481"/>
      <c r="H409" s="481"/>
      <c r="I409" s="481"/>
      <c r="J409" s="481"/>
      <c r="K409" s="481"/>
      <c r="L409" s="481"/>
      <c r="M409" s="481"/>
      <c r="N409" s="481"/>
      <c r="O409" s="481"/>
      <c r="P409" s="481"/>
      <c r="Q409" s="481"/>
      <c r="R409" s="481"/>
      <c r="S409" s="481"/>
      <c r="T409" s="481"/>
      <c r="U409" s="481"/>
      <c r="V409" s="481"/>
      <c r="W409" s="481"/>
      <c r="X409" s="481"/>
      <c r="Y409" s="481"/>
      <c r="Z409" s="481"/>
      <c r="AA409" s="481"/>
      <c r="AB409" s="481"/>
      <c r="AC409" s="590"/>
      <c r="AD409" s="368"/>
      <c r="AE409" s="368"/>
      <c r="AF409" s="368"/>
      <c r="AG409" s="582"/>
      <c r="AH409" s="757"/>
    </row>
    <row r="410" spans="2:34" s="585" customFormat="1" ht="21.75" customHeight="1" x14ac:dyDescent="0.2">
      <c r="B410" s="481"/>
      <c r="C410" s="481"/>
      <c r="D410" s="481"/>
      <c r="E410" s="481"/>
      <c r="F410" s="481"/>
      <c r="G410" s="481"/>
      <c r="H410" s="481"/>
      <c r="I410" s="481"/>
      <c r="J410" s="481"/>
      <c r="K410" s="481"/>
      <c r="L410" s="481"/>
      <c r="M410" s="481"/>
      <c r="N410" s="481"/>
      <c r="O410" s="481"/>
      <c r="P410" s="481"/>
      <c r="Q410" s="481"/>
      <c r="R410" s="481"/>
      <c r="S410" s="481"/>
      <c r="T410" s="481"/>
      <c r="U410" s="481"/>
      <c r="V410" s="481"/>
      <c r="W410" s="481"/>
      <c r="X410" s="481"/>
      <c r="Y410" s="481"/>
      <c r="Z410" s="481"/>
      <c r="AA410" s="481"/>
      <c r="AB410" s="481"/>
      <c r="AC410" s="590"/>
      <c r="AD410" s="368"/>
      <c r="AE410" s="368"/>
      <c r="AF410" s="368"/>
      <c r="AG410" s="582"/>
      <c r="AH410" s="757"/>
    </row>
    <row r="411" spans="2:34" s="585" customFormat="1" ht="21.75" customHeight="1" x14ac:dyDescent="0.2">
      <c r="B411" s="481"/>
      <c r="C411" s="481"/>
      <c r="D411" s="481"/>
      <c r="E411" s="481"/>
      <c r="F411" s="481"/>
      <c r="G411" s="481"/>
      <c r="H411" s="481"/>
      <c r="I411" s="481"/>
      <c r="J411" s="481"/>
      <c r="K411" s="481"/>
      <c r="L411" s="481"/>
      <c r="M411" s="481"/>
      <c r="N411" s="481"/>
      <c r="O411" s="481"/>
      <c r="P411" s="481"/>
      <c r="Q411" s="481"/>
      <c r="R411" s="481"/>
      <c r="S411" s="481"/>
      <c r="T411" s="481"/>
      <c r="U411" s="481"/>
      <c r="V411" s="481"/>
      <c r="W411" s="481"/>
      <c r="X411" s="481"/>
      <c r="Y411" s="481"/>
      <c r="Z411" s="481"/>
      <c r="AA411" s="481"/>
      <c r="AB411" s="481"/>
      <c r="AC411" s="590"/>
      <c r="AD411" s="368"/>
      <c r="AE411" s="368"/>
      <c r="AF411" s="368"/>
      <c r="AG411" s="582"/>
      <c r="AH411" s="757"/>
    </row>
    <row r="412" spans="2:34" s="585" customFormat="1" ht="21.75" customHeight="1" x14ac:dyDescent="0.2">
      <c r="B412" s="481"/>
      <c r="C412" s="481"/>
      <c r="D412" s="481"/>
      <c r="E412" s="481"/>
      <c r="F412" s="481"/>
      <c r="G412" s="481"/>
      <c r="H412" s="481"/>
      <c r="I412" s="481"/>
      <c r="J412" s="481"/>
      <c r="K412" s="481"/>
      <c r="L412" s="481"/>
      <c r="M412" s="481"/>
      <c r="N412" s="481"/>
      <c r="O412" s="481"/>
      <c r="P412" s="481"/>
      <c r="Q412" s="481"/>
      <c r="R412" s="481"/>
      <c r="S412" s="481"/>
      <c r="T412" s="481"/>
      <c r="U412" s="481"/>
      <c r="V412" s="481"/>
      <c r="W412" s="481"/>
      <c r="X412" s="481"/>
      <c r="Y412" s="481"/>
      <c r="Z412" s="481"/>
      <c r="AA412" s="481"/>
      <c r="AB412" s="481"/>
      <c r="AC412" s="590"/>
      <c r="AD412" s="368"/>
      <c r="AE412" s="368"/>
      <c r="AF412" s="368"/>
      <c r="AG412" s="582"/>
      <c r="AH412" s="757"/>
    </row>
    <row r="413" spans="2:34" s="585" customFormat="1" ht="21.75" customHeight="1" x14ac:dyDescent="0.2">
      <c r="B413" s="481"/>
      <c r="C413" s="481"/>
      <c r="D413" s="481"/>
      <c r="E413" s="481"/>
      <c r="F413" s="481"/>
      <c r="G413" s="481"/>
      <c r="H413" s="481"/>
      <c r="I413" s="481"/>
      <c r="J413" s="481"/>
      <c r="K413" s="481"/>
      <c r="L413" s="481"/>
      <c r="M413" s="481"/>
      <c r="N413" s="481"/>
      <c r="O413" s="481"/>
      <c r="P413" s="481"/>
      <c r="Q413" s="481"/>
      <c r="R413" s="481"/>
      <c r="S413" s="481"/>
      <c r="T413" s="481"/>
      <c r="U413" s="481"/>
      <c r="V413" s="481"/>
      <c r="W413" s="481"/>
      <c r="X413" s="481"/>
      <c r="Y413" s="481"/>
      <c r="Z413" s="481"/>
      <c r="AA413" s="481"/>
      <c r="AB413" s="481"/>
      <c r="AC413" s="590"/>
      <c r="AD413" s="368"/>
      <c r="AE413" s="368"/>
      <c r="AF413" s="368"/>
      <c r="AG413" s="582"/>
      <c r="AH413" s="757"/>
    </row>
    <row r="414" spans="2:34" s="585" customFormat="1" ht="21.75" customHeight="1" x14ac:dyDescent="0.2">
      <c r="B414" s="481"/>
      <c r="C414" s="481"/>
      <c r="D414" s="481"/>
      <c r="E414" s="481"/>
      <c r="F414" s="481"/>
      <c r="G414" s="481"/>
      <c r="H414" s="481"/>
      <c r="I414" s="481"/>
      <c r="J414" s="481"/>
      <c r="K414" s="481"/>
      <c r="L414" s="481"/>
      <c r="M414" s="481"/>
      <c r="N414" s="481"/>
      <c r="O414" s="481"/>
      <c r="P414" s="481"/>
      <c r="Q414" s="481"/>
      <c r="R414" s="481"/>
      <c r="S414" s="481"/>
      <c r="T414" s="481"/>
      <c r="U414" s="481"/>
      <c r="V414" s="481"/>
      <c r="W414" s="481"/>
      <c r="X414" s="481"/>
      <c r="Y414" s="481"/>
      <c r="Z414" s="481"/>
      <c r="AA414" s="481"/>
      <c r="AB414" s="481"/>
      <c r="AC414" s="590"/>
      <c r="AD414" s="368"/>
      <c r="AE414" s="368"/>
      <c r="AF414" s="368"/>
      <c r="AG414" s="582"/>
      <c r="AH414" s="757"/>
    </row>
    <row r="415" spans="2:34" s="585" customFormat="1" ht="21.75" customHeight="1" x14ac:dyDescent="0.2">
      <c r="B415" s="481"/>
      <c r="C415" s="481"/>
      <c r="D415" s="481"/>
      <c r="E415" s="481"/>
      <c r="F415" s="481"/>
      <c r="G415" s="481"/>
      <c r="H415" s="481"/>
      <c r="I415" s="481"/>
      <c r="J415" s="481"/>
      <c r="K415" s="481"/>
      <c r="L415" s="481"/>
      <c r="M415" s="481"/>
      <c r="N415" s="481"/>
      <c r="O415" s="481"/>
      <c r="P415" s="481"/>
      <c r="Q415" s="481"/>
      <c r="R415" s="481"/>
      <c r="S415" s="481"/>
      <c r="T415" s="481"/>
      <c r="U415" s="481"/>
      <c r="V415" s="481"/>
      <c r="W415" s="481"/>
      <c r="X415" s="481"/>
      <c r="Y415" s="481"/>
      <c r="Z415" s="481"/>
      <c r="AA415" s="481"/>
      <c r="AB415" s="481"/>
      <c r="AC415" s="590"/>
      <c r="AD415" s="368"/>
      <c r="AE415" s="368"/>
      <c r="AF415" s="368"/>
      <c r="AG415" s="582"/>
      <c r="AH415" s="757"/>
    </row>
    <row r="416" spans="2:34" s="585" customFormat="1" ht="21.75" customHeight="1" x14ac:dyDescent="0.2">
      <c r="B416" s="481"/>
      <c r="C416" s="481"/>
      <c r="D416" s="481"/>
      <c r="E416" s="481"/>
      <c r="F416" s="481"/>
      <c r="G416" s="481"/>
      <c r="H416" s="481"/>
      <c r="I416" s="481"/>
      <c r="J416" s="481"/>
      <c r="K416" s="481"/>
      <c r="L416" s="481"/>
      <c r="M416" s="481"/>
      <c r="N416" s="481"/>
      <c r="O416" s="481"/>
      <c r="P416" s="481"/>
      <c r="Q416" s="481"/>
      <c r="R416" s="481"/>
      <c r="S416" s="481"/>
      <c r="T416" s="481"/>
      <c r="U416" s="481"/>
      <c r="V416" s="481"/>
      <c r="W416" s="481"/>
      <c r="X416" s="481"/>
      <c r="Y416" s="481"/>
      <c r="Z416" s="481"/>
      <c r="AA416" s="481"/>
      <c r="AB416" s="481"/>
      <c r="AC416" s="590"/>
      <c r="AD416" s="368"/>
      <c r="AE416" s="368"/>
      <c r="AF416" s="368"/>
      <c r="AG416" s="582"/>
      <c r="AH416" s="757"/>
    </row>
    <row r="417" spans="2:34" s="585" customFormat="1" ht="21.75" customHeight="1" x14ac:dyDescent="0.2">
      <c r="B417" s="481"/>
      <c r="C417" s="481"/>
      <c r="D417" s="481"/>
      <c r="E417" s="481"/>
      <c r="F417" s="481"/>
      <c r="G417" s="481"/>
      <c r="H417" s="481"/>
      <c r="I417" s="481"/>
      <c r="J417" s="481"/>
      <c r="K417" s="481"/>
      <c r="L417" s="481"/>
      <c r="M417" s="481"/>
      <c r="N417" s="481"/>
      <c r="O417" s="481"/>
      <c r="P417" s="481"/>
      <c r="Q417" s="481"/>
      <c r="R417" s="481"/>
      <c r="S417" s="481"/>
      <c r="T417" s="481"/>
      <c r="U417" s="481"/>
      <c r="V417" s="481"/>
      <c r="W417" s="481"/>
      <c r="X417" s="481"/>
      <c r="Y417" s="481"/>
      <c r="Z417" s="481"/>
      <c r="AA417" s="481"/>
      <c r="AB417" s="481"/>
      <c r="AC417" s="590"/>
      <c r="AD417" s="368"/>
      <c r="AE417" s="368"/>
      <c r="AF417" s="368"/>
      <c r="AG417" s="582"/>
      <c r="AH417" s="757"/>
    </row>
    <row r="418" spans="2:34" s="585" customFormat="1" ht="21.75" customHeight="1" x14ac:dyDescent="0.2">
      <c r="B418" s="481"/>
      <c r="C418" s="481"/>
      <c r="D418" s="481"/>
      <c r="E418" s="481"/>
      <c r="F418" s="481"/>
      <c r="G418" s="481"/>
      <c r="H418" s="481"/>
      <c r="I418" s="481"/>
      <c r="J418" s="481"/>
      <c r="K418" s="481"/>
      <c r="L418" s="481"/>
      <c r="M418" s="481"/>
      <c r="N418" s="481"/>
      <c r="O418" s="481"/>
      <c r="P418" s="481"/>
      <c r="Q418" s="481"/>
      <c r="R418" s="481"/>
      <c r="S418" s="481"/>
      <c r="T418" s="481"/>
      <c r="U418" s="481"/>
      <c r="V418" s="481"/>
      <c r="W418" s="481"/>
      <c r="X418" s="481"/>
      <c r="Y418" s="481"/>
      <c r="Z418" s="481"/>
      <c r="AA418" s="481"/>
      <c r="AB418" s="481"/>
      <c r="AC418" s="590"/>
      <c r="AD418" s="368"/>
      <c r="AE418" s="368"/>
      <c r="AF418" s="368"/>
      <c r="AG418" s="582"/>
      <c r="AH418" s="757"/>
    </row>
    <row r="419" spans="2:34" s="585" customFormat="1" ht="21.75" customHeight="1" x14ac:dyDescent="0.2">
      <c r="B419" s="481"/>
      <c r="C419" s="481"/>
      <c r="D419" s="481"/>
      <c r="E419" s="481"/>
      <c r="F419" s="481"/>
      <c r="G419" s="481"/>
      <c r="H419" s="481"/>
      <c r="I419" s="481"/>
      <c r="J419" s="481"/>
      <c r="K419" s="481"/>
      <c r="L419" s="481"/>
      <c r="M419" s="481"/>
      <c r="N419" s="481"/>
      <c r="O419" s="481"/>
      <c r="P419" s="481"/>
      <c r="Q419" s="481"/>
      <c r="R419" s="481"/>
      <c r="S419" s="481"/>
      <c r="T419" s="481"/>
      <c r="U419" s="481"/>
      <c r="V419" s="481"/>
      <c r="W419" s="481"/>
      <c r="X419" s="481"/>
      <c r="Y419" s="481"/>
      <c r="Z419" s="481"/>
      <c r="AA419" s="481"/>
      <c r="AB419" s="481"/>
      <c r="AC419" s="590"/>
      <c r="AD419" s="368"/>
      <c r="AE419" s="368"/>
      <c r="AF419" s="368"/>
      <c r="AG419" s="582"/>
      <c r="AH419" s="757"/>
    </row>
    <row r="420" spans="2:34" s="585" customFormat="1" ht="21.75" customHeight="1" x14ac:dyDescent="0.2">
      <c r="B420" s="481"/>
      <c r="C420" s="481"/>
      <c r="D420" s="481"/>
      <c r="E420" s="481"/>
      <c r="F420" s="481"/>
      <c r="G420" s="481"/>
      <c r="H420" s="481"/>
      <c r="I420" s="481"/>
      <c r="J420" s="481"/>
      <c r="K420" s="481"/>
      <c r="L420" s="481"/>
      <c r="M420" s="481"/>
      <c r="N420" s="481"/>
      <c r="O420" s="481"/>
      <c r="P420" s="481"/>
      <c r="Q420" s="481"/>
      <c r="R420" s="481"/>
      <c r="S420" s="481"/>
      <c r="T420" s="481"/>
      <c r="U420" s="481"/>
      <c r="V420" s="481"/>
      <c r="W420" s="481"/>
      <c r="X420" s="481"/>
      <c r="Y420" s="481"/>
      <c r="Z420" s="481"/>
      <c r="AA420" s="481"/>
      <c r="AB420" s="481"/>
      <c r="AC420" s="590"/>
      <c r="AD420" s="368"/>
      <c r="AE420" s="368"/>
      <c r="AF420" s="368"/>
      <c r="AG420" s="582"/>
      <c r="AH420" s="757"/>
    </row>
    <row r="421" spans="2:34" s="585" customFormat="1" ht="21.75" customHeight="1" x14ac:dyDescent="0.2">
      <c r="B421" s="481"/>
      <c r="C421" s="481"/>
      <c r="D421" s="481"/>
      <c r="E421" s="481"/>
      <c r="F421" s="481"/>
      <c r="G421" s="481"/>
      <c r="H421" s="481"/>
      <c r="I421" s="481"/>
      <c r="J421" s="481"/>
      <c r="K421" s="481"/>
      <c r="L421" s="481"/>
      <c r="M421" s="481"/>
      <c r="N421" s="481"/>
      <c r="O421" s="481"/>
      <c r="P421" s="481"/>
      <c r="Q421" s="481"/>
      <c r="R421" s="481"/>
      <c r="S421" s="481"/>
      <c r="T421" s="481"/>
      <c r="U421" s="481"/>
      <c r="V421" s="481"/>
      <c r="W421" s="481"/>
      <c r="X421" s="481"/>
      <c r="Y421" s="481"/>
      <c r="Z421" s="481"/>
      <c r="AA421" s="481"/>
      <c r="AB421" s="481"/>
      <c r="AC421" s="590"/>
      <c r="AD421" s="368"/>
      <c r="AE421" s="368"/>
      <c r="AF421" s="368"/>
      <c r="AG421" s="582"/>
      <c r="AH421" s="757"/>
    </row>
    <row r="422" spans="2:34" s="585" customFormat="1" ht="21.75" customHeight="1" x14ac:dyDescent="0.2">
      <c r="B422" s="481"/>
      <c r="C422" s="481"/>
      <c r="D422" s="481"/>
      <c r="E422" s="481"/>
      <c r="F422" s="481"/>
      <c r="G422" s="481"/>
      <c r="H422" s="481"/>
      <c r="I422" s="481"/>
      <c r="J422" s="481"/>
      <c r="K422" s="481"/>
      <c r="L422" s="481"/>
      <c r="M422" s="481"/>
      <c r="N422" s="481"/>
      <c r="O422" s="481"/>
      <c r="P422" s="481"/>
      <c r="Q422" s="481"/>
      <c r="R422" s="481"/>
      <c r="S422" s="481"/>
      <c r="T422" s="481"/>
      <c r="U422" s="481"/>
      <c r="V422" s="481"/>
      <c r="W422" s="481"/>
      <c r="X422" s="481"/>
      <c r="Y422" s="481"/>
      <c r="Z422" s="481"/>
      <c r="AA422" s="481"/>
      <c r="AB422" s="481"/>
      <c r="AC422" s="590"/>
      <c r="AD422" s="368"/>
      <c r="AE422" s="368"/>
      <c r="AF422" s="368"/>
      <c r="AG422" s="582"/>
      <c r="AH422" s="757"/>
    </row>
    <row r="423" spans="2:34" s="585" customFormat="1" ht="21.75" customHeight="1" x14ac:dyDescent="0.2">
      <c r="B423" s="481"/>
      <c r="C423" s="481"/>
      <c r="D423" s="481"/>
      <c r="E423" s="481"/>
      <c r="F423" s="481"/>
      <c r="G423" s="481"/>
      <c r="H423" s="481"/>
      <c r="I423" s="481"/>
      <c r="J423" s="481"/>
      <c r="K423" s="481"/>
      <c r="L423" s="481"/>
      <c r="M423" s="481"/>
      <c r="N423" s="481"/>
      <c r="O423" s="481"/>
      <c r="P423" s="481"/>
      <c r="Q423" s="481"/>
      <c r="R423" s="481"/>
      <c r="S423" s="481"/>
      <c r="T423" s="481"/>
      <c r="U423" s="481"/>
      <c r="V423" s="481"/>
      <c r="W423" s="481"/>
      <c r="X423" s="481"/>
      <c r="Y423" s="481"/>
      <c r="Z423" s="481"/>
      <c r="AA423" s="481"/>
      <c r="AB423" s="481"/>
      <c r="AC423" s="590"/>
      <c r="AD423" s="368"/>
      <c r="AE423" s="368"/>
      <c r="AF423" s="368"/>
      <c r="AG423" s="582"/>
      <c r="AH423" s="757"/>
    </row>
    <row r="424" spans="2:34" s="585" customFormat="1" ht="21.75" customHeight="1" x14ac:dyDescent="0.2">
      <c r="B424" s="481"/>
      <c r="C424" s="481"/>
      <c r="D424" s="481"/>
      <c r="E424" s="481"/>
      <c r="F424" s="481"/>
      <c r="G424" s="481"/>
      <c r="H424" s="481"/>
      <c r="I424" s="481"/>
      <c r="J424" s="481"/>
      <c r="K424" s="481"/>
      <c r="L424" s="481"/>
      <c r="M424" s="481"/>
      <c r="N424" s="481"/>
      <c r="O424" s="481"/>
      <c r="P424" s="481"/>
      <c r="Q424" s="481"/>
      <c r="R424" s="481"/>
      <c r="S424" s="481"/>
      <c r="T424" s="481"/>
      <c r="U424" s="481"/>
      <c r="V424" s="481"/>
      <c r="W424" s="481"/>
      <c r="X424" s="481"/>
      <c r="Y424" s="481"/>
      <c r="Z424" s="481"/>
      <c r="AA424" s="481"/>
      <c r="AB424" s="481"/>
      <c r="AC424" s="590"/>
      <c r="AD424" s="368"/>
      <c r="AE424" s="368"/>
      <c r="AF424" s="368"/>
      <c r="AG424" s="582"/>
      <c r="AH424" s="757"/>
    </row>
    <row r="425" spans="2:34" s="585" customFormat="1" ht="21.75" customHeight="1" x14ac:dyDescent="0.2">
      <c r="B425" s="481"/>
      <c r="C425" s="481"/>
      <c r="D425" s="481"/>
      <c r="E425" s="481"/>
      <c r="F425" s="481"/>
      <c r="G425" s="481"/>
      <c r="H425" s="481"/>
      <c r="I425" s="481"/>
      <c r="J425" s="481"/>
      <c r="K425" s="481"/>
      <c r="L425" s="481"/>
      <c r="M425" s="481"/>
      <c r="N425" s="481"/>
      <c r="O425" s="481"/>
      <c r="P425" s="481"/>
      <c r="Q425" s="481"/>
      <c r="R425" s="481"/>
      <c r="S425" s="481"/>
      <c r="T425" s="481"/>
      <c r="U425" s="481"/>
      <c r="V425" s="481"/>
      <c r="W425" s="481"/>
      <c r="X425" s="481"/>
      <c r="Y425" s="481"/>
      <c r="Z425" s="481"/>
      <c r="AA425" s="481"/>
      <c r="AB425" s="481"/>
      <c r="AC425" s="590"/>
      <c r="AD425" s="368"/>
      <c r="AE425" s="368"/>
      <c r="AF425" s="368"/>
      <c r="AG425" s="582"/>
      <c r="AH425" s="757"/>
    </row>
    <row r="426" spans="2:34" s="585" customFormat="1" ht="21.75" customHeight="1" x14ac:dyDescent="0.2">
      <c r="B426" s="481"/>
      <c r="C426" s="481"/>
      <c r="D426" s="481"/>
      <c r="E426" s="481"/>
      <c r="F426" s="481"/>
      <c r="G426" s="481"/>
      <c r="H426" s="481"/>
      <c r="I426" s="481"/>
      <c r="J426" s="481"/>
      <c r="K426" s="481"/>
      <c r="L426" s="481"/>
      <c r="M426" s="481"/>
      <c r="N426" s="481"/>
      <c r="O426" s="481"/>
      <c r="P426" s="481"/>
      <c r="Q426" s="481"/>
      <c r="R426" s="481"/>
      <c r="S426" s="481"/>
      <c r="T426" s="481"/>
      <c r="U426" s="481"/>
      <c r="V426" s="481"/>
      <c r="W426" s="481"/>
      <c r="X426" s="481"/>
      <c r="Y426" s="481"/>
      <c r="Z426" s="481"/>
      <c r="AA426" s="481"/>
      <c r="AB426" s="481"/>
      <c r="AC426" s="590"/>
      <c r="AD426" s="368"/>
      <c r="AE426" s="368"/>
      <c r="AF426" s="368"/>
      <c r="AG426" s="582"/>
      <c r="AH426" s="757"/>
    </row>
    <row r="427" spans="2:34" s="585" customFormat="1" ht="21.75" customHeight="1" x14ac:dyDescent="0.2">
      <c r="B427" s="481"/>
      <c r="C427" s="481"/>
      <c r="D427" s="481"/>
      <c r="E427" s="481"/>
      <c r="F427" s="481"/>
      <c r="G427" s="481"/>
      <c r="H427" s="481"/>
      <c r="I427" s="481"/>
      <c r="J427" s="481"/>
      <c r="K427" s="481"/>
      <c r="L427" s="481"/>
      <c r="M427" s="481"/>
      <c r="N427" s="481"/>
      <c r="O427" s="481"/>
      <c r="P427" s="481"/>
      <c r="Q427" s="481"/>
      <c r="R427" s="481"/>
      <c r="S427" s="481"/>
      <c r="T427" s="481"/>
      <c r="U427" s="481"/>
      <c r="V427" s="481"/>
      <c r="W427" s="481"/>
      <c r="X427" s="481"/>
      <c r="Y427" s="481"/>
      <c r="Z427" s="481"/>
      <c r="AA427" s="481"/>
      <c r="AB427" s="481"/>
      <c r="AC427" s="590"/>
      <c r="AD427" s="368"/>
      <c r="AE427" s="368"/>
      <c r="AF427" s="368"/>
      <c r="AG427" s="582"/>
      <c r="AH427" s="757"/>
    </row>
    <row r="428" spans="2:34" s="585" customFormat="1" ht="21.75" customHeight="1" x14ac:dyDescent="0.2">
      <c r="B428" s="481"/>
      <c r="C428" s="481"/>
      <c r="D428" s="481"/>
      <c r="E428" s="481"/>
      <c r="F428" s="481"/>
      <c r="G428" s="481"/>
      <c r="H428" s="481"/>
      <c r="I428" s="481"/>
      <c r="J428" s="481"/>
      <c r="K428" s="481"/>
      <c r="L428" s="481"/>
      <c r="M428" s="481"/>
      <c r="N428" s="481"/>
      <c r="O428" s="481"/>
      <c r="P428" s="481"/>
      <c r="Q428" s="481"/>
      <c r="R428" s="481"/>
      <c r="S428" s="481"/>
      <c r="T428" s="481"/>
      <c r="U428" s="481"/>
      <c r="V428" s="481"/>
      <c r="W428" s="481"/>
      <c r="X428" s="481"/>
      <c r="Y428" s="481"/>
      <c r="Z428" s="481"/>
      <c r="AA428" s="481"/>
      <c r="AB428" s="481"/>
      <c r="AC428" s="590"/>
      <c r="AD428" s="368"/>
      <c r="AE428" s="368"/>
      <c r="AF428" s="368"/>
      <c r="AG428" s="582"/>
      <c r="AH428" s="757"/>
    </row>
    <row r="429" spans="2:34" s="585" customFormat="1" ht="21.75" customHeight="1" x14ac:dyDescent="0.2">
      <c r="B429" s="481"/>
      <c r="C429" s="481"/>
      <c r="D429" s="481"/>
      <c r="E429" s="481"/>
      <c r="F429" s="481"/>
      <c r="G429" s="481"/>
      <c r="H429" s="481"/>
      <c r="I429" s="481"/>
      <c r="J429" s="481"/>
      <c r="K429" s="481"/>
      <c r="L429" s="481"/>
      <c r="M429" s="481"/>
      <c r="N429" s="481"/>
      <c r="O429" s="481"/>
      <c r="P429" s="481"/>
      <c r="Q429" s="481"/>
      <c r="R429" s="481"/>
      <c r="S429" s="481"/>
      <c r="T429" s="481"/>
      <c r="U429" s="481"/>
      <c r="V429" s="481"/>
      <c r="W429" s="481"/>
      <c r="X429" s="481"/>
      <c r="Y429" s="481"/>
      <c r="Z429" s="481"/>
      <c r="AA429" s="481"/>
      <c r="AB429" s="481"/>
      <c r="AC429" s="590"/>
      <c r="AD429" s="368"/>
      <c r="AE429" s="368"/>
      <c r="AF429" s="368"/>
      <c r="AG429" s="582"/>
      <c r="AH429" s="757"/>
    </row>
    <row r="430" spans="2:34" s="585" customFormat="1" ht="21.75" customHeight="1" x14ac:dyDescent="0.2">
      <c r="B430" s="481"/>
      <c r="C430" s="481"/>
      <c r="D430" s="481"/>
      <c r="E430" s="481"/>
      <c r="F430" s="481"/>
      <c r="G430" s="481"/>
      <c r="H430" s="481"/>
      <c r="I430" s="481"/>
      <c r="J430" s="481"/>
      <c r="K430" s="481"/>
      <c r="L430" s="481"/>
      <c r="M430" s="481"/>
      <c r="N430" s="481"/>
      <c r="O430" s="481"/>
      <c r="P430" s="481"/>
      <c r="Q430" s="481"/>
      <c r="R430" s="481"/>
      <c r="S430" s="481"/>
      <c r="T430" s="481"/>
      <c r="U430" s="481"/>
      <c r="V430" s="481"/>
      <c r="W430" s="481"/>
      <c r="X430" s="481"/>
      <c r="Y430" s="481"/>
      <c r="Z430" s="481"/>
      <c r="AA430" s="481"/>
      <c r="AB430" s="481"/>
      <c r="AC430" s="590"/>
      <c r="AD430" s="368"/>
      <c r="AE430" s="368"/>
      <c r="AF430" s="368"/>
      <c r="AG430" s="582"/>
      <c r="AH430" s="757"/>
    </row>
    <row r="431" spans="2:34" s="585" customFormat="1" ht="21.75" customHeight="1" x14ac:dyDescent="0.2">
      <c r="B431" s="481"/>
      <c r="C431" s="481"/>
      <c r="D431" s="481"/>
      <c r="E431" s="481"/>
      <c r="F431" s="481"/>
      <c r="G431" s="481"/>
      <c r="H431" s="481"/>
      <c r="I431" s="481"/>
      <c r="J431" s="481"/>
      <c r="K431" s="481"/>
      <c r="L431" s="481"/>
      <c r="M431" s="481"/>
      <c r="N431" s="481"/>
      <c r="O431" s="481"/>
      <c r="P431" s="481"/>
      <c r="Q431" s="481"/>
      <c r="R431" s="481"/>
      <c r="S431" s="481"/>
      <c r="T431" s="481"/>
      <c r="U431" s="481"/>
      <c r="V431" s="481"/>
      <c r="W431" s="481"/>
      <c r="X431" s="481"/>
      <c r="Y431" s="481"/>
      <c r="Z431" s="481"/>
      <c r="AA431" s="481"/>
      <c r="AB431" s="481"/>
      <c r="AC431" s="590"/>
      <c r="AD431" s="368"/>
      <c r="AE431" s="368"/>
      <c r="AF431" s="368"/>
      <c r="AG431" s="582"/>
      <c r="AH431" s="757"/>
    </row>
    <row r="432" spans="2:34" s="585" customFormat="1" ht="21.75" customHeight="1" x14ac:dyDescent="0.2">
      <c r="B432" s="481"/>
      <c r="C432" s="481"/>
      <c r="D432" s="481"/>
      <c r="E432" s="481"/>
      <c r="F432" s="481"/>
      <c r="G432" s="481"/>
      <c r="H432" s="481"/>
      <c r="I432" s="481"/>
      <c r="J432" s="481"/>
      <c r="K432" s="481"/>
      <c r="L432" s="481"/>
      <c r="M432" s="481"/>
      <c r="N432" s="481"/>
      <c r="O432" s="481"/>
      <c r="P432" s="481"/>
      <c r="Q432" s="481"/>
      <c r="R432" s="481"/>
      <c r="S432" s="481"/>
      <c r="T432" s="481"/>
      <c r="U432" s="481"/>
      <c r="V432" s="481"/>
      <c r="W432" s="481"/>
      <c r="X432" s="481"/>
      <c r="Y432" s="481"/>
      <c r="Z432" s="481"/>
      <c r="AA432" s="481"/>
      <c r="AB432" s="481"/>
      <c r="AC432" s="590"/>
      <c r="AD432" s="368"/>
      <c r="AE432" s="368"/>
      <c r="AF432" s="368"/>
      <c r="AG432" s="582"/>
      <c r="AH432" s="757"/>
    </row>
    <row r="433" spans="2:34" s="585" customFormat="1" ht="21.75" customHeight="1" x14ac:dyDescent="0.2">
      <c r="B433" s="481"/>
      <c r="C433" s="481"/>
      <c r="D433" s="481"/>
      <c r="E433" s="481"/>
      <c r="F433" s="481"/>
      <c r="G433" s="481"/>
      <c r="H433" s="481"/>
      <c r="I433" s="481"/>
      <c r="J433" s="481"/>
      <c r="K433" s="481"/>
      <c r="L433" s="481"/>
      <c r="M433" s="481"/>
      <c r="N433" s="481"/>
      <c r="O433" s="481"/>
      <c r="P433" s="481"/>
      <c r="Q433" s="481"/>
      <c r="R433" s="481"/>
      <c r="S433" s="481"/>
      <c r="T433" s="481"/>
      <c r="U433" s="481"/>
      <c r="V433" s="481"/>
      <c r="W433" s="481"/>
      <c r="X433" s="481"/>
      <c r="Y433" s="481"/>
      <c r="Z433" s="481"/>
      <c r="AA433" s="481"/>
      <c r="AB433" s="481"/>
      <c r="AC433" s="590"/>
      <c r="AD433" s="368"/>
      <c r="AE433" s="368"/>
      <c r="AF433" s="368"/>
      <c r="AG433" s="582"/>
      <c r="AH433" s="757"/>
    </row>
    <row r="434" spans="2:34" s="585" customFormat="1" ht="21.75" customHeight="1" x14ac:dyDescent="0.2">
      <c r="B434" s="481"/>
      <c r="C434" s="481"/>
      <c r="D434" s="481"/>
      <c r="E434" s="481"/>
      <c r="F434" s="481"/>
      <c r="G434" s="481"/>
      <c r="H434" s="481"/>
      <c r="I434" s="481"/>
      <c r="J434" s="481"/>
      <c r="K434" s="481"/>
      <c r="L434" s="481"/>
      <c r="M434" s="481"/>
      <c r="N434" s="481"/>
      <c r="O434" s="481"/>
      <c r="P434" s="481"/>
      <c r="Q434" s="481"/>
      <c r="R434" s="481"/>
      <c r="S434" s="481"/>
      <c r="T434" s="481"/>
      <c r="U434" s="481"/>
      <c r="V434" s="481"/>
      <c r="W434" s="481"/>
      <c r="X434" s="481"/>
      <c r="Y434" s="481"/>
      <c r="Z434" s="481"/>
      <c r="AA434" s="481"/>
      <c r="AB434" s="481"/>
      <c r="AC434" s="590"/>
      <c r="AD434" s="368"/>
      <c r="AE434" s="368"/>
      <c r="AF434" s="368"/>
      <c r="AG434" s="582"/>
      <c r="AH434" s="757"/>
    </row>
    <row r="435" spans="2:34" s="585" customFormat="1" ht="21.75" customHeight="1" x14ac:dyDescent="0.2">
      <c r="B435" s="481"/>
      <c r="C435" s="481"/>
      <c r="D435" s="481"/>
      <c r="E435" s="481"/>
      <c r="F435" s="481"/>
      <c r="G435" s="481"/>
      <c r="H435" s="481"/>
      <c r="I435" s="481"/>
      <c r="J435" s="481"/>
      <c r="K435" s="481"/>
      <c r="L435" s="481"/>
      <c r="M435" s="481"/>
      <c r="N435" s="481"/>
      <c r="O435" s="481"/>
      <c r="P435" s="481"/>
      <c r="Q435" s="481"/>
      <c r="R435" s="481"/>
      <c r="S435" s="481"/>
      <c r="T435" s="481"/>
      <c r="U435" s="481"/>
      <c r="V435" s="481"/>
      <c r="W435" s="481"/>
      <c r="X435" s="481"/>
      <c r="Y435" s="481"/>
      <c r="Z435" s="481"/>
      <c r="AA435" s="481"/>
      <c r="AB435" s="481"/>
      <c r="AC435" s="590"/>
      <c r="AD435" s="368"/>
      <c r="AE435" s="368"/>
      <c r="AF435" s="368"/>
      <c r="AG435" s="582"/>
      <c r="AH435" s="757"/>
    </row>
    <row r="436" spans="2:34" s="585" customFormat="1" ht="21.75" customHeight="1" x14ac:dyDescent="0.2">
      <c r="B436" s="481"/>
      <c r="C436" s="481"/>
      <c r="D436" s="481"/>
      <c r="E436" s="481"/>
      <c r="F436" s="481"/>
      <c r="G436" s="481"/>
      <c r="H436" s="481"/>
      <c r="I436" s="481"/>
      <c r="J436" s="481"/>
      <c r="K436" s="481"/>
      <c r="L436" s="481"/>
      <c r="M436" s="481"/>
      <c r="N436" s="481"/>
      <c r="O436" s="481"/>
      <c r="P436" s="481"/>
      <c r="Q436" s="481"/>
      <c r="R436" s="481"/>
      <c r="S436" s="481"/>
      <c r="T436" s="481"/>
      <c r="U436" s="481"/>
      <c r="V436" s="481"/>
      <c r="W436" s="481"/>
      <c r="X436" s="481"/>
      <c r="Y436" s="481"/>
      <c r="Z436" s="481"/>
      <c r="AA436" s="481"/>
      <c r="AB436" s="481"/>
      <c r="AC436" s="590"/>
      <c r="AD436" s="368"/>
      <c r="AE436" s="368"/>
      <c r="AF436" s="368"/>
      <c r="AG436" s="582"/>
      <c r="AH436" s="757"/>
    </row>
    <row r="437" spans="2:34" s="585" customFormat="1" ht="21.75" customHeight="1" x14ac:dyDescent="0.2">
      <c r="B437" s="481"/>
      <c r="C437" s="481"/>
      <c r="D437" s="481"/>
      <c r="E437" s="481"/>
      <c r="F437" s="481"/>
      <c r="G437" s="481"/>
      <c r="H437" s="481"/>
      <c r="I437" s="481"/>
      <c r="J437" s="481"/>
      <c r="K437" s="481"/>
      <c r="L437" s="481"/>
      <c r="M437" s="481"/>
      <c r="N437" s="481"/>
      <c r="O437" s="481"/>
      <c r="P437" s="481"/>
      <c r="Q437" s="481"/>
      <c r="R437" s="481"/>
      <c r="S437" s="481"/>
      <c r="T437" s="481"/>
      <c r="U437" s="481"/>
      <c r="V437" s="481"/>
      <c r="W437" s="481"/>
      <c r="X437" s="481"/>
      <c r="Y437" s="481"/>
      <c r="Z437" s="481"/>
      <c r="AA437" s="481"/>
      <c r="AB437" s="481"/>
      <c r="AC437" s="590"/>
      <c r="AD437" s="368"/>
      <c r="AE437" s="368"/>
      <c r="AF437" s="368"/>
      <c r="AG437" s="582"/>
      <c r="AH437" s="757"/>
    </row>
    <row r="438" spans="2:34" s="585" customFormat="1" ht="21.75" customHeight="1" x14ac:dyDescent="0.2">
      <c r="B438" s="481"/>
      <c r="C438" s="481"/>
      <c r="D438" s="481"/>
      <c r="E438" s="481"/>
      <c r="F438" s="481"/>
      <c r="G438" s="481"/>
      <c r="H438" s="481"/>
      <c r="I438" s="481"/>
      <c r="J438" s="481"/>
      <c r="K438" s="481"/>
      <c r="L438" s="481"/>
      <c r="M438" s="481"/>
      <c r="N438" s="481"/>
      <c r="O438" s="481"/>
      <c r="P438" s="481"/>
      <c r="Q438" s="481"/>
      <c r="R438" s="481"/>
      <c r="S438" s="481"/>
      <c r="T438" s="481"/>
      <c r="U438" s="481"/>
      <c r="V438" s="481"/>
      <c r="W438" s="481"/>
      <c r="X438" s="481"/>
      <c r="Y438" s="481"/>
      <c r="Z438" s="481"/>
      <c r="AA438" s="481"/>
      <c r="AB438" s="481"/>
      <c r="AC438" s="590"/>
      <c r="AD438" s="368"/>
      <c r="AE438" s="368"/>
      <c r="AF438" s="368"/>
      <c r="AG438" s="582"/>
      <c r="AH438" s="757"/>
    </row>
    <row r="439" spans="2:34" s="585" customFormat="1" ht="21.75" customHeight="1" x14ac:dyDescent="0.2">
      <c r="B439" s="481"/>
      <c r="C439" s="481"/>
      <c r="D439" s="481"/>
      <c r="E439" s="481"/>
      <c r="F439" s="481"/>
      <c r="G439" s="481"/>
      <c r="H439" s="481"/>
      <c r="I439" s="481"/>
      <c r="J439" s="481"/>
      <c r="K439" s="481"/>
      <c r="L439" s="481"/>
      <c r="M439" s="481"/>
      <c r="N439" s="481"/>
      <c r="O439" s="481"/>
      <c r="P439" s="481"/>
      <c r="Q439" s="481"/>
      <c r="R439" s="481"/>
      <c r="S439" s="481"/>
      <c r="T439" s="481"/>
      <c r="U439" s="481"/>
      <c r="V439" s="481"/>
      <c r="W439" s="481"/>
      <c r="X439" s="481"/>
      <c r="Y439" s="481"/>
      <c r="Z439" s="481"/>
      <c r="AA439" s="481"/>
      <c r="AB439" s="481"/>
      <c r="AC439" s="590"/>
      <c r="AD439" s="368"/>
      <c r="AE439" s="368"/>
      <c r="AF439" s="368"/>
      <c r="AG439" s="582"/>
      <c r="AH439" s="757"/>
    </row>
    <row r="440" spans="2:34" s="585" customFormat="1" ht="21.75" customHeight="1" x14ac:dyDescent="0.2">
      <c r="B440" s="481"/>
      <c r="C440" s="481"/>
      <c r="D440" s="481"/>
      <c r="E440" s="481"/>
      <c r="F440" s="481"/>
      <c r="G440" s="481"/>
      <c r="H440" s="481"/>
      <c r="I440" s="481"/>
      <c r="J440" s="481"/>
      <c r="K440" s="481"/>
      <c r="L440" s="481"/>
      <c r="M440" s="481"/>
      <c r="N440" s="481"/>
      <c r="O440" s="481"/>
      <c r="P440" s="481"/>
      <c r="Q440" s="481"/>
      <c r="R440" s="481"/>
      <c r="S440" s="481"/>
      <c r="T440" s="481"/>
      <c r="U440" s="481"/>
      <c r="V440" s="481"/>
      <c r="W440" s="481"/>
      <c r="X440" s="481"/>
      <c r="Y440" s="481"/>
      <c r="Z440" s="481"/>
      <c r="AA440" s="481"/>
      <c r="AB440" s="481"/>
      <c r="AC440" s="590"/>
      <c r="AD440" s="368"/>
      <c r="AE440" s="368"/>
      <c r="AF440" s="368"/>
      <c r="AG440" s="582"/>
      <c r="AH440" s="757"/>
    </row>
    <row r="441" spans="2:34" s="585" customFormat="1" ht="21.75" customHeight="1" x14ac:dyDescent="0.2">
      <c r="B441" s="481"/>
      <c r="C441" s="481"/>
      <c r="D441" s="481"/>
      <c r="E441" s="481"/>
      <c r="F441" s="481"/>
      <c r="G441" s="481"/>
      <c r="H441" s="481"/>
      <c r="I441" s="481"/>
      <c r="J441" s="481"/>
      <c r="K441" s="481"/>
      <c r="L441" s="481"/>
      <c r="M441" s="481"/>
      <c r="N441" s="481"/>
      <c r="O441" s="481"/>
      <c r="P441" s="481"/>
      <c r="Q441" s="481"/>
      <c r="R441" s="481"/>
      <c r="S441" s="481"/>
      <c r="T441" s="481"/>
      <c r="U441" s="481"/>
      <c r="V441" s="481"/>
      <c r="W441" s="481"/>
      <c r="X441" s="481"/>
      <c r="Y441" s="481"/>
      <c r="Z441" s="481"/>
      <c r="AA441" s="481"/>
      <c r="AB441" s="481"/>
      <c r="AC441" s="590"/>
      <c r="AD441" s="368"/>
      <c r="AE441" s="368"/>
      <c r="AF441" s="368"/>
      <c r="AG441" s="582"/>
      <c r="AH441" s="757"/>
    </row>
    <row r="442" spans="2:34" s="585" customFormat="1" ht="21.75" customHeight="1" x14ac:dyDescent="0.2">
      <c r="B442" s="481"/>
      <c r="C442" s="481"/>
      <c r="D442" s="481"/>
      <c r="E442" s="481"/>
      <c r="F442" s="481"/>
      <c r="G442" s="481"/>
      <c r="H442" s="481"/>
      <c r="I442" s="481"/>
      <c r="J442" s="481"/>
      <c r="K442" s="481"/>
      <c r="L442" s="481"/>
      <c r="M442" s="481"/>
      <c r="N442" s="481"/>
      <c r="O442" s="481"/>
      <c r="P442" s="481"/>
      <c r="Q442" s="481"/>
      <c r="R442" s="481"/>
      <c r="S442" s="481"/>
      <c r="T442" s="481"/>
      <c r="U442" s="481"/>
      <c r="V442" s="481"/>
      <c r="W442" s="481"/>
      <c r="X442" s="481"/>
      <c r="Y442" s="481"/>
      <c r="Z442" s="481"/>
      <c r="AA442" s="481"/>
      <c r="AB442" s="481"/>
      <c r="AC442" s="590"/>
      <c r="AD442" s="368"/>
      <c r="AE442" s="368"/>
      <c r="AF442" s="368"/>
      <c r="AG442" s="582"/>
      <c r="AH442" s="757"/>
    </row>
    <row r="443" spans="2:34" s="585" customFormat="1" ht="21.75" customHeight="1" x14ac:dyDescent="0.2">
      <c r="B443" s="481"/>
      <c r="C443" s="481"/>
      <c r="D443" s="481"/>
      <c r="E443" s="481"/>
      <c r="F443" s="481"/>
      <c r="G443" s="481"/>
      <c r="H443" s="481"/>
      <c r="I443" s="481"/>
      <c r="J443" s="481"/>
      <c r="K443" s="481"/>
      <c r="L443" s="481"/>
      <c r="M443" s="481"/>
      <c r="N443" s="481"/>
      <c r="O443" s="481"/>
      <c r="P443" s="481"/>
      <c r="Q443" s="481"/>
      <c r="R443" s="481"/>
      <c r="S443" s="481"/>
      <c r="T443" s="481"/>
      <c r="U443" s="481"/>
      <c r="V443" s="481"/>
      <c r="W443" s="481"/>
      <c r="X443" s="481"/>
      <c r="Y443" s="481"/>
      <c r="Z443" s="481"/>
      <c r="AA443" s="481"/>
      <c r="AB443" s="481"/>
      <c r="AC443" s="590"/>
      <c r="AD443" s="368"/>
      <c r="AE443" s="368"/>
      <c r="AF443" s="368"/>
      <c r="AG443" s="582"/>
      <c r="AH443" s="757"/>
    </row>
    <row r="444" spans="2:34" s="585" customFormat="1" ht="21.75" customHeight="1" x14ac:dyDescent="0.2">
      <c r="B444" s="481"/>
      <c r="C444" s="481"/>
      <c r="D444" s="481"/>
      <c r="E444" s="481"/>
      <c r="F444" s="481"/>
      <c r="G444" s="481"/>
      <c r="H444" s="481"/>
      <c r="I444" s="481"/>
      <c r="J444" s="481"/>
      <c r="K444" s="481"/>
      <c r="L444" s="481"/>
      <c r="M444" s="481"/>
      <c r="N444" s="481"/>
      <c r="O444" s="481"/>
      <c r="P444" s="481"/>
      <c r="Q444" s="481"/>
      <c r="R444" s="481"/>
      <c r="S444" s="481"/>
      <c r="T444" s="481"/>
      <c r="U444" s="481"/>
      <c r="V444" s="481"/>
      <c r="W444" s="481"/>
      <c r="X444" s="481"/>
      <c r="Y444" s="481"/>
      <c r="Z444" s="481"/>
      <c r="AA444" s="481"/>
      <c r="AB444" s="481"/>
      <c r="AC444" s="590"/>
      <c r="AD444" s="368"/>
      <c r="AE444" s="368"/>
      <c r="AF444" s="368"/>
      <c r="AG444" s="582"/>
      <c r="AH444" s="757"/>
    </row>
    <row r="445" spans="2:34" s="585" customFormat="1" ht="21.75" customHeight="1" x14ac:dyDescent="0.2">
      <c r="B445" s="481"/>
      <c r="C445" s="481"/>
      <c r="D445" s="481"/>
      <c r="E445" s="481"/>
      <c r="F445" s="481"/>
      <c r="G445" s="481"/>
      <c r="H445" s="481"/>
      <c r="I445" s="481"/>
      <c r="J445" s="481"/>
      <c r="K445" s="481"/>
      <c r="L445" s="481"/>
      <c r="M445" s="481"/>
      <c r="N445" s="481"/>
      <c r="O445" s="481"/>
      <c r="P445" s="481"/>
      <c r="Q445" s="481"/>
      <c r="R445" s="481"/>
      <c r="S445" s="481"/>
      <c r="T445" s="481"/>
      <c r="U445" s="481"/>
      <c r="V445" s="481"/>
      <c r="W445" s="481"/>
      <c r="X445" s="481"/>
      <c r="Y445" s="481"/>
      <c r="Z445" s="481"/>
      <c r="AA445" s="481"/>
      <c r="AB445" s="481"/>
      <c r="AC445" s="590"/>
      <c r="AD445" s="368"/>
      <c r="AE445" s="368"/>
      <c r="AF445" s="368"/>
      <c r="AG445" s="582"/>
      <c r="AH445" s="757"/>
    </row>
    <row r="446" spans="2:34" s="585" customFormat="1" ht="21.75" customHeight="1" x14ac:dyDescent="0.2">
      <c r="B446" s="481"/>
      <c r="C446" s="481"/>
      <c r="D446" s="481"/>
      <c r="E446" s="481"/>
      <c r="F446" s="481"/>
      <c r="G446" s="481"/>
      <c r="H446" s="481"/>
      <c r="I446" s="481"/>
      <c r="J446" s="481"/>
      <c r="K446" s="481"/>
      <c r="L446" s="481"/>
      <c r="M446" s="481"/>
      <c r="N446" s="481"/>
      <c r="O446" s="481"/>
      <c r="P446" s="481"/>
      <c r="Q446" s="481"/>
      <c r="R446" s="481"/>
      <c r="S446" s="481"/>
      <c r="T446" s="481"/>
      <c r="U446" s="481"/>
      <c r="V446" s="481"/>
      <c r="W446" s="481"/>
      <c r="X446" s="481"/>
      <c r="Y446" s="481"/>
      <c r="Z446" s="481"/>
      <c r="AA446" s="481"/>
      <c r="AB446" s="481"/>
      <c r="AC446" s="590"/>
      <c r="AD446" s="368"/>
      <c r="AE446" s="368"/>
      <c r="AF446" s="368"/>
      <c r="AG446" s="582"/>
      <c r="AH446" s="757"/>
    </row>
    <row r="447" spans="2:34" s="585" customFormat="1" ht="21.75" customHeight="1" x14ac:dyDescent="0.2">
      <c r="B447" s="481"/>
      <c r="C447" s="481"/>
      <c r="D447" s="481"/>
      <c r="E447" s="481"/>
      <c r="F447" s="481"/>
      <c r="G447" s="481"/>
      <c r="H447" s="481"/>
      <c r="I447" s="481"/>
      <c r="J447" s="481"/>
      <c r="K447" s="481"/>
      <c r="L447" s="481"/>
      <c r="M447" s="481"/>
      <c r="N447" s="481"/>
      <c r="O447" s="481"/>
      <c r="P447" s="481"/>
      <c r="Q447" s="481"/>
      <c r="R447" s="481"/>
      <c r="S447" s="481"/>
      <c r="T447" s="481"/>
      <c r="U447" s="481"/>
      <c r="V447" s="481"/>
      <c r="W447" s="481"/>
      <c r="X447" s="481"/>
      <c r="Y447" s="481"/>
      <c r="Z447" s="481"/>
      <c r="AA447" s="481"/>
      <c r="AB447" s="481"/>
      <c r="AC447" s="590"/>
      <c r="AD447" s="368"/>
      <c r="AE447" s="368"/>
      <c r="AF447" s="368"/>
      <c r="AG447" s="582"/>
      <c r="AH447" s="757"/>
    </row>
    <row r="448" spans="2:34" s="585" customFormat="1" ht="21.75" customHeight="1" x14ac:dyDescent="0.2">
      <c r="B448" s="481"/>
      <c r="C448" s="481"/>
      <c r="D448" s="481"/>
      <c r="E448" s="481"/>
      <c r="F448" s="481"/>
      <c r="G448" s="481"/>
      <c r="H448" s="481"/>
      <c r="I448" s="481"/>
      <c r="J448" s="481"/>
      <c r="K448" s="481"/>
      <c r="L448" s="481"/>
      <c r="M448" s="481"/>
      <c r="N448" s="481"/>
      <c r="O448" s="481"/>
      <c r="P448" s="481"/>
      <c r="Q448" s="481"/>
      <c r="R448" s="481"/>
      <c r="S448" s="481"/>
      <c r="T448" s="481"/>
      <c r="U448" s="481"/>
      <c r="V448" s="481"/>
      <c r="W448" s="481"/>
      <c r="X448" s="481"/>
      <c r="Y448" s="481"/>
      <c r="Z448" s="481"/>
      <c r="AA448" s="481"/>
      <c r="AB448" s="481"/>
      <c r="AC448" s="590"/>
      <c r="AD448" s="368"/>
      <c r="AE448" s="368"/>
      <c r="AF448" s="368"/>
      <c r="AG448" s="582"/>
      <c r="AH448" s="757"/>
    </row>
    <row r="449" spans="2:34" s="585" customFormat="1" ht="21.75" customHeight="1" x14ac:dyDescent="0.2">
      <c r="B449" s="481"/>
      <c r="C449" s="481"/>
      <c r="D449" s="481"/>
      <c r="E449" s="481"/>
      <c r="F449" s="481"/>
      <c r="G449" s="481"/>
      <c r="H449" s="481"/>
      <c r="I449" s="481"/>
      <c r="J449" s="481"/>
      <c r="K449" s="481"/>
      <c r="L449" s="481"/>
      <c r="M449" s="481"/>
      <c r="N449" s="481"/>
      <c r="O449" s="481"/>
      <c r="P449" s="481"/>
      <c r="Q449" s="481"/>
      <c r="R449" s="481"/>
      <c r="S449" s="481"/>
      <c r="T449" s="481"/>
      <c r="U449" s="481"/>
      <c r="V449" s="481"/>
      <c r="W449" s="481"/>
      <c r="X449" s="481"/>
      <c r="Y449" s="481"/>
      <c r="Z449" s="481"/>
      <c r="AA449" s="481"/>
      <c r="AB449" s="481"/>
      <c r="AC449" s="590"/>
      <c r="AD449" s="368"/>
      <c r="AE449" s="368"/>
      <c r="AF449" s="368"/>
      <c r="AG449" s="582"/>
      <c r="AH449" s="757"/>
    </row>
    <row r="450" spans="2:34" s="585" customFormat="1" ht="21.75" customHeight="1" x14ac:dyDescent="0.2">
      <c r="B450" s="481"/>
      <c r="C450" s="481"/>
      <c r="D450" s="481"/>
      <c r="E450" s="481"/>
      <c r="F450" s="481"/>
      <c r="G450" s="481"/>
      <c r="H450" s="481"/>
      <c r="I450" s="481"/>
      <c r="J450" s="481"/>
      <c r="K450" s="481"/>
      <c r="L450" s="481"/>
      <c r="M450" s="481"/>
      <c r="N450" s="481"/>
      <c r="O450" s="481"/>
      <c r="P450" s="481"/>
      <c r="Q450" s="481"/>
      <c r="R450" s="481"/>
      <c r="S450" s="481"/>
      <c r="T450" s="481"/>
      <c r="U450" s="481"/>
      <c r="V450" s="481"/>
      <c r="W450" s="481"/>
      <c r="X450" s="481"/>
      <c r="Y450" s="481"/>
      <c r="Z450" s="481"/>
      <c r="AA450" s="481"/>
      <c r="AB450" s="481"/>
      <c r="AC450" s="590"/>
      <c r="AD450" s="368"/>
      <c r="AE450" s="368"/>
      <c r="AF450" s="368"/>
      <c r="AG450" s="582"/>
      <c r="AH450" s="757"/>
    </row>
    <row r="451" spans="2:34" s="585" customFormat="1" ht="21.75" customHeight="1" x14ac:dyDescent="0.2">
      <c r="B451" s="481"/>
      <c r="C451" s="481"/>
      <c r="D451" s="481"/>
      <c r="E451" s="481"/>
      <c r="F451" s="481"/>
      <c r="G451" s="481"/>
      <c r="H451" s="481"/>
      <c r="I451" s="481"/>
      <c r="J451" s="481"/>
      <c r="K451" s="481"/>
      <c r="L451" s="481"/>
      <c r="M451" s="481"/>
      <c r="N451" s="481"/>
      <c r="O451" s="481"/>
      <c r="P451" s="481"/>
      <c r="Q451" s="481"/>
      <c r="R451" s="481"/>
      <c r="S451" s="481"/>
      <c r="T451" s="481"/>
      <c r="U451" s="481"/>
      <c r="V451" s="481"/>
      <c r="W451" s="481"/>
      <c r="X451" s="481"/>
      <c r="Y451" s="481"/>
      <c r="Z451" s="481"/>
      <c r="AA451" s="481"/>
      <c r="AB451" s="481"/>
      <c r="AC451" s="590"/>
      <c r="AD451" s="368"/>
      <c r="AE451" s="368"/>
      <c r="AF451" s="368"/>
      <c r="AG451" s="582"/>
      <c r="AH451" s="757"/>
    </row>
    <row r="452" spans="2:34" s="585" customFormat="1" ht="21.75" customHeight="1" x14ac:dyDescent="0.2">
      <c r="B452" s="481"/>
      <c r="C452" s="481"/>
      <c r="D452" s="481"/>
      <c r="E452" s="481"/>
      <c r="F452" s="481"/>
      <c r="G452" s="481"/>
      <c r="H452" s="481"/>
      <c r="I452" s="481"/>
      <c r="J452" s="481"/>
      <c r="K452" s="481"/>
      <c r="L452" s="481"/>
      <c r="M452" s="481"/>
      <c r="N452" s="481"/>
      <c r="O452" s="481"/>
      <c r="P452" s="481"/>
      <c r="Q452" s="481"/>
      <c r="R452" s="481"/>
      <c r="S452" s="481"/>
      <c r="T452" s="481"/>
      <c r="U452" s="481"/>
      <c r="V452" s="481"/>
      <c r="W452" s="481"/>
      <c r="X452" s="481"/>
      <c r="Y452" s="481"/>
      <c r="Z452" s="481"/>
      <c r="AA452" s="481"/>
      <c r="AB452" s="481"/>
      <c r="AC452" s="590"/>
      <c r="AD452" s="368"/>
      <c r="AE452" s="368"/>
      <c r="AF452" s="368"/>
      <c r="AG452" s="582"/>
      <c r="AH452" s="757"/>
    </row>
    <row r="453" spans="2:34" s="585" customFormat="1" ht="21.75" customHeight="1" x14ac:dyDescent="0.2">
      <c r="B453" s="481"/>
      <c r="C453" s="481"/>
      <c r="D453" s="481"/>
      <c r="E453" s="481"/>
      <c r="F453" s="481"/>
      <c r="G453" s="481"/>
      <c r="H453" s="481"/>
      <c r="I453" s="481"/>
      <c r="J453" s="481"/>
      <c r="K453" s="481"/>
      <c r="L453" s="481"/>
      <c r="M453" s="481"/>
      <c r="N453" s="481"/>
      <c r="O453" s="481"/>
      <c r="P453" s="481"/>
      <c r="Q453" s="481"/>
      <c r="R453" s="481"/>
      <c r="S453" s="481"/>
      <c r="T453" s="481"/>
      <c r="U453" s="481"/>
      <c r="V453" s="481"/>
      <c r="W453" s="481"/>
      <c r="X453" s="481"/>
      <c r="Y453" s="481"/>
      <c r="Z453" s="481"/>
      <c r="AA453" s="481"/>
      <c r="AB453" s="481"/>
      <c r="AC453" s="590"/>
      <c r="AD453" s="368"/>
      <c r="AE453" s="368"/>
      <c r="AF453" s="368"/>
      <c r="AG453" s="582"/>
      <c r="AH453" s="757"/>
    </row>
    <row r="454" spans="2:34" s="585" customFormat="1" ht="21.75" customHeight="1" x14ac:dyDescent="0.2">
      <c r="B454" s="481"/>
      <c r="C454" s="481"/>
      <c r="D454" s="481"/>
      <c r="E454" s="481"/>
      <c r="F454" s="481"/>
      <c r="G454" s="481"/>
      <c r="H454" s="481"/>
      <c r="I454" s="481"/>
      <c r="J454" s="481"/>
      <c r="K454" s="481"/>
      <c r="L454" s="481"/>
      <c r="M454" s="481"/>
      <c r="N454" s="481"/>
      <c r="O454" s="481"/>
      <c r="P454" s="481"/>
      <c r="Q454" s="481"/>
      <c r="R454" s="481"/>
      <c r="S454" s="481"/>
      <c r="T454" s="481"/>
      <c r="U454" s="481"/>
      <c r="V454" s="481"/>
      <c r="W454" s="481"/>
      <c r="X454" s="481"/>
      <c r="Y454" s="481"/>
      <c r="Z454" s="481"/>
      <c r="AA454" s="481"/>
      <c r="AB454" s="481"/>
      <c r="AC454" s="590"/>
      <c r="AD454" s="368"/>
      <c r="AE454" s="368"/>
      <c r="AF454" s="368"/>
      <c r="AG454" s="582"/>
      <c r="AH454" s="757"/>
    </row>
    <row r="455" spans="2:34" s="585" customFormat="1" ht="21.75" customHeight="1" x14ac:dyDescent="0.2">
      <c r="B455" s="481"/>
      <c r="C455" s="481"/>
      <c r="D455" s="481"/>
      <c r="E455" s="481"/>
      <c r="F455" s="481"/>
      <c r="G455" s="481"/>
      <c r="H455" s="481"/>
      <c r="I455" s="481"/>
      <c r="J455" s="481"/>
      <c r="K455" s="481"/>
      <c r="L455" s="481"/>
      <c r="M455" s="481"/>
      <c r="N455" s="481"/>
      <c r="O455" s="481"/>
      <c r="P455" s="481"/>
      <c r="Q455" s="481"/>
      <c r="R455" s="481"/>
      <c r="S455" s="481"/>
      <c r="T455" s="481"/>
      <c r="U455" s="481"/>
      <c r="V455" s="481"/>
      <c r="W455" s="481"/>
      <c r="X455" s="481"/>
      <c r="Y455" s="481"/>
      <c r="Z455" s="481"/>
      <c r="AA455" s="481"/>
      <c r="AB455" s="481"/>
      <c r="AC455" s="590"/>
      <c r="AD455" s="368"/>
      <c r="AE455" s="368"/>
      <c r="AF455" s="368"/>
      <c r="AG455" s="582"/>
      <c r="AH455" s="757"/>
    </row>
    <row r="456" spans="2:34" s="585" customFormat="1" ht="21.75" customHeight="1" x14ac:dyDescent="0.2">
      <c r="B456" s="481"/>
      <c r="C456" s="481"/>
      <c r="D456" s="481"/>
      <c r="E456" s="481"/>
      <c r="F456" s="481"/>
      <c r="G456" s="481"/>
      <c r="H456" s="481"/>
      <c r="I456" s="481"/>
      <c r="J456" s="481"/>
      <c r="K456" s="481"/>
      <c r="L456" s="481"/>
      <c r="M456" s="481"/>
      <c r="N456" s="481"/>
      <c r="O456" s="481"/>
      <c r="P456" s="481"/>
      <c r="Q456" s="481"/>
      <c r="R456" s="481"/>
      <c r="S456" s="481"/>
      <c r="T456" s="481"/>
      <c r="U456" s="481"/>
      <c r="V456" s="481"/>
      <c r="W456" s="481"/>
      <c r="X456" s="481"/>
      <c r="Y456" s="481"/>
      <c r="Z456" s="481"/>
      <c r="AA456" s="481"/>
      <c r="AB456" s="481"/>
      <c r="AC456" s="590"/>
      <c r="AD456" s="368"/>
      <c r="AE456" s="368"/>
      <c r="AF456" s="368"/>
      <c r="AG456" s="582"/>
      <c r="AH456" s="757"/>
    </row>
    <row r="457" spans="2:34" s="585" customFormat="1" ht="21.75" customHeight="1" x14ac:dyDescent="0.2">
      <c r="B457" s="481"/>
      <c r="C457" s="481"/>
      <c r="D457" s="481"/>
      <c r="E457" s="481"/>
      <c r="F457" s="481"/>
      <c r="G457" s="481"/>
      <c r="H457" s="481"/>
      <c r="I457" s="481"/>
      <c r="J457" s="481"/>
      <c r="K457" s="481"/>
      <c r="L457" s="481"/>
      <c r="M457" s="481"/>
      <c r="N457" s="481"/>
      <c r="O457" s="481"/>
      <c r="P457" s="481"/>
      <c r="Q457" s="481"/>
      <c r="R457" s="481"/>
      <c r="S457" s="481"/>
      <c r="T457" s="481"/>
      <c r="U457" s="481"/>
      <c r="V457" s="481"/>
      <c r="W457" s="481"/>
      <c r="X457" s="481"/>
      <c r="Y457" s="481"/>
      <c r="Z457" s="481"/>
      <c r="AA457" s="481"/>
      <c r="AB457" s="481"/>
      <c r="AC457" s="590"/>
      <c r="AD457" s="368"/>
      <c r="AE457" s="368"/>
      <c r="AF457" s="368"/>
      <c r="AG457" s="582"/>
      <c r="AH457" s="757"/>
    </row>
    <row r="458" spans="2:34" s="585" customFormat="1" ht="21.75" customHeight="1" x14ac:dyDescent="0.2">
      <c r="B458" s="481"/>
      <c r="C458" s="481"/>
      <c r="D458" s="481"/>
      <c r="E458" s="481"/>
      <c r="F458" s="481"/>
      <c r="G458" s="481"/>
      <c r="H458" s="481"/>
      <c r="I458" s="481"/>
      <c r="J458" s="481"/>
      <c r="K458" s="481"/>
      <c r="L458" s="481"/>
      <c r="M458" s="481"/>
      <c r="N458" s="481"/>
      <c r="O458" s="481"/>
      <c r="P458" s="481"/>
      <c r="Q458" s="481"/>
      <c r="R458" s="481"/>
      <c r="S458" s="481"/>
      <c r="T458" s="481"/>
      <c r="U458" s="481"/>
      <c r="V458" s="481"/>
      <c r="W458" s="481"/>
      <c r="X458" s="481"/>
      <c r="Y458" s="481"/>
      <c r="Z458" s="481"/>
      <c r="AA458" s="481"/>
      <c r="AB458" s="481"/>
      <c r="AC458" s="590"/>
      <c r="AD458" s="368"/>
      <c r="AE458" s="368"/>
      <c r="AF458" s="368"/>
      <c r="AG458" s="582"/>
      <c r="AH458" s="757"/>
    </row>
    <row r="459" spans="2:34" s="585" customFormat="1" ht="21.75" customHeight="1" x14ac:dyDescent="0.2">
      <c r="B459" s="481"/>
      <c r="C459" s="481"/>
      <c r="D459" s="481"/>
      <c r="E459" s="481"/>
      <c r="F459" s="481"/>
      <c r="G459" s="481"/>
      <c r="H459" s="481"/>
      <c r="I459" s="481"/>
      <c r="J459" s="481"/>
      <c r="K459" s="481"/>
      <c r="L459" s="481"/>
      <c r="M459" s="481"/>
      <c r="N459" s="481"/>
      <c r="O459" s="481"/>
      <c r="P459" s="481"/>
      <c r="Q459" s="481"/>
      <c r="R459" s="481"/>
      <c r="S459" s="481"/>
      <c r="T459" s="481"/>
      <c r="U459" s="481"/>
      <c r="V459" s="481"/>
      <c r="W459" s="481"/>
      <c r="X459" s="481"/>
      <c r="Y459" s="481"/>
      <c r="Z459" s="481"/>
      <c r="AA459" s="481"/>
      <c r="AB459" s="481"/>
      <c r="AC459" s="590"/>
      <c r="AD459" s="368"/>
      <c r="AE459" s="368"/>
      <c r="AF459" s="368"/>
      <c r="AG459" s="582"/>
      <c r="AH459" s="757"/>
    </row>
    <row r="460" spans="2:34" s="585" customFormat="1" ht="21.75" customHeight="1" x14ac:dyDescent="0.2">
      <c r="B460" s="481"/>
      <c r="C460" s="481"/>
      <c r="D460" s="481"/>
      <c r="E460" s="481"/>
      <c r="F460" s="481"/>
      <c r="G460" s="481"/>
      <c r="H460" s="481"/>
      <c r="I460" s="481"/>
      <c r="J460" s="481"/>
      <c r="K460" s="481"/>
      <c r="L460" s="481"/>
      <c r="M460" s="481"/>
      <c r="N460" s="481"/>
      <c r="O460" s="481"/>
      <c r="P460" s="481"/>
      <c r="Q460" s="481"/>
      <c r="R460" s="481"/>
      <c r="S460" s="481"/>
      <c r="T460" s="481"/>
      <c r="U460" s="481"/>
      <c r="V460" s="481"/>
      <c r="W460" s="481"/>
      <c r="X460" s="481"/>
      <c r="Y460" s="481"/>
      <c r="Z460" s="481"/>
      <c r="AA460" s="481"/>
      <c r="AB460" s="481"/>
      <c r="AC460" s="590"/>
      <c r="AD460" s="368"/>
      <c r="AE460" s="368"/>
      <c r="AF460" s="368"/>
      <c r="AG460" s="582"/>
      <c r="AH460" s="757"/>
    </row>
    <row r="461" spans="2:34" s="585" customFormat="1" ht="21.75" customHeight="1" x14ac:dyDescent="0.2">
      <c r="B461" s="481"/>
      <c r="C461" s="481"/>
      <c r="D461" s="481"/>
      <c r="E461" s="481"/>
      <c r="F461" s="481"/>
      <c r="G461" s="481"/>
      <c r="H461" s="481"/>
      <c r="I461" s="481"/>
      <c r="J461" s="481"/>
      <c r="K461" s="481"/>
      <c r="L461" s="481"/>
      <c r="M461" s="481"/>
      <c r="N461" s="481"/>
      <c r="O461" s="481"/>
      <c r="P461" s="481"/>
      <c r="Q461" s="481"/>
      <c r="R461" s="481"/>
      <c r="S461" s="481"/>
      <c r="T461" s="481"/>
      <c r="U461" s="481"/>
      <c r="V461" s="481"/>
      <c r="W461" s="481"/>
      <c r="X461" s="481"/>
      <c r="Y461" s="481"/>
      <c r="Z461" s="481"/>
      <c r="AA461" s="481"/>
      <c r="AB461" s="481"/>
      <c r="AC461" s="590"/>
      <c r="AD461" s="368"/>
      <c r="AE461" s="368"/>
      <c r="AF461" s="368"/>
      <c r="AG461" s="582"/>
      <c r="AH461" s="757"/>
    </row>
    <row r="462" spans="2:34" s="585" customFormat="1" ht="21.75" customHeight="1" x14ac:dyDescent="0.2">
      <c r="B462" s="481"/>
      <c r="C462" s="481"/>
      <c r="D462" s="481"/>
      <c r="E462" s="481"/>
      <c r="F462" s="481"/>
      <c r="G462" s="481"/>
      <c r="H462" s="481"/>
      <c r="I462" s="481"/>
      <c r="J462" s="481"/>
      <c r="K462" s="481"/>
      <c r="L462" s="481"/>
      <c r="M462" s="481"/>
      <c r="N462" s="481"/>
      <c r="O462" s="481"/>
      <c r="P462" s="481"/>
      <c r="Q462" s="481"/>
      <c r="R462" s="481"/>
      <c r="S462" s="481"/>
      <c r="T462" s="481"/>
      <c r="U462" s="481"/>
      <c r="V462" s="481"/>
      <c r="W462" s="481"/>
      <c r="X462" s="481"/>
      <c r="Y462" s="481"/>
      <c r="Z462" s="481"/>
      <c r="AA462" s="481"/>
      <c r="AB462" s="481"/>
      <c r="AC462" s="590"/>
      <c r="AD462" s="368"/>
      <c r="AE462" s="368"/>
      <c r="AF462" s="368"/>
      <c r="AG462" s="582"/>
      <c r="AH462" s="757"/>
    </row>
    <row r="463" spans="2:34" s="585" customFormat="1" ht="21.75" customHeight="1" x14ac:dyDescent="0.2">
      <c r="B463" s="481"/>
      <c r="C463" s="481"/>
      <c r="D463" s="481"/>
      <c r="E463" s="481"/>
      <c r="F463" s="481"/>
      <c r="G463" s="481"/>
      <c r="H463" s="481"/>
      <c r="I463" s="481"/>
      <c r="J463" s="481"/>
      <c r="K463" s="481"/>
      <c r="L463" s="481"/>
      <c r="M463" s="481"/>
      <c r="N463" s="481"/>
      <c r="O463" s="481"/>
      <c r="P463" s="481"/>
      <c r="Q463" s="481"/>
      <c r="R463" s="481"/>
      <c r="S463" s="481"/>
      <c r="T463" s="481"/>
      <c r="U463" s="481"/>
      <c r="V463" s="481"/>
      <c r="W463" s="481"/>
      <c r="X463" s="481"/>
      <c r="Y463" s="481"/>
      <c r="Z463" s="481"/>
      <c r="AA463" s="481"/>
      <c r="AB463" s="481"/>
      <c r="AC463" s="590"/>
      <c r="AD463" s="368"/>
      <c r="AE463" s="368"/>
      <c r="AF463" s="368"/>
      <c r="AG463" s="582"/>
      <c r="AH463" s="757"/>
    </row>
    <row r="464" spans="2:34" s="585" customFormat="1" ht="21.75" customHeight="1" x14ac:dyDescent="0.2">
      <c r="B464" s="481"/>
      <c r="C464" s="481"/>
      <c r="D464" s="481"/>
      <c r="E464" s="481"/>
      <c r="F464" s="481"/>
      <c r="G464" s="481"/>
      <c r="H464" s="481"/>
      <c r="I464" s="481"/>
      <c r="J464" s="481"/>
      <c r="K464" s="481"/>
      <c r="L464" s="481"/>
      <c r="M464" s="481"/>
      <c r="N464" s="481"/>
      <c r="O464" s="481"/>
      <c r="P464" s="481"/>
      <c r="Q464" s="481"/>
      <c r="R464" s="481"/>
      <c r="S464" s="481"/>
      <c r="T464" s="481"/>
      <c r="U464" s="481"/>
      <c r="V464" s="481"/>
      <c r="W464" s="481"/>
      <c r="X464" s="481"/>
      <c r="Y464" s="481"/>
      <c r="Z464" s="481"/>
      <c r="AA464" s="481"/>
      <c r="AB464" s="481"/>
      <c r="AC464" s="590"/>
      <c r="AD464" s="368"/>
      <c r="AE464" s="368"/>
      <c r="AF464" s="368"/>
      <c r="AG464" s="582"/>
      <c r="AH464" s="757"/>
    </row>
    <row r="465" spans="2:34" s="585" customFormat="1" ht="21.75" customHeight="1" x14ac:dyDescent="0.2">
      <c r="B465" s="481"/>
      <c r="C465" s="481"/>
      <c r="D465" s="481"/>
      <c r="E465" s="481"/>
      <c r="F465" s="481"/>
      <c r="G465" s="481"/>
      <c r="H465" s="481"/>
      <c r="I465" s="481"/>
      <c r="J465" s="481"/>
      <c r="K465" s="481"/>
      <c r="L465" s="481"/>
      <c r="M465" s="481"/>
      <c r="N465" s="481"/>
      <c r="O465" s="481"/>
      <c r="P465" s="481"/>
      <c r="Q465" s="481"/>
      <c r="R465" s="481"/>
      <c r="S465" s="481"/>
      <c r="T465" s="481"/>
      <c r="U465" s="481"/>
      <c r="V465" s="481"/>
      <c r="W465" s="481"/>
      <c r="X465" s="481"/>
      <c r="Y465" s="481"/>
      <c r="Z465" s="481"/>
      <c r="AA465" s="481"/>
      <c r="AB465" s="481"/>
      <c r="AC465" s="590"/>
      <c r="AD465" s="368"/>
      <c r="AE465" s="368"/>
      <c r="AF465" s="368"/>
      <c r="AG465" s="582"/>
      <c r="AH465" s="757"/>
    </row>
    <row r="466" spans="2:34" s="585" customFormat="1" ht="21.75" customHeight="1" x14ac:dyDescent="0.2">
      <c r="B466" s="481"/>
      <c r="C466" s="481"/>
      <c r="D466" s="481"/>
      <c r="E466" s="481"/>
      <c r="F466" s="481"/>
      <c r="G466" s="481"/>
      <c r="H466" s="481"/>
      <c r="I466" s="481"/>
      <c r="J466" s="481"/>
      <c r="K466" s="481"/>
      <c r="L466" s="481"/>
      <c r="M466" s="481"/>
      <c r="N466" s="481"/>
      <c r="O466" s="481"/>
      <c r="P466" s="481"/>
      <c r="Q466" s="481"/>
      <c r="R466" s="481"/>
      <c r="S466" s="481"/>
      <c r="T466" s="481"/>
      <c r="U466" s="481"/>
      <c r="V466" s="481"/>
      <c r="W466" s="481"/>
      <c r="X466" s="481"/>
      <c r="Y466" s="481"/>
      <c r="Z466" s="481"/>
      <c r="AA466" s="481"/>
      <c r="AB466" s="481"/>
      <c r="AC466" s="590"/>
      <c r="AD466" s="368"/>
      <c r="AE466" s="368"/>
      <c r="AF466" s="368"/>
      <c r="AG466" s="582"/>
      <c r="AH466" s="757"/>
    </row>
    <row r="467" spans="2:34" s="585" customFormat="1" ht="21.75" customHeight="1" x14ac:dyDescent="0.2">
      <c r="B467" s="481"/>
      <c r="C467" s="481"/>
      <c r="D467" s="481"/>
      <c r="E467" s="481"/>
      <c r="F467" s="481"/>
      <c r="G467" s="481"/>
      <c r="H467" s="481"/>
      <c r="I467" s="481"/>
      <c r="J467" s="481"/>
      <c r="K467" s="481"/>
      <c r="L467" s="481"/>
      <c r="M467" s="481"/>
      <c r="N467" s="481"/>
      <c r="O467" s="481"/>
      <c r="P467" s="481"/>
      <c r="Q467" s="481"/>
      <c r="R467" s="481"/>
      <c r="S467" s="481"/>
      <c r="T467" s="481"/>
      <c r="U467" s="481"/>
      <c r="V467" s="481"/>
      <c r="W467" s="481"/>
      <c r="X467" s="481"/>
      <c r="Y467" s="481"/>
      <c r="Z467" s="481"/>
      <c r="AA467" s="481"/>
      <c r="AB467" s="481"/>
      <c r="AC467" s="590"/>
      <c r="AD467" s="368"/>
      <c r="AE467" s="368"/>
      <c r="AF467" s="368"/>
      <c r="AG467" s="582"/>
      <c r="AH467" s="757"/>
    </row>
    <row r="468" spans="2:34" s="585" customFormat="1" ht="21.75" customHeight="1" x14ac:dyDescent="0.2">
      <c r="B468" s="481"/>
      <c r="C468" s="481"/>
      <c r="D468" s="481"/>
      <c r="E468" s="481"/>
      <c r="F468" s="481"/>
      <c r="G468" s="481"/>
      <c r="H468" s="481"/>
      <c r="I468" s="481"/>
      <c r="J468" s="481"/>
      <c r="K468" s="481"/>
      <c r="L468" s="481"/>
      <c r="M468" s="481"/>
      <c r="N468" s="481"/>
      <c r="O468" s="481"/>
      <c r="P468" s="481"/>
      <c r="Q468" s="481"/>
      <c r="R468" s="481"/>
      <c r="S468" s="481"/>
      <c r="T468" s="481"/>
      <c r="U468" s="481"/>
      <c r="V468" s="481"/>
      <c r="W468" s="481"/>
      <c r="X468" s="481"/>
      <c r="Y468" s="481"/>
      <c r="Z468" s="481"/>
      <c r="AA468" s="481"/>
      <c r="AB468" s="481"/>
      <c r="AC468" s="590"/>
      <c r="AD468" s="368"/>
      <c r="AE468" s="368"/>
      <c r="AF468" s="368"/>
      <c r="AG468" s="582"/>
      <c r="AH468" s="757"/>
    </row>
    <row r="469" spans="2:34" s="585" customFormat="1" ht="21.75" customHeight="1" x14ac:dyDescent="0.2">
      <c r="B469" s="481"/>
      <c r="C469" s="481"/>
      <c r="D469" s="481"/>
      <c r="E469" s="481"/>
      <c r="F469" s="481"/>
      <c r="G469" s="481"/>
      <c r="H469" s="481"/>
      <c r="I469" s="481"/>
      <c r="J469" s="481"/>
      <c r="K469" s="481"/>
      <c r="L469" s="481"/>
      <c r="M469" s="481"/>
      <c r="N469" s="481"/>
      <c r="O469" s="481"/>
      <c r="P469" s="481"/>
      <c r="Q469" s="481"/>
      <c r="R469" s="481"/>
      <c r="S469" s="481"/>
      <c r="T469" s="481"/>
      <c r="U469" s="481"/>
      <c r="V469" s="481"/>
      <c r="W469" s="481"/>
      <c r="X469" s="481"/>
      <c r="Y469" s="481"/>
      <c r="Z469" s="481"/>
      <c r="AA469" s="481"/>
      <c r="AB469" s="481"/>
      <c r="AC469" s="590"/>
      <c r="AD469" s="368"/>
      <c r="AE469" s="368"/>
      <c r="AF469" s="368"/>
      <c r="AG469" s="582"/>
      <c r="AH469" s="757"/>
    </row>
    <row r="470" spans="2:34" s="585" customFormat="1" ht="21.75" customHeight="1" x14ac:dyDescent="0.2">
      <c r="B470" s="481"/>
      <c r="C470" s="481"/>
      <c r="D470" s="481"/>
      <c r="E470" s="481"/>
      <c r="F470" s="481"/>
      <c r="G470" s="481"/>
      <c r="H470" s="481"/>
      <c r="I470" s="481"/>
      <c r="J470" s="481"/>
      <c r="K470" s="481"/>
      <c r="L470" s="481"/>
      <c r="M470" s="481"/>
      <c r="N470" s="481"/>
      <c r="O470" s="481"/>
      <c r="P470" s="481"/>
      <c r="Q470" s="481"/>
      <c r="R470" s="481"/>
      <c r="S470" s="481"/>
      <c r="T470" s="481"/>
      <c r="U470" s="481"/>
      <c r="V470" s="481"/>
      <c r="W470" s="481"/>
      <c r="X470" s="481"/>
      <c r="Y470" s="481"/>
      <c r="Z470" s="481"/>
      <c r="AA470" s="481"/>
      <c r="AB470" s="481"/>
      <c r="AC470" s="590"/>
      <c r="AD470" s="368"/>
      <c r="AE470" s="368"/>
      <c r="AF470" s="368"/>
      <c r="AG470" s="582"/>
      <c r="AH470" s="757"/>
    </row>
    <row r="471" spans="2:34" s="585" customFormat="1" ht="21.75" customHeight="1" x14ac:dyDescent="0.2">
      <c r="B471" s="481"/>
      <c r="C471" s="481"/>
      <c r="D471" s="481"/>
      <c r="E471" s="481"/>
      <c r="F471" s="481"/>
      <c r="G471" s="481"/>
      <c r="H471" s="481"/>
      <c r="I471" s="481"/>
      <c r="J471" s="481"/>
      <c r="K471" s="481"/>
      <c r="L471" s="481"/>
      <c r="M471" s="481"/>
      <c r="N471" s="481"/>
      <c r="O471" s="481"/>
      <c r="P471" s="481"/>
      <c r="Q471" s="481"/>
      <c r="R471" s="481"/>
      <c r="S471" s="481"/>
      <c r="T471" s="481"/>
      <c r="U471" s="481"/>
      <c r="V471" s="481"/>
      <c r="W471" s="481"/>
      <c r="X471" s="481"/>
      <c r="Y471" s="481"/>
      <c r="Z471" s="481"/>
      <c r="AA471" s="481"/>
      <c r="AB471" s="481"/>
      <c r="AC471" s="590"/>
      <c r="AD471" s="368"/>
      <c r="AE471" s="368"/>
      <c r="AF471" s="368"/>
      <c r="AG471" s="582"/>
      <c r="AH471" s="757"/>
    </row>
    <row r="472" spans="2:34" s="585" customFormat="1" ht="21.75" customHeight="1" x14ac:dyDescent="0.2">
      <c r="B472" s="481"/>
      <c r="C472" s="481"/>
      <c r="D472" s="481"/>
      <c r="E472" s="481"/>
      <c r="F472" s="481"/>
      <c r="G472" s="481"/>
      <c r="H472" s="481"/>
      <c r="I472" s="481"/>
      <c r="J472" s="481"/>
      <c r="K472" s="481"/>
      <c r="L472" s="481"/>
      <c r="M472" s="481"/>
      <c r="N472" s="481"/>
      <c r="O472" s="481"/>
      <c r="P472" s="481"/>
      <c r="Q472" s="481"/>
      <c r="R472" s="481"/>
      <c r="S472" s="481"/>
      <c r="T472" s="481"/>
      <c r="U472" s="481"/>
      <c r="V472" s="481"/>
      <c r="W472" s="481"/>
      <c r="X472" s="481"/>
      <c r="Y472" s="481"/>
      <c r="Z472" s="481"/>
      <c r="AA472" s="481"/>
      <c r="AB472" s="481"/>
      <c r="AC472" s="590"/>
      <c r="AD472" s="368"/>
      <c r="AE472" s="368"/>
      <c r="AF472" s="368"/>
      <c r="AG472" s="582"/>
      <c r="AH472" s="757"/>
    </row>
    <row r="473" spans="2:34" s="585" customFormat="1" ht="21.75" customHeight="1" x14ac:dyDescent="0.2">
      <c r="B473" s="481"/>
      <c r="C473" s="481"/>
      <c r="D473" s="481"/>
      <c r="E473" s="481"/>
      <c r="F473" s="481"/>
      <c r="G473" s="481"/>
      <c r="H473" s="481"/>
      <c r="I473" s="481"/>
      <c r="J473" s="481"/>
      <c r="K473" s="481"/>
      <c r="L473" s="481"/>
      <c r="M473" s="481"/>
      <c r="N473" s="481"/>
      <c r="O473" s="481"/>
      <c r="P473" s="481"/>
      <c r="Q473" s="481"/>
      <c r="R473" s="481"/>
      <c r="S473" s="481"/>
      <c r="T473" s="481"/>
      <c r="U473" s="481"/>
      <c r="V473" s="481"/>
      <c r="W473" s="481"/>
      <c r="X473" s="481"/>
      <c r="Y473" s="481"/>
      <c r="Z473" s="481"/>
      <c r="AA473" s="481"/>
      <c r="AB473" s="481"/>
      <c r="AC473" s="590"/>
      <c r="AD473" s="368"/>
      <c r="AE473" s="368"/>
      <c r="AF473" s="368"/>
      <c r="AG473" s="582"/>
      <c r="AH473" s="757"/>
    </row>
    <row r="474" spans="2:34" s="585" customFormat="1" ht="21.75" customHeight="1" x14ac:dyDescent="0.2">
      <c r="B474" s="481"/>
      <c r="C474" s="481"/>
      <c r="D474" s="481"/>
      <c r="E474" s="481"/>
      <c r="F474" s="481"/>
      <c r="G474" s="481"/>
      <c r="H474" s="481"/>
      <c r="I474" s="481"/>
      <c r="J474" s="481"/>
      <c r="K474" s="481"/>
      <c r="L474" s="481"/>
      <c r="M474" s="481"/>
      <c r="N474" s="481"/>
      <c r="O474" s="481"/>
      <c r="P474" s="481"/>
      <c r="Q474" s="481"/>
      <c r="R474" s="481"/>
      <c r="S474" s="481"/>
      <c r="T474" s="481"/>
      <c r="U474" s="481"/>
      <c r="V474" s="481"/>
      <c r="W474" s="481"/>
      <c r="X474" s="481"/>
      <c r="Y474" s="481"/>
      <c r="Z474" s="481"/>
      <c r="AA474" s="481"/>
      <c r="AB474" s="481"/>
      <c r="AC474" s="590"/>
      <c r="AD474" s="368"/>
      <c r="AE474" s="368"/>
      <c r="AF474" s="368"/>
      <c r="AG474" s="582"/>
      <c r="AH474" s="757"/>
    </row>
    <row r="475" spans="2:34" s="585" customFormat="1" ht="21.75" customHeight="1" x14ac:dyDescent="0.2">
      <c r="B475" s="481"/>
      <c r="C475" s="481"/>
      <c r="D475" s="481"/>
      <c r="E475" s="481"/>
      <c r="F475" s="481"/>
      <c r="G475" s="481"/>
      <c r="H475" s="481"/>
      <c r="I475" s="481"/>
      <c r="J475" s="481"/>
      <c r="K475" s="481"/>
      <c r="L475" s="481"/>
      <c r="M475" s="481"/>
      <c r="N475" s="481"/>
      <c r="O475" s="481"/>
      <c r="P475" s="481"/>
      <c r="Q475" s="481"/>
      <c r="R475" s="481"/>
      <c r="S475" s="481"/>
      <c r="T475" s="481"/>
      <c r="U475" s="481"/>
      <c r="V475" s="481"/>
      <c r="W475" s="481"/>
      <c r="X475" s="481"/>
      <c r="Y475" s="481"/>
      <c r="Z475" s="481"/>
      <c r="AA475" s="481"/>
      <c r="AB475" s="481"/>
      <c r="AC475" s="590"/>
      <c r="AD475" s="368"/>
      <c r="AE475" s="368"/>
      <c r="AF475" s="368"/>
      <c r="AG475" s="582"/>
      <c r="AH475" s="757"/>
    </row>
    <row r="476" spans="2:34" s="585" customFormat="1" ht="21.75" customHeight="1" x14ac:dyDescent="0.2">
      <c r="B476" s="481"/>
      <c r="C476" s="481"/>
      <c r="D476" s="481"/>
      <c r="E476" s="481"/>
      <c r="F476" s="481"/>
      <c r="G476" s="481"/>
      <c r="H476" s="481"/>
      <c r="I476" s="481"/>
      <c r="J476" s="481"/>
      <c r="K476" s="481"/>
      <c r="L476" s="481"/>
      <c r="M476" s="481"/>
      <c r="N476" s="481"/>
      <c r="O476" s="481"/>
      <c r="P476" s="481"/>
      <c r="Q476" s="481"/>
      <c r="R476" s="481"/>
      <c r="S476" s="481"/>
      <c r="T476" s="481"/>
      <c r="U476" s="481"/>
      <c r="V476" s="481"/>
      <c r="W476" s="481"/>
      <c r="X476" s="481"/>
      <c r="Y476" s="481"/>
      <c r="Z476" s="481"/>
      <c r="AA476" s="481"/>
      <c r="AB476" s="481"/>
      <c r="AC476" s="590"/>
      <c r="AD476" s="368"/>
      <c r="AE476" s="368"/>
      <c r="AF476" s="368"/>
      <c r="AG476" s="582"/>
      <c r="AH476" s="757"/>
    </row>
    <row r="477" spans="2:34" s="585" customFormat="1" ht="21.75" customHeight="1" x14ac:dyDescent="0.2">
      <c r="B477" s="481"/>
      <c r="C477" s="481"/>
      <c r="D477" s="481"/>
      <c r="E477" s="481"/>
      <c r="F477" s="481"/>
      <c r="G477" s="481"/>
      <c r="H477" s="481"/>
      <c r="I477" s="481"/>
      <c r="J477" s="481"/>
      <c r="K477" s="481"/>
      <c r="L477" s="481"/>
      <c r="M477" s="481"/>
      <c r="N477" s="481"/>
      <c r="O477" s="481"/>
      <c r="P477" s="481"/>
      <c r="Q477" s="481"/>
      <c r="R477" s="481"/>
      <c r="S477" s="481"/>
      <c r="T477" s="481"/>
      <c r="U477" s="481"/>
      <c r="V477" s="481"/>
      <c r="W477" s="481"/>
      <c r="X477" s="481"/>
      <c r="Y477" s="481"/>
      <c r="Z477" s="481"/>
      <c r="AA477" s="481"/>
      <c r="AB477" s="481"/>
      <c r="AC477" s="590"/>
      <c r="AD477" s="368"/>
      <c r="AE477" s="368"/>
      <c r="AF477" s="368"/>
      <c r="AG477" s="582"/>
      <c r="AH477" s="757"/>
    </row>
    <row r="478" spans="2:34" s="585" customFormat="1" ht="21.75" customHeight="1" x14ac:dyDescent="0.2">
      <c r="B478" s="481"/>
      <c r="C478" s="481"/>
      <c r="D478" s="481"/>
      <c r="E478" s="481"/>
      <c r="F478" s="481"/>
      <c r="G478" s="481"/>
      <c r="H478" s="481"/>
      <c r="I478" s="481"/>
      <c r="J478" s="481"/>
      <c r="K478" s="481"/>
      <c r="L478" s="481"/>
      <c r="M478" s="481"/>
      <c r="N478" s="481"/>
      <c r="O478" s="481"/>
      <c r="P478" s="481"/>
      <c r="Q478" s="481"/>
      <c r="R478" s="481"/>
      <c r="S478" s="481"/>
      <c r="T478" s="481"/>
      <c r="U478" s="481"/>
      <c r="V478" s="481"/>
      <c r="W478" s="481"/>
      <c r="X478" s="481"/>
      <c r="Y478" s="481"/>
      <c r="Z478" s="481"/>
      <c r="AA478" s="481"/>
      <c r="AB478" s="481"/>
      <c r="AC478" s="590"/>
      <c r="AD478" s="368"/>
      <c r="AE478" s="368"/>
      <c r="AF478" s="368"/>
      <c r="AG478" s="582"/>
      <c r="AH478" s="757"/>
    </row>
    <row r="479" spans="2:34" s="585" customFormat="1" ht="21.75" customHeight="1" x14ac:dyDescent="0.2">
      <c r="B479" s="481"/>
      <c r="C479" s="481"/>
      <c r="D479" s="481"/>
      <c r="E479" s="481"/>
      <c r="F479" s="481"/>
      <c r="G479" s="481"/>
      <c r="H479" s="481"/>
      <c r="I479" s="481"/>
      <c r="J479" s="481"/>
      <c r="K479" s="481"/>
      <c r="L479" s="481"/>
      <c r="M479" s="481"/>
      <c r="N479" s="481"/>
      <c r="O479" s="481"/>
      <c r="P479" s="481"/>
      <c r="Q479" s="481"/>
      <c r="R479" s="481"/>
      <c r="S479" s="481"/>
      <c r="T479" s="481"/>
      <c r="U479" s="481"/>
      <c r="V479" s="481"/>
      <c r="W479" s="481"/>
      <c r="X479" s="481"/>
      <c r="Y479" s="481"/>
      <c r="Z479" s="481"/>
      <c r="AA479" s="481"/>
      <c r="AB479" s="481"/>
      <c r="AC479" s="590"/>
      <c r="AD479" s="368"/>
      <c r="AE479" s="368"/>
      <c r="AF479" s="368"/>
      <c r="AG479" s="582"/>
      <c r="AH479" s="757"/>
    </row>
    <row r="480" spans="2:34" s="585" customFormat="1" ht="21.75" customHeight="1" x14ac:dyDescent="0.2">
      <c r="B480" s="481"/>
      <c r="C480" s="481"/>
      <c r="D480" s="481"/>
      <c r="E480" s="481"/>
      <c r="F480" s="481"/>
      <c r="G480" s="481"/>
      <c r="H480" s="481"/>
      <c r="I480" s="481"/>
      <c r="J480" s="481"/>
      <c r="K480" s="481"/>
      <c r="L480" s="481"/>
      <c r="M480" s="481"/>
      <c r="N480" s="481"/>
      <c r="O480" s="481"/>
      <c r="P480" s="481"/>
      <c r="Q480" s="481"/>
      <c r="R480" s="481"/>
      <c r="S480" s="481"/>
      <c r="T480" s="481"/>
      <c r="U480" s="481"/>
      <c r="V480" s="481"/>
      <c r="W480" s="481"/>
      <c r="X480" s="481"/>
      <c r="Y480" s="481"/>
      <c r="Z480" s="481"/>
      <c r="AA480" s="481"/>
      <c r="AB480" s="481"/>
      <c r="AC480" s="590"/>
      <c r="AD480" s="368"/>
      <c r="AE480" s="368"/>
      <c r="AF480" s="368"/>
      <c r="AG480" s="582"/>
      <c r="AH480" s="757"/>
    </row>
    <row r="481" spans="2:34" s="585" customFormat="1" ht="21.75" customHeight="1" x14ac:dyDescent="0.2">
      <c r="B481" s="481"/>
      <c r="C481" s="481"/>
      <c r="D481" s="481"/>
      <c r="E481" s="481"/>
      <c r="F481" s="481"/>
      <c r="G481" s="481"/>
      <c r="H481" s="481"/>
      <c r="I481" s="481"/>
      <c r="J481" s="481"/>
      <c r="K481" s="481"/>
      <c r="L481" s="481"/>
      <c r="M481" s="481"/>
      <c r="N481" s="481"/>
      <c r="O481" s="481"/>
      <c r="P481" s="481"/>
      <c r="Q481" s="481"/>
      <c r="R481" s="481"/>
      <c r="S481" s="481"/>
      <c r="T481" s="481"/>
      <c r="U481" s="481"/>
      <c r="V481" s="481"/>
      <c r="W481" s="481"/>
      <c r="X481" s="481"/>
      <c r="Y481" s="481"/>
      <c r="Z481" s="481"/>
      <c r="AA481" s="481"/>
      <c r="AB481" s="481"/>
      <c r="AC481" s="590"/>
      <c r="AD481" s="368"/>
      <c r="AE481" s="368"/>
      <c r="AF481" s="368"/>
      <c r="AG481" s="582"/>
      <c r="AH481" s="757"/>
    </row>
    <row r="482" spans="2:34" s="585" customFormat="1" ht="21.75" customHeight="1" x14ac:dyDescent="0.2">
      <c r="B482" s="481"/>
      <c r="C482" s="481"/>
      <c r="D482" s="481"/>
      <c r="E482" s="481"/>
      <c r="F482" s="481"/>
      <c r="G482" s="481"/>
      <c r="H482" s="481"/>
      <c r="I482" s="481"/>
      <c r="J482" s="481"/>
      <c r="K482" s="481"/>
      <c r="L482" s="481"/>
      <c r="M482" s="481"/>
      <c r="N482" s="481"/>
      <c r="O482" s="481"/>
      <c r="P482" s="481"/>
      <c r="Q482" s="481"/>
      <c r="R482" s="481"/>
      <c r="S482" s="481"/>
      <c r="T482" s="481"/>
      <c r="U482" s="481"/>
      <c r="V482" s="481"/>
      <c r="W482" s="481"/>
      <c r="X482" s="481"/>
      <c r="Y482" s="481"/>
      <c r="Z482" s="481"/>
      <c r="AA482" s="481"/>
      <c r="AB482" s="481"/>
      <c r="AC482" s="590"/>
      <c r="AD482" s="368"/>
      <c r="AE482" s="368"/>
      <c r="AF482" s="368"/>
      <c r="AG482" s="582"/>
      <c r="AH482" s="757"/>
    </row>
    <row r="483" spans="2:34" s="585" customFormat="1" ht="21.75" customHeight="1" x14ac:dyDescent="0.2">
      <c r="B483" s="481"/>
      <c r="C483" s="481"/>
      <c r="D483" s="481"/>
      <c r="E483" s="481"/>
      <c r="F483" s="481"/>
      <c r="G483" s="481"/>
      <c r="H483" s="481"/>
      <c r="I483" s="481"/>
      <c r="J483" s="481"/>
      <c r="K483" s="481"/>
      <c r="L483" s="481"/>
      <c r="M483" s="481"/>
      <c r="N483" s="481"/>
      <c r="O483" s="481"/>
      <c r="P483" s="481"/>
      <c r="Q483" s="481"/>
      <c r="R483" s="481"/>
      <c r="S483" s="481"/>
      <c r="T483" s="481"/>
      <c r="U483" s="481"/>
      <c r="V483" s="481"/>
      <c r="W483" s="481"/>
      <c r="X483" s="481"/>
      <c r="Y483" s="481"/>
      <c r="Z483" s="481"/>
      <c r="AA483" s="481"/>
      <c r="AB483" s="481"/>
      <c r="AC483" s="590"/>
      <c r="AD483" s="368"/>
      <c r="AE483" s="368"/>
      <c r="AF483" s="368"/>
      <c r="AG483" s="582"/>
      <c r="AH483" s="757"/>
    </row>
    <row r="484" spans="2:34" s="585" customFormat="1" ht="21.75" customHeight="1" x14ac:dyDescent="0.2">
      <c r="B484" s="481"/>
      <c r="C484" s="481"/>
      <c r="D484" s="481"/>
      <c r="E484" s="481"/>
      <c r="F484" s="481"/>
      <c r="G484" s="481"/>
      <c r="H484" s="481"/>
      <c r="I484" s="481"/>
      <c r="J484" s="481"/>
      <c r="K484" s="481"/>
      <c r="L484" s="481"/>
      <c r="M484" s="481"/>
      <c r="N484" s="481"/>
      <c r="O484" s="481"/>
      <c r="P484" s="481"/>
      <c r="Q484" s="481"/>
      <c r="R484" s="481"/>
      <c r="S484" s="481"/>
      <c r="T484" s="481"/>
      <c r="U484" s="481"/>
      <c r="V484" s="481"/>
      <c r="W484" s="481"/>
      <c r="X484" s="481"/>
      <c r="Y484" s="481"/>
      <c r="Z484" s="481"/>
      <c r="AA484" s="481"/>
      <c r="AB484" s="481"/>
      <c r="AC484" s="590"/>
      <c r="AD484" s="368"/>
      <c r="AE484" s="368"/>
      <c r="AF484" s="368"/>
      <c r="AG484" s="582"/>
      <c r="AH484" s="757"/>
    </row>
    <row r="485" spans="2:34" s="585" customFormat="1" ht="21.75" customHeight="1" x14ac:dyDescent="0.2">
      <c r="B485" s="481"/>
      <c r="C485" s="481"/>
      <c r="D485" s="481"/>
      <c r="E485" s="481"/>
      <c r="F485" s="481"/>
      <c r="G485" s="481"/>
      <c r="H485" s="481"/>
      <c r="I485" s="481"/>
      <c r="J485" s="481"/>
      <c r="K485" s="481"/>
      <c r="L485" s="481"/>
      <c r="M485" s="481"/>
      <c r="N485" s="481"/>
      <c r="O485" s="481"/>
      <c r="P485" s="481"/>
      <c r="Q485" s="481"/>
      <c r="R485" s="481"/>
      <c r="S485" s="481"/>
      <c r="T485" s="481"/>
      <c r="U485" s="481"/>
      <c r="V485" s="481"/>
      <c r="W485" s="481"/>
      <c r="X485" s="481"/>
      <c r="Y485" s="481"/>
      <c r="Z485" s="481"/>
      <c r="AA485" s="481"/>
      <c r="AB485" s="481"/>
      <c r="AC485" s="590"/>
      <c r="AD485" s="368"/>
      <c r="AE485" s="368"/>
      <c r="AF485" s="368"/>
      <c r="AG485" s="582"/>
      <c r="AH485" s="757"/>
    </row>
    <row r="486" spans="2:34" s="585" customFormat="1" ht="21.75" customHeight="1" x14ac:dyDescent="0.2">
      <c r="B486" s="481"/>
      <c r="C486" s="481"/>
      <c r="D486" s="481"/>
      <c r="E486" s="481"/>
      <c r="F486" s="481"/>
      <c r="G486" s="481"/>
      <c r="H486" s="481"/>
      <c r="I486" s="481"/>
      <c r="J486" s="481"/>
      <c r="K486" s="481"/>
      <c r="L486" s="481"/>
      <c r="M486" s="481"/>
      <c r="N486" s="481"/>
      <c r="O486" s="481"/>
      <c r="P486" s="481"/>
      <c r="Q486" s="481"/>
      <c r="R486" s="481"/>
      <c r="S486" s="481"/>
      <c r="T486" s="481"/>
      <c r="U486" s="481"/>
      <c r="V486" s="481"/>
      <c r="W486" s="481"/>
      <c r="X486" s="481"/>
      <c r="Y486" s="481"/>
      <c r="Z486" s="481"/>
      <c r="AA486" s="481"/>
      <c r="AB486" s="481"/>
      <c r="AC486" s="590"/>
      <c r="AD486" s="368"/>
      <c r="AE486" s="368"/>
      <c r="AF486" s="368"/>
      <c r="AG486" s="582"/>
      <c r="AH486" s="757"/>
    </row>
    <row r="487" spans="2:34" s="585" customFormat="1" ht="21.75" customHeight="1" x14ac:dyDescent="0.2">
      <c r="B487" s="481"/>
      <c r="C487" s="481"/>
      <c r="D487" s="481"/>
      <c r="E487" s="481"/>
      <c r="F487" s="481"/>
      <c r="G487" s="481"/>
      <c r="H487" s="481"/>
      <c r="I487" s="481"/>
      <c r="J487" s="481"/>
      <c r="K487" s="481"/>
      <c r="L487" s="481"/>
      <c r="M487" s="481"/>
      <c r="N487" s="481"/>
      <c r="O487" s="481"/>
      <c r="P487" s="481"/>
      <c r="Q487" s="481"/>
      <c r="R487" s="481"/>
      <c r="S487" s="481"/>
      <c r="T487" s="481"/>
      <c r="U487" s="481"/>
      <c r="V487" s="481"/>
      <c r="W487" s="481"/>
      <c r="X487" s="481"/>
      <c r="Y487" s="481"/>
      <c r="Z487" s="481"/>
      <c r="AA487" s="481"/>
      <c r="AB487" s="481"/>
      <c r="AC487" s="590"/>
      <c r="AD487" s="368"/>
      <c r="AE487" s="368"/>
      <c r="AF487" s="368"/>
      <c r="AG487" s="582"/>
      <c r="AH487" s="757"/>
    </row>
    <row r="488" spans="2:34" s="585" customFormat="1" ht="21.75" customHeight="1" x14ac:dyDescent="0.2">
      <c r="B488" s="481"/>
      <c r="C488" s="481"/>
      <c r="D488" s="481"/>
      <c r="E488" s="481"/>
      <c r="F488" s="481"/>
      <c r="G488" s="481"/>
      <c r="H488" s="481"/>
      <c r="I488" s="481"/>
      <c r="J488" s="481"/>
      <c r="K488" s="481"/>
      <c r="L488" s="481"/>
      <c r="M488" s="481"/>
      <c r="N488" s="481"/>
      <c r="O488" s="481"/>
      <c r="P488" s="481"/>
      <c r="Q488" s="481"/>
      <c r="R488" s="481"/>
      <c r="S488" s="481"/>
      <c r="T488" s="481"/>
      <c r="U488" s="481"/>
      <c r="V488" s="481"/>
      <c r="W488" s="481"/>
      <c r="X488" s="481"/>
      <c r="Y488" s="481"/>
      <c r="Z488" s="481"/>
      <c r="AA488" s="481"/>
      <c r="AB488" s="481"/>
      <c r="AC488" s="590"/>
      <c r="AD488" s="368"/>
      <c r="AE488" s="368"/>
      <c r="AF488" s="368"/>
      <c r="AG488" s="582"/>
      <c r="AH488" s="757"/>
    </row>
    <row r="489" spans="2:34" s="585" customFormat="1" ht="21.75" customHeight="1" x14ac:dyDescent="0.2">
      <c r="B489" s="481"/>
      <c r="C489" s="481"/>
      <c r="D489" s="481"/>
      <c r="E489" s="481"/>
      <c r="F489" s="481"/>
      <c r="G489" s="481"/>
      <c r="H489" s="481"/>
      <c r="I489" s="481"/>
      <c r="J489" s="481"/>
      <c r="K489" s="481"/>
      <c r="L489" s="481"/>
      <c r="M489" s="481"/>
      <c r="N489" s="481"/>
      <c r="O489" s="481"/>
      <c r="P489" s="481"/>
      <c r="Q489" s="481"/>
      <c r="R489" s="481"/>
      <c r="S489" s="481"/>
      <c r="T489" s="481"/>
      <c r="U489" s="481"/>
      <c r="V489" s="481"/>
      <c r="W489" s="481"/>
      <c r="X489" s="481"/>
      <c r="Y489" s="481"/>
      <c r="Z489" s="481"/>
      <c r="AA489" s="481"/>
      <c r="AB489" s="481"/>
      <c r="AC489" s="590"/>
      <c r="AD489" s="368"/>
      <c r="AE489" s="368"/>
      <c r="AF489" s="368"/>
      <c r="AG489" s="582"/>
      <c r="AH489" s="757"/>
    </row>
    <row r="490" spans="2:34" s="585" customFormat="1" ht="21.75" customHeight="1" x14ac:dyDescent="0.2">
      <c r="B490" s="481"/>
      <c r="C490" s="481"/>
      <c r="D490" s="481"/>
      <c r="E490" s="481"/>
      <c r="F490" s="481"/>
      <c r="G490" s="481"/>
      <c r="H490" s="481"/>
      <c r="I490" s="481"/>
      <c r="J490" s="481"/>
      <c r="K490" s="481"/>
      <c r="L490" s="481"/>
      <c r="M490" s="481"/>
      <c r="N490" s="481"/>
      <c r="O490" s="481"/>
      <c r="P490" s="481"/>
      <c r="Q490" s="481"/>
      <c r="R490" s="481"/>
      <c r="S490" s="481"/>
      <c r="T490" s="481"/>
      <c r="U490" s="481"/>
      <c r="V490" s="481"/>
      <c r="W490" s="481"/>
      <c r="X490" s="481"/>
      <c r="Y490" s="481"/>
      <c r="Z490" s="481"/>
      <c r="AA490" s="481"/>
      <c r="AB490" s="481"/>
      <c r="AC490" s="590"/>
      <c r="AD490" s="368"/>
      <c r="AE490" s="368"/>
      <c r="AF490" s="368"/>
      <c r="AG490" s="582"/>
      <c r="AH490" s="757"/>
    </row>
    <row r="491" spans="2:34" s="585" customFormat="1" ht="21.75" customHeight="1" x14ac:dyDescent="0.2">
      <c r="B491" s="481"/>
      <c r="C491" s="481"/>
      <c r="D491" s="481"/>
      <c r="E491" s="481"/>
      <c r="F491" s="481"/>
      <c r="G491" s="481"/>
      <c r="H491" s="481"/>
      <c r="I491" s="481"/>
      <c r="J491" s="481"/>
      <c r="K491" s="481"/>
      <c r="L491" s="481"/>
      <c r="M491" s="481"/>
      <c r="N491" s="481"/>
      <c r="O491" s="481"/>
      <c r="P491" s="481"/>
      <c r="Q491" s="481"/>
      <c r="R491" s="481"/>
      <c r="S491" s="481"/>
      <c r="T491" s="481"/>
      <c r="U491" s="481"/>
      <c r="V491" s="481"/>
      <c r="W491" s="481"/>
      <c r="X491" s="481"/>
      <c r="Y491" s="481"/>
      <c r="Z491" s="481"/>
      <c r="AA491" s="481"/>
      <c r="AB491" s="481"/>
      <c r="AC491" s="590"/>
      <c r="AD491" s="368"/>
      <c r="AE491" s="368"/>
      <c r="AF491" s="368"/>
      <c r="AG491" s="582"/>
      <c r="AH491" s="757"/>
    </row>
    <row r="492" spans="2:34" s="585" customFormat="1" ht="21.75" customHeight="1" x14ac:dyDescent="0.2">
      <c r="B492" s="481"/>
      <c r="C492" s="481"/>
      <c r="D492" s="481"/>
      <c r="E492" s="481"/>
      <c r="F492" s="481"/>
      <c r="G492" s="481"/>
      <c r="H492" s="481"/>
      <c r="I492" s="481"/>
      <c r="J492" s="481"/>
      <c r="K492" s="481"/>
      <c r="L492" s="481"/>
      <c r="M492" s="481"/>
      <c r="N492" s="481"/>
      <c r="O492" s="481"/>
      <c r="P492" s="481"/>
      <c r="Q492" s="481"/>
      <c r="R492" s="481"/>
      <c r="S492" s="481"/>
      <c r="T492" s="481"/>
      <c r="U492" s="481"/>
      <c r="V492" s="481"/>
      <c r="W492" s="481"/>
      <c r="X492" s="481"/>
      <c r="Y492" s="481"/>
      <c r="Z492" s="481"/>
      <c r="AA492" s="481"/>
      <c r="AB492" s="481"/>
      <c r="AC492" s="590"/>
      <c r="AD492" s="368"/>
      <c r="AE492" s="368"/>
      <c r="AF492" s="368"/>
      <c r="AG492" s="582"/>
      <c r="AH492" s="757"/>
    </row>
    <row r="493" spans="2:34" s="585" customFormat="1" ht="21.75" customHeight="1" x14ac:dyDescent="0.2">
      <c r="B493" s="481"/>
      <c r="C493" s="481"/>
      <c r="D493" s="481"/>
      <c r="E493" s="481"/>
      <c r="F493" s="481"/>
      <c r="G493" s="481"/>
      <c r="H493" s="481"/>
      <c r="I493" s="481"/>
      <c r="J493" s="481"/>
      <c r="K493" s="481"/>
      <c r="L493" s="481"/>
      <c r="M493" s="481"/>
      <c r="N493" s="481"/>
      <c r="O493" s="481"/>
      <c r="P493" s="481"/>
      <c r="Q493" s="481"/>
      <c r="R493" s="481"/>
      <c r="S493" s="481"/>
      <c r="T493" s="481"/>
      <c r="U493" s="481"/>
      <c r="V493" s="481"/>
      <c r="W493" s="481"/>
      <c r="X493" s="481"/>
      <c r="Y493" s="481"/>
      <c r="Z493" s="481"/>
      <c r="AA493" s="481"/>
      <c r="AB493" s="481"/>
      <c r="AC493" s="590"/>
      <c r="AD493" s="368"/>
      <c r="AE493" s="368"/>
      <c r="AF493" s="368"/>
      <c r="AG493" s="582"/>
      <c r="AH493" s="757"/>
    </row>
    <row r="494" spans="2:34" s="585" customFormat="1" ht="21.75" customHeight="1" x14ac:dyDescent="0.2">
      <c r="B494" s="481"/>
      <c r="C494" s="481"/>
      <c r="D494" s="481"/>
      <c r="E494" s="481"/>
      <c r="F494" s="481"/>
      <c r="G494" s="481"/>
      <c r="H494" s="481"/>
      <c r="I494" s="481"/>
      <c r="J494" s="481"/>
      <c r="K494" s="481"/>
      <c r="L494" s="481"/>
      <c r="M494" s="481"/>
      <c r="N494" s="481"/>
      <c r="O494" s="481"/>
      <c r="P494" s="481"/>
      <c r="Q494" s="481"/>
      <c r="R494" s="481"/>
      <c r="S494" s="481"/>
      <c r="T494" s="481"/>
      <c r="U494" s="481"/>
      <c r="V494" s="481"/>
      <c r="W494" s="481"/>
      <c r="X494" s="481"/>
      <c r="Y494" s="481"/>
      <c r="Z494" s="481"/>
      <c r="AA494" s="481"/>
      <c r="AB494" s="481"/>
      <c r="AC494" s="590"/>
      <c r="AD494" s="368"/>
      <c r="AE494" s="368"/>
      <c r="AF494" s="368"/>
      <c r="AG494" s="582"/>
      <c r="AH494" s="757"/>
    </row>
    <row r="495" spans="2:34" s="585" customFormat="1" ht="21.75" customHeight="1" x14ac:dyDescent="0.2">
      <c r="B495" s="481"/>
      <c r="C495" s="481"/>
      <c r="D495" s="481"/>
      <c r="E495" s="481"/>
      <c r="F495" s="481"/>
      <c r="G495" s="481"/>
      <c r="H495" s="481"/>
      <c r="I495" s="481"/>
      <c r="J495" s="481"/>
      <c r="K495" s="481"/>
      <c r="L495" s="481"/>
      <c r="M495" s="481"/>
      <c r="N495" s="481"/>
      <c r="O495" s="481"/>
      <c r="P495" s="481"/>
      <c r="Q495" s="481"/>
      <c r="R495" s="481"/>
      <c r="S495" s="481"/>
      <c r="T495" s="481"/>
      <c r="U495" s="481"/>
      <c r="V495" s="481"/>
      <c r="W495" s="481"/>
      <c r="X495" s="481"/>
      <c r="Y495" s="481"/>
      <c r="Z495" s="481"/>
      <c r="AA495" s="481"/>
      <c r="AB495" s="481"/>
      <c r="AC495" s="590"/>
      <c r="AD495" s="368"/>
      <c r="AE495" s="368"/>
      <c r="AF495" s="368"/>
      <c r="AG495" s="582"/>
      <c r="AH495" s="757"/>
    </row>
    <row r="496" spans="2:34" s="585" customFormat="1" ht="21.75" customHeight="1" x14ac:dyDescent="0.2">
      <c r="B496" s="481"/>
      <c r="C496" s="481"/>
      <c r="D496" s="481"/>
      <c r="E496" s="481"/>
      <c r="F496" s="481"/>
      <c r="G496" s="481"/>
      <c r="H496" s="481"/>
      <c r="I496" s="481"/>
      <c r="J496" s="481"/>
      <c r="K496" s="481"/>
      <c r="L496" s="481"/>
      <c r="M496" s="481"/>
      <c r="N496" s="481"/>
      <c r="O496" s="481"/>
      <c r="P496" s="481"/>
      <c r="Q496" s="481"/>
      <c r="R496" s="481"/>
      <c r="S496" s="481"/>
      <c r="T496" s="481"/>
      <c r="U496" s="481"/>
      <c r="V496" s="481"/>
      <c r="W496" s="481"/>
      <c r="X496" s="481"/>
      <c r="Y496" s="481"/>
      <c r="Z496" s="481"/>
      <c r="AA496" s="481"/>
      <c r="AB496" s="481"/>
      <c r="AC496" s="590"/>
      <c r="AD496" s="368"/>
      <c r="AE496" s="368"/>
      <c r="AF496" s="368"/>
      <c r="AG496" s="582"/>
      <c r="AH496" s="757"/>
    </row>
    <row r="497" spans="2:34" s="585" customFormat="1" ht="21.75" customHeight="1" x14ac:dyDescent="0.2">
      <c r="B497" s="481"/>
      <c r="C497" s="481"/>
      <c r="D497" s="481"/>
      <c r="E497" s="481"/>
      <c r="F497" s="481"/>
      <c r="G497" s="481"/>
      <c r="H497" s="481"/>
      <c r="I497" s="481"/>
      <c r="J497" s="481"/>
      <c r="K497" s="481"/>
      <c r="L497" s="481"/>
      <c r="M497" s="481"/>
      <c r="N497" s="481"/>
      <c r="O497" s="481"/>
      <c r="P497" s="481"/>
      <c r="Q497" s="481"/>
      <c r="R497" s="481"/>
      <c r="S497" s="481"/>
      <c r="T497" s="481"/>
      <c r="U497" s="481"/>
      <c r="V497" s="481"/>
      <c r="W497" s="481"/>
      <c r="X497" s="481"/>
      <c r="Y497" s="481"/>
      <c r="Z497" s="481"/>
      <c r="AA497" s="481"/>
      <c r="AB497" s="481"/>
      <c r="AC497" s="562"/>
      <c r="AD497" s="481"/>
      <c r="AE497" s="481"/>
      <c r="AF497" s="481"/>
      <c r="AG497" s="582"/>
      <c r="AH497" s="757"/>
    </row>
    <row r="498" spans="2:34" s="585" customFormat="1" ht="21.75" customHeight="1" x14ac:dyDescent="0.2">
      <c r="B498" s="481"/>
      <c r="C498" s="481"/>
      <c r="D498" s="481"/>
      <c r="E498" s="481"/>
      <c r="F498" s="481"/>
      <c r="G498" s="481"/>
      <c r="H498" s="481"/>
      <c r="I498" s="481"/>
      <c r="J498" s="481"/>
      <c r="K498" s="481"/>
      <c r="L498" s="481"/>
      <c r="M498" s="481"/>
      <c r="N498" s="481"/>
      <c r="O498" s="481"/>
      <c r="P498" s="481"/>
      <c r="Q498" s="481"/>
      <c r="R498" s="481"/>
      <c r="S498" s="481"/>
      <c r="T498" s="481"/>
      <c r="U498" s="481"/>
      <c r="V498" s="481"/>
      <c r="W498" s="481"/>
      <c r="X498" s="481"/>
      <c r="Y498" s="481"/>
      <c r="Z498" s="481"/>
      <c r="AA498" s="481"/>
      <c r="AB498" s="481"/>
      <c r="AC498" s="562"/>
      <c r="AD498" s="481"/>
      <c r="AE498" s="481"/>
      <c r="AF498" s="481"/>
      <c r="AG498" s="582"/>
      <c r="AH498" s="757"/>
    </row>
    <row r="499" spans="2:34" s="585" customFormat="1" ht="21.75" customHeight="1" x14ac:dyDescent="0.2">
      <c r="B499" s="481"/>
      <c r="C499" s="481"/>
      <c r="D499" s="481"/>
      <c r="E499" s="481"/>
      <c r="F499" s="481"/>
      <c r="G499" s="481"/>
      <c r="H499" s="481"/>
      <c r="I499" s="481"/>
      <c r="J499" s="481"/>
      <c r="K499" s="481"/>
      <c r="L499" s="481"/>
      <c r="M499" s="481"/>
      <c r="N499" s="481"/>
      <c r="O499" s="481"/>
      <c r="P499" s="481"/>
      <c r="Q499" s="481"/>
      <c r="R499" s="481"/>
      <c r="S499" s="481"/>
      <c r="T499" s="481"/>
      <c r="U499" s="481"/>
      <c r="V499" s="481"/>
      <c r="W499" s="481"/>
      <c r="X499" s="481"/>
      <c r="Y499" s="481"/>
      <c r="Z499" s="481"/>
      <c r="AA499" s="481"/>
      <c r="AB499" s="481"/>
      <c r="AC499" s="562"/>
      <c r="AD499" s="481"/>
      <c r="AE499" s="481"/>
      <c r="AF499" s="481"/>
      <c r="AG499" s="582"/>
      <c r="AH499" s="757"/>
    </row>
    <row r="500" spans="2:34" s="585" customFormat="1" ht="21.75" customHeight="1" x14ac:dyDescent="0.2">
      <c r="B500" s="481"/>
      <c r="C500" s="481"/>
      <c r="D500" s="481"/>
      <c r="E500" s="481"/>
      <c r="F500" s="481"/>
      <c r="G500" s="481"/>
      <c r="H500" s="481"/>
      <c r="I500" s="481"/>
      <c r="J500" s="481"/>
      <c r="K500" s="481"/>
      <c r="L500" s="481"/>
      <c r="M500" s="481"/>
      <c r="N500" s="481"/>
      <c r="O500" s="481"/>
      <c r="P500" s="481"/>
      <c r="Q500" s="481"/>
      <c r="R500" s="481"/>
      <c r="S500" s="481"/>
      <c r="T500" s="481"/>
      <c r="U500" s="481"/>
      <c r="V500" s="481"/>
      <c r="W500" s="481"/>
      <c r="X500" s="481"/>
      <c r="Y500" s="481"/>
      <c r="Z500" s="481"/>
      <c r="AA500" s="481"/>
      <c r="AB500" s="481"/>
      <c r="AC500" s="562"/>
      <c r="AD500" s="481"/>
      <c r="AE500" s="481"/>
      <c r="AF500" s="481"/>
      <c r="AG500" s="582"/>
      <c r="AH500" s="757"/>
    </row>
    <row r="507" spans="2:34" ht="21.75" customHeight="1" x14ac:dyDescent="0.2">
      <c r="AG507" s="481"/>
    </row>
    <row r="508" spans="2:34" ht="21.75" customHeight="1" x14ac:dyDescent="0.2">
      <c r="AG508" s="481"/>
    </row>
    <row r="509" spans="2:34" ht="21.75" customHeight="1" x14ac:dyDescent="0.2">
      <c r="AG509" s="481"/>
    </row>
    <row r="510" spans="2:34" ht="21.75" customHeight="1" x14ac:dyDescent="0.2">
      <c r="AG510" s="481"/>
    </row>
    <row r="511" spans="2:34" ht="21.75" customHeight="1" x14ac:dyDescent="0.2">
      <c r="AG511" s="481"/>
    </row>
    <row r="512" spans="2:34" ht="21.75" customHeight="1" x14ac:dyDescent="0.2">
      <c r="AG512" s="481"/>
    </row>
    <row r="513" spans="33:33" ht="21.75" customHeight="1" x14ac:dyDescent="0.2">
      <c r="AG513" s="481"/>
    </row>
    <row r="514" spans="33:33" ht="21.75" customHeight="1" x14ac:dyDescent="0.2">
      <c r="AG514" s="481"/>
    </row>
    <row r="515" spans="33:33" ht="21.75" customHeight="1" x14ac:dyDescent="0.2">
      <c r="AG515" s="481"/>
    </row>
    <row r="516" spans="33:33" ht="21.75" customHeight="1" x14ac:dyDescent="0.2">
      <c r="AG516" s="481"/>
    </row>
    <row r="517" spans="33:33" ht="21.75" customHeight="1" x14ac:dyDescent="0.2">
      <c r="AG517" s="481"/>
    </row>
    <row r="518" spans="33:33" ht="21.75" customHeight="1" x14ac:dyDescent="0.2">
      <c r="AG518" s="481"/>
    </row>
    <row r="519" spans="33:33" ht="21.75" customHeight="1" x14ac:dyDescent="0.2">
      <c r="AG519" s="481"/>
    </row>
    <row r="520" spans="33:33" ht="21.75" customHeight="1" x14ac:dyDescent="0.2">
      <c r="AG520" s="481"/>
    </row>
    <row r="521" spans="33:33" ht="21.75" customHeight="1" x14ac:dyDescent="0.2">
      <c r="AG521" s="481"/>
    </row>
    <row r="522" spans="33:33" ht="21.75" customHeight="1" x14ac:dyDescent="0.2">
      <c r="AG522" s="481"/>
    </row>
    <row r="523" spans="33:33" ht="21.75" customHeight="1" x14ac:dyDescent="0.2">
      <c r="AG523" s="481"/>
    </row>
    <row r="524" spans="33:33" ht="21.75" customHeight="1" x14ac:dyDescent="0.2">
      <c r="AG524" s="481"/>
    </row>
    <row r="525" spans="33:33" ht="21.75" customHeight="1" x14ac:dyDescent="0.2">
      <c r="AG525" s="481"/>
    </row>
    <row r="526" spans="33:33" ht="21.75" customHeight="1" x14ac:dyDescent="0.2">
      <c r="AG526" s="481"/>
    </row>
    <row r="527" spans="33:33" ht="21.75" customHeight="1" x14ac:dyDescent="0.2">
      <c r="AG527" s="481"/>
    </row>
    <row r="528" spans="33:33" ht="21.75" customHeight="1" x14ac:dyDescent="0.2">
      <c r="AG528" s="481"/>
    </row>
    <row r="529" spans="33:33" ht="21.75" customHeight="1" x14ac:dyDescent="0.2">
      <c r="AG529" s="481"/>
    </row>
    <row r="530" spans="33:33" ht="21.75" customHeight="1" x14ac:dyDescent="0.2">
      <c r="AG530" s="481"/>
    </row>
    <row r="531" spans="33:33" ht="21.75" customHeight="1" x14ac:dyDescent="0.2">
      <c r="AG531" s="481"/>
    </row>
    <row r="532" spans="33:33" ht="21.75" customHeight="1" x14ac:dyDescent="0.2">
      <c r="AG532" s="481"/>
    </row>
    <row r="533" spans="33:33" ht="21.75" customHeight="1" x14ac:dyDescent="0.2">
      <c r="AG533" s="481"/>
    </row>
    <row r="534" spans="33:33" ht="21.75" customHeight="1" x14ac:dyDescent="0.2">
      <c r="AG534" s="481"/>
    </row>
    <row r="535" spans="33:33" ht="21.75" customHeight="1" x14ac:dyDescent="0.2">
      <c r="AG535" s="481"/>
    </row>
    <row r="536" spans="33:33" ht="21.75" customHeight="1" x14ac:dyDescent="0.2">
      <c r="AG536" s="481"/>
    </row>
    <row r="537" spans="33:33" ht="21.75" customHeight="1" x14ac:dyDescent="0.2">
      <c r="AG537" s="481"/>
    </row>
    <row r="538" spans="33:33" ht="21.75" customHeight="1" x14ac:dyDescent="0.2">
      <c r="AG538" s="481"/>
    </row>
  </sheetData>
  <mergeCells count="149">
    <mergeCell ref="H25:AB25"/>
    <mergeCell ref="H26:AB26"/>
    <mergeCell ref="H27:AB27"/>
    <mergeCell ref="H22:AB22"/>
    <mergeCell ref="H23:AB23"/>
    <mergeCell ref="H24:AB24"/>
    <mergeCell ref="AF1:AF2"/>
    <mergeCell ref="B20:B21"/>
    <mergeCell ref="C20:G21"/>
    <mergeCell ref="H20:AB21"/>
    <mergeCell ref="AF20:AF21"/>
    <mergeCell ref="B6:AG6"/>
    <mergeCell ref="AG20:AG21"/>
    <mergeCell ref="AC20:AC21"/>
    <mergeCell ref="AD20:AD21"/>
    <mergeCell ref="AE20:AE21"/>
    <mergeCell ref="C17:AE17"/>
    <mergeCell ref="H19:AB19"/>
    <mergeCell ref="AC19:AF19"/>
    <mergeCell ref="B8:AG8"/>
    <mergeCell ref="B10:AG10"/>
    <mergeCell ref="C11:AE11"/>
    <mergeCell ref="B13:AG13"/>
    <mergeCell ref="H34:AB34"/>
    <mergeCell ref="H35:AB35"/>
    <mergeCell ref="H36:AB36"/>
    <mergeCell ref="H31:AB31"/>
    <mergeCell ref="H32:AB32"/>
    <mergeCell ref="H33:AB33"/>
    <mergeCell ref="H28:AB28"/>
    <mergeCell ref="H29:AB29"/>
    <mergeCell ref="H30:AB30"/>
    <mergeCell ref="H43:AB43"/>
    <mergeCell ref="H44:AB44"/>
    <mergeCell ref="H45:AB45"/>
    <mergeCell ref="H40:AB40"/>
    <mergeCell ref="H41:AB41"/>
    <mergeCell ref="H42:AB42"/>
    <mergeCell ref="H37:AB37"/>
    <mergeCell ref="H38:AB38"/>
    <mergeCell ref="H39:AB39"/>
    <mergeCell ref="H52:AB52"/>
    <mergeCell ref="H53:AB53"/>
    <mergeCell ref="H54:AB54"/>
    <mergeCell ref="H49:AB49"/>
    <mergeCell ref="H50:AB50"/>
    <mergeCell ref="H51:AB51"/>
    <mergeCell ref="H46:AB46"/>
    <mergeCell ref="H47:AB47"/>
    <mergeCell ref="H48:AB48"/>
    <mergeCell ref="H61:AB61"/>
    <mergeCell ref="H62:AB62"/>
    <mergeCell ref="H63:AB63"/>
    <mergeCell ref="H58:AB58"/>
    <mergeCell ref="H59:AB59"/>
    <mergeCell ref="H60:AB60"/>
    <mergeCell ref="H55:AB55"/>
    <mergeCell ref="H56:AB56"/>
    <mergeCell ref="H57:AB57"/>
    <mergeCell ref="H70:AB70"/>
    <mergeCell ref="H71:AB71"/>
    <mergeCell ref="H72:AB72"/>
    <mergeCell ref="H67:AB67"/>
    <mergeCell ref="H68:AB68"/>
    <mergeCell ref="H69:AB69"/>
    <mergeCell ref="H64:AB64"/>
    <mergeCell ref="H65:AB65"/>
    <mergeCell ref="H66:AB66"/>
    <mergeCell ref="H79:AB79"/>
    <mergeCell ref="H80:AB80"/>
    <mergeCell ref="H81:AB81"/>
    <mergeCell ref="H76:AB76"/>
    <mergeCell ref="H77:AB77"/>
    <mergeCell ref="H78:AB78"/>
    <mergeCell ref="H73:AB73"/>
    <mergeCell ref="H74:AB74"/>
    <mergeCell ref="H75:AB75"/>
    <mergeCell ref="H88:AB88"/>
    <mergeCell ref="H89:AB89"/>
    <mergeCell ref="H90:AB90"/>
    <mergeCell ref="H85:AB85"/>
    <mergeCell ref="H86:AB86"/>
    <mergeCell ref="H87:AB87"/>
    <mergeCell ref="H82:AB82"/>
    <mergeCell ref="H83:AB83"/>
    <mergeCell ref="H84:AB84"/>
    <mergeCell ref="H97:AB97"/>
    <mergeCell ref="H98:AB98"/>
    <mergeCell ref="H99:AB99"/>
    <mergeCell ref="H94:AB94"/>
    <mergeCell ref="H95:AB95"/>
    <mergeCell ref="H96:AB96"/>
    <mergeCell ref="H91:AB91"/>
    <mergeCell ref="H92:AB92"/>
    <mergeCell ref="H93:AB93"/>
    <mergeCell ref="H106:AB106"/>
    <mergeCell ref="H107:AB107"/>
    <mergeCell ref="H108:AB108"/>
    <mergeCell ref="H103:AB103"/>
    <mergeCell ref="H104:AB104"/>
    <mergeCell ref="H105:AB105"/>
    <mergeCell ref="H100:AB100"/>
    <mergeCell ref="H101:AB101"/>
    <mergeCell ref="H102:AB102"/>
    <mergeCell ref="H115:AB115"/>
    <mergeCell ref="H116:AB116"/>
    <mergeCell ref="H117:AB117"/>
    <mergeCell ref="H112:AB112"/>
    <mergeCell ref="H113:AB113"/>
    <mergeCell ref="H114:AB114"/>
    <mergeCell ref="H109:AB109"/>
    <mergeCell ref="H110:AB110"/>
    <mergeCell ref="H111:AB111"/>
    <mergeCell ref="H124:AB124"/>
    <mergeCell ref="H125:AB125"/>
    <mergeCell ref="H126:AB126"/>
    <mergeCell ref="H121:AB121"/>
    <mergeCell ref="H122:AB122"/>
    <mergeCell ref="H123:AB123"/>
    <mergeCell ref="H118:AB118"/>
    <mergeCell ref="H119:AB119"/>
    <mergeCell ref="H120:AB120"/>
    <mergeCell ref="P145:AE145"/>
    <mergeCell ref="P146:AE146"/>
    <mergeCell ref="AH150:AK150"/>
    <mergeCell ref="B135:F135"/>
    <mergeCell ref="G135:K135"/>
    <mergeCell ref="L135:P135"/>
    <mergeCell ref="Q135:V135"/>
    <mergeCell ref="D138:AH138"/>
    <mergeCell ref="D139:Q139"/>
    <mergeCell ref="D140:Q140"/>
    <mergeCell ref="D141:Q141"/>
    <mergeCell ref="R141:AG141"/>
    <mergeCell ref="R142:AG142"/>
    <mergeCell ref="B134:F134"/>
    <mergeCell ref="G134:K134"/>
    <mergeCell ref="L134:P134"/>
    <mergeCell ref="Q134:V134"/>
    <mergeCell ref="H127:AB127"/>
    <mergeCell ref="H128:AB128"/>
    <mergeCell ref="B132:F132"/>
    <mergeCell ref="G132:K132"/>
    <mergeCell ref="L132:P132"/>
    <mergeCell ref="Q132:V132"/>
    <mergeCell ref="B133:F133"/>
    <mergeCell ref="G133:K133"/>
    <mergeCell ref="L133:P133"/>
    <mergeCell ref="Q133:V133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1026"/>
  <sheetViews>
    <sheetView showGridLines="0" topLeftCell="A478" zoomScale="89" zoomScaleNormal="89" workbookViewId="0">
      <selection activeCell="AI457" sqref="AI1:AI1048576"/>
    </sheetView>
  </sheetViews>
  <sheetFormatPr defaultColWidth="17.85546875" defaultRowHeight="15.75" x14ac:dyDescent="0.2"/>
  <cols>
    <col min="1" max="1" width="2.5703125" style="367" customWidth="1"/>
    <col min="2" max="2" width="2.42578125" style="367" customWidth="1"/>
    <col min="3" max="3" width="12.28515625" style="367" customWidth="1"/>
    <col min="4" max="4" width="1.28515625" style="367" customWidth="1"/>
    <col min="5" max="5" width="0.85546875" style="367" customWidth="1"/>
    <col min="6" max="6" width="1.28515625" style="367" customWidth="1"/>
    <col min="7" max="7" width="0.85546875" style="367" customWidth="1"/>
    <col min="8" max="8" width="0.42578125" style="367" customWidth="1"/>
    <col min="9" max="9" width="1.5703125" style="367" customWidth="1"/>
    <col min="10" max="10" width="17.85546875" style="367" customWidth="1"/>
    <col min="11" max="11" width="1.85546875" style="367" customWidth="1"/>
    <col min="12" max="15" width="3.28515625" style="367" customWidth="1"/>
    <col min="16" max="16" width="1.85546875" style="367" customWidth="1"/>
    <col min="17" max="17" width="12.42578125" style="367" customWidth="1"/>
    <col min="18" max="18" width="1.85546875" style="367" customWidth="1"/>
    <col min="19" max="21" width="3" style="367" customWidth="1"/>
    <col min="22" max="22" width="4.42578125" style="367" customWidth="1"/>
    <col min="23" max="24" width="3" style="367" customWidth="1"/>
    <col min="25" max="30" width="3.28515625" style="367" customWidth="1"/>
    <col min="31" max="31" width="14" style="367" customWidth="1"/>
    <col min="32" max="32" width="13" style="367" customWidth="1"/>
    <col min="33" max="33" width="8.5703125" style="367" hidden="1" customWidth="1"/>
    <col min="34" max="34" width="8.85546875" style="470" customWidth="1"/>
    <col min="35" max="35" width="12" style="367" bestFit="1" customWidth="1"/>
    <col min="36" max="36" width="14" style="367" bestFit="1" customWidth="1"/>
    <col min="37" max="39" width="10.28515625" style="367" customWidth="1"/>
    <col min="40" max="40" width="15.42578125" style="367" bestFit="1" customWidth="1"/>
    <col min="41" max="237" width="10.28515625" style="367" customWidth="1"/>
    <col min="238" max="246" width="9.140625" style="367" customWidth="1"/>
    <col min="247" max="247" width="1" style="367" customWidth="1"/>
    <col min="248" max="251" width="3.28515625" style="367" customWidth="1"/>
    <col min="252" max="252" width="1.85546875" style="367" customWidth="1"/>
    <col min="253" max="16384" width="17.85546875" style="367"/>
  </cols>
  <sheetData>
    <row r="1" spans="2:34" ht="21" customHeight="1" x14ac:dyDescent="0.2">
      <c r="B1" s="366"/>
      <c r="C1" s="366" t="s">
        <v>1045</v>
      </c>
      <c r="D1" s="366"/>
      <c r="E1" s="366"/>
      <c r="F1" s="366"/>
      <c r="G1" s="366"/>
      <c r="H1" s="366"/>
      <c r="AG1" s="1131"/>
    </row>
    <row r="2" spans="2:34" ht="16.5" thickBot="1" x14ac:dyDescent="0.25">
      <c r="AG2" s="1132"/>
    </row>
    <row r="3" spans="2:34" x14ac:dyDescent="0.2">
      <c r="C3" s="368" t="s">
        <v>1046</v>
      </c>
    </row>
    <row r="4" spans="2:34" x14ac:dyDescent="0.2">
      <c r="C4" s="368" t="s">
        <v>1047</v>
      </c>
    </row>
    <row r="6" spans="2:34" s="369" customFormat="1" ht="76.5" customHeight="1" x14ac:dyDescent="0.2">
      <c r="C6" s="1133" t="s">
        <v>1414</v>
      </c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3"/>
      <c r="U6" s="1133"/>
      <c r="V6" s="1133"/>
      <c r="W6" s="1133"/>
      <c r="X6" s="1133"/>
      <c r="Y6" s="1133"/>
      <c r="Z6" s="1133"/>
      <c r="AA6" s="1133"/>
      <c r="AB6" s="1133"/>
      <c r="AC6" s="1133"/>
      <c r="AD6" s="1133"/>
      <c r="AE6" s="1133"/>
      <c r="AF6" s="1133"/>
      <c r="AG6" s="591"/>
      <c r="AH6" s="472"/>
    </row>
    <row r="7" spans="2:34" s="369" customFormat="1" ht="13.5" thickBot="1" x14ac:dyDescent="0.25">
      <c r="B7" s="370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472"/>
    </row>
    <row r="8" spans="2:34" s="369" customFormat="1" ht="16.5" thickBot="1" x14ac:dyDescent="0.25">
      <c r="B8" s="1000" t="s">
        <v>1048</v>
      </c>
      <c r="C8" s="1001"/>
      <c r="D8" s="1001"/>
      <c r="E8" s="1001"/>
      <c r="F8" s="1001"/>
      <c r="G8" s="1001"/>
      <c r="H8" s="1001"/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1"/>
      <c r="T8" s="1001"/>
      <c r="U8" s="1001"/>
      <c r="V8" s="1001"/>
      <c r="W8" s="1001"/>
      <c r="X8" s="1001"/>
      <c r="Y8" s="1001"/>
      <c r="Z8" s="1001"/>
      <c r="AA8" s="1001"/>
      <c r="AB8" s="1001"/>
      <c r="AC8" s="1001"/>
      <c r="AD8" s="1001"/>
      <c r="AE8" s="1001"/>
      <c r="AF8" s="1001"/>
      <c r="AG8" s="1001"/>
      <c r="AH8" s="1002"/>
    </row>
    <row r="9" spans="2:34" s="369" customFormat="1" x14ac:dyDescent="0.2">
      <c r="B9" s="372"/>
      <c r="C9" s="373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474"/>
    </row>
    <row r="10" spans="2:34" s="369" customFormat="1" ht="12.75" x14ac:dyDescent="0.2">
      <c r="B10" s="943" t="s">
        <v>2253</v>
      </c>
      <c r="C10" s="943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</row>
    <row r="11" spans="2:34" s="369" customFormat="1" x14ac:dyDescent="0.2">
      <c r="B11" s="367"/>
      <c r="C11" s="1049"/>
      <c r="D11" s="1049"/>
      <c r="E11" s="1049"/>
      <c r="F11" s="1049"/>
      <c r="G11" s="1049"/>
      <c r="H11" s="1049"/>
      <c r="I11" s="1049"/>
      <c r="J11" s="1049"/>
      <c r="K11" s="1049"/>
      <c r="L11" s="1049"/>
      <c r="M11" s="1049"/>
      <c r="N11" s="1049"/>
      <c r="O11" s="1049"/>
      <c r="P11" s="1049"/>
      <c r="Q11" s="1049"/>
      <c r="R11" s="1049"/>
      <c r="S11" s="1049"/>
      <c r="T11" s="1049"/>
      <c r="U11" s="1049"/>
      <c r="V11" s="1049"/>
      <c r="W11" s="1049"/>
      <c r="X11" s="1049"/>
      <c r="Y11" s="1049"/>
      <c r="Z11" s="1049"/>
      <c r="AA11" s="1049"/>
      <c r="AB11" s="1049"/>
      <c r="AC11" s="1049"/>
      <c r="AD11" s="1049"/>
      <c r="AE11" s="1049"/>
      <c r="AF11" s="1049"/>
      <c r="AG11" s="475"/>
      <c r="AH11" s="474"/>
    </row>
    <row r="12" spans="2:34" s="369" customFormat="1" ht="16.5" thickBot="1" x14ac:dyDescent="0.25">
      <c r="B12" s="367"/>
      <c r="C12" s="373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472"/>
    </row>
    <row r="13" spans="2:34" s="369" customFormat="1" ht="17.25" customHeight="1" thickBot="1" x14ac:dyDescent="0.25">
      <c r="B13" s="1000" t="s">
        <v>1049</v>
      </c>
      <c r="C13" s="1001"/>
      <c r="D13" s="1001"/>
      <c r="E13" s="1001"/>
      <c r="F13" s="1001"/>
      <c r="G13" s="1001"/>
      <c r="H13" s="1001"/>
      <c r="I13" s="1001"/>
      <c r="J13" s="1001"/>
      <c r="K13" s="1001"/>
      <c r="L13" s="1001"/>
      <c r="M13" s="1001"/>
      <c r="N13" s="1001"/>
      <c r="O13" s="1001"/>
      <c r="P13" s="1001"/>
      <c r="Q13" s="1001"/>
      <c r="R13" s="1001"/>
      <c r="S13" s="1001"/>
      <c r="T13" s="1001"/>
      <c r="U13" s="1001"/>
      <c r="V13" s="1001"/>
      <c r="W13" s="1001"/>
      <c r="X13" s="1001"/>
      <c r="Y13" s="1001"/>
      <c r="Z13" s="1001"/>
      <c r="AA13" s="1001"/>
      <c r="AB13" s="1001"/>
      <c r="AC13" s="1001"/>
      <c r="AD13" s="1001"/>
      <c r="AE13" s="1001"/>
      <c r="AF13" s="1001"/>
      <c r="AG13" s="1001"/>
      <c r="AH13" s="1002"/>
    </row>
    <row r="14" spans="2:34" s="369" customFormat="1" x14ac:dyDescent="0.2">
      <c r="B14" s="367"/>
      <c r="C14" s="374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474"/>
    </row>
    <row r="15" spans="2:34" s="369" customFormat="1" x14ac:dyDescent="0.2">
      <c r="B15" s="367"/>
      <c r="C15" s="373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6" t="s">
        <v>1270</v>
      </c>
      <c r="O15" s="377"/>
      <c r="P15" s="370"/>
      <c r="Q15" s="370"/>
      <c r="R15" s="376" t="s">
        <v>1271</v>
      </c>
      <c r="S15" s="377"/>
      <c r="T15" s="373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474"/>
    </row>
    <row r="16" spans="2:34" s="369" customFormat="1" ht="16.5" thickBot="1" x14ac:dyDescent="0.25">
      <c r="B16" s="367"/>
      <c r="C16" s="592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370"/>
      <c r="AH16" s="594"/>
    </row>
    <row r="17" spans="2:35" s="369" customFormat="1" x14ac:dyDescent="0.2">
      <c r="B17" s="595"/>
      <c r="C17" s="1134"/>
      <c r="D17" s="1134"/>
      <c r="E17" s="1134"/>
      <c r="F17" s="1134"/>
      <c r="G17" s="1134"/>
      <c r="H17" s="1134"/>
      <c r="I17" s="1134"/>
      <c r="J17" s="1134"/>
      <c r="K17" s="1134"/>
      <c r="L17" s="1134"/>
      <c r="M17" s="1134"/>
      <c r="N17" s="1134"/>
      <c r="O17" s="1134"/>
      <c r="P17" s="1134"/>
      <c r="Q17" s="1134"/>
      <c r="R17" s="1134"/>
      <c r="S17" s="1134"/>
      <c r="T17" s="1134"/>
      <c r="U17" s="1134"/>
      <c r="V17" s="1134"/>
      <c r="W17" s="1134"/>
      <c r="X17" s="1134"/>
      <c r="Y17" s="1134"/>
      <c r="Z17" s="1134"/>
      <c r="AA17" s="1134"/>
      <c r="AB17" s="1134"/>
      <c r="AC17" s="1134"/>
      <c r="AD17" s="1134"/>
      <c r="AE17" s="1134"/>
      <c r="AF17" s="1134"/>
      <c r="AG17" s="596"/>
      <c r="AH17" s="597"/>
    </row>
    <row r="18" spans="2:35" s="369" customFormat="1" ht="12.75" x14ac:dyDescent="0.2">
      <c r="B18" s="598"/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/>
      <c r="AE18" s="1049"/>
      <c r="AF18" s="1049"/>
      <c r="AG18" s="475"/>
      <c r="AH18" s="599"/>
    </row>
    <row r="19" spans="2:35" s="369" customFormat="1" ht="13.5" thickBot="1" x14ac:dyDescent="0.25">
      <c r="B19" s="600"/>
      <c r="C19" s="592"/>
      <c r="D19" s="593"/>
      <c r="E19" s="593"/>
      <c r="F19" s="593"/>
      <c r="G19" s="593"/>
      <c r="H19" s="593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1153" t="s">
        <v>1051</v>
      </c>
      <c r="AF19" s="1153"/>
      <c r="AG19" s="602"/>
      <c r="AH19" s="603"/>
    </row>
    <row r="20" spans="2:35" ht="18.75" customHeight="1" x14ac:dyDescent="0.2">
      <c r="B20" s="1135" t="s">
        <v>1052</v>
      </c>
      <c r="C20" s="1137" t="s">
        <v>1053</v>
      </c>
      <c r="D20" s="1138"/>
      <c r="E20" s="1138"/>
      <c r="F20" s="1138"/>
      <c r="G20" s="1138"/>
      <c r="H20" s="1138"/>
      <c r="I20" s="1141" t="s">
        <v>1415</v>
      </c>
      <c r="J20" s="1142"/>
      <c r="K20" s="1142"/>
      <c r="L20" s="1142"/>
      <c r="M20" s="1142"/>
      <c r="N20" s="1142"/>
      <c r="O20" s="1142"/>
      <c r="P20" s="1142"/>
      <c r="Q20" s="1142"/>
      <c r="R20" s="1142"/>
      <c r="S20" s="1142"/>
      <c r="T20" s="1142"/>
      <c r="U20" s="1142"/>
      <c r="V20" s="1142"/>
      <c r="W20" s="1142"/>
      <c r="X20" s="1142"/>
      <c r="Y20" s="1142"/>
      <c r="Z20" s="1142"/>
      <c r="AA20" s="1142"/>
      <c r="AB20" s="1142"/>
      <c r="AC20" s="1142"/>
      <c r="AD20" s="1143"/>
      <c r="AE20" s="1147">
        <v>2015</v>
      </c>
      <c r="AF20" s="1149">
        <v>2014</v>
      </c>
      <c r="AG20" s="1151" t="s">
        <v>1416</v>
      </c>
      <c r="AH20" s="1127" t="s">
        <v>1054</v>
      </c>
    </row>
    <row r="21" spans="2:35" ht="16.5" thickBot="1" x14ac:dyDescent="0.25">
      <c r="B21" s="1136"/>
      <c r="C21" s="1139"/>
      <c r="D21" s="1140"/>
      <c r="E21" s="1140"/>
      <c r="F21" s="1140"/>
      <c r="G21" s="1140"/>
      <c r="H21" s="1140"/>
      <c r="I21" s="1144"/>
      <c r="J21" s="1145"/>
      <c r="K21" s="1145"/>
      <c r="L21" s="1145"/>
      <c r="M21" s="1145"/>
      <c r="N21" s="1145"/>
      <c r="O21" s="1145"/>
      <c r="P21" s="1145"/>
      <c r="Q21" s="1145"/>
      <c r="R21" s="1145"/>
      <c r="S21" s="1145"/>
      <c r="T21" s="1145"/>
      <c r="U21" s="1145"/>
      <c r="V21" s="1145"/>
      <c r="W21" s="1145"/>
      <c r="X21" s="1145"/>
      <c r="Y21" s="1145"/>
      <c r="Z21" s="1145"/>
      <c r="AA21" s="1145"/>
      <c r="AB21" s="1145"/>
      <c r="AC21" s="1145"/>
      <c r="AD21" s="1146"/>
      <c r="AE21" s="1148"/>
      <c r="AF21" s="1150"/>
      <c r="AG21" s="1152"/>
      <c r="AH21" s="1128"/>
    </row>
    <row r="22" spans="2:35" s="611" customFormat="1" x14ac:dyDescent="0.2">
      <c r="B22" s="604"/>
      <c r="C22" s="605"/>
      <c r="D22" s="606"/>
      <c r="E22" s="606"/>
      <c r="F22" s="606"/>
      <c r="G22" s="606"/>
      <c r="H22" s="607"/>
      <c r="I22" s="1129" t="s">
        <v>1417</v>
      </c>
      <c r="J22" s="1130"/>
      <c r="K22" s="1130"/>
      <c r="L22" s="1130"/>
      <c r="M22" s="1130"/>
      <c r="N22" s="1130"/>
      <c r="O22" s="1130"/>
      <c r="P22" s="1130"/>
      <c r="Q22" s="1130"/>
      <c r="R22" s="1130"/>
      <c r="S22" s="1130"/>
      <c r="T22" s="1130"/>
      <c r="U22" s="1130"/>
      <c r="V22" s="1130"/>
      <c r="W22" s="1130"/>
      <c r="X22" s="1130"/>
      <c r="Y22" s="1130"/>
      <c r="Z22" s="1130"/>
      <c r="AA22" s="1130"/>
      <c r="AB22" s="1130"/>
      <c r="AC22" s="1130"/>
      <c r="AD22" s="1130"/>
      <c r="AE22" s="608"/>
      <c r="AF22" s="609"/>
      <c r="AG22" s="610"/>
      <c r="AH22" s="604"/>
    </row>
    <row r="23" spans="2:35" s="620" customFormat="1" ht="26.25" customHeight="1" x14ac:dyDescent="0.2">
      <c r="B23" s="612"/>
      <c r="C23" s="613" t="s">
        <v>1418</v>
      </c>
      <c r="D23" s="614"/>
      <c r="E23" s="614"/>
      <c r="F23" s="614"/>
      <c r="G23" s="614"/>
      <c r="H23" s="615"/>
      <c r="I23" s="1099" t="s">
        <v>1419</v>
      </c>
      <c r="J23" s="1100"/>
      <c r="K23" s="1100"/>
      <c r="L23" s="1100"/>
      <c r="M23" s="1100"/>
      <c r="N23" s="1100"/>
      <c r="O23" s="1100"/>
      <c r="P23" s="1100"/>
      <c r="Q23" s="1100"/>
      <c r="R23" s="1100"/>
      <c r="S23" s="1100"/>
      <c r="T23" s="1100"/>
      <c r="U23" s="1100"/>
      <c r="V23" s="1100"/>
      <c r="W23" s="1100"/>
      <c r="X23" s="1100"/>
      <c r="Y23" s="1100"/>
      <c r="Z23" s="1100"/>
      <c r="AA23" s="1100"/>
      <c r="AB23" s="1100"/>
      <c r="AC23" s="1100"/>
      <c r="AD23" s="1100"/>
      <c r="AE23" s="616">
        <v>174059435.22</v>
      </c>
      <c r="AF23" s="617">
        <v>173392848.47</v>
      </c>
      <c r="AG23" s="618" t="e">
        <v>#VALUE!</v>
      </c>
      <c r="AH23" s="619" t="s">
        <v>1057</v>
      </c>
    </row>
    <row r="24" spans="2:35" s="629" customFormat="1" ht="27.75" customHeight="1" x14ac:dyDescent="0.2">
      <c r="B24" s="621"/>
      <c r="C24" s="622" t="s">
        <v>1420</v>
      </c>
      <c r="D24" s="623"/>
      <c r="E24" s="623"/>
      <c r="F24" s="623"/>
      <c r="G24" s="623"/>
      <c r="H24" s="624"/>
      <c r="I24" s="1111" t="s">
        <v>1421</v>
      </c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625">
        <v>173309728</v>
      </c>
      <c r="AF24" s="626">
        <v>173001710</v>
      </c>
      <c r="AG24" s="627" t="e">
        <v>#VALUE!</v>
      </c>
      <c r="AH24" s="619" t="s">
        <v>1057</v>
      </c>
      <c r="AI24" s="628"/>
    </row>
    <row r="25" spans="2:35" s="569" customFormat="1" x14ac:dyDescent="0.2">
      <c r="B25" s="612"/>
      <c r="C25" s="630" t="s">
        <v>24</v>
      </c>
      <c r="D25" s="631"/>
      <c r="E25" s="631"/>
      <c r="F25" s="631"/>
      <c r="G25" s="631"/>
      <c r="H25" s="632"/>
      <c r="I25" s="1109" t="s">
        <v>1422</v>
      </c>
      <c r="J25" s="1110"/>
      <c r="K25" s="1110"/>
      <c r="L25" s="1110"/>
      <c r="M25" s="1110"/>
      <c r="N25" s="1110"/>
      <c r="O25" s="1110"/>
      <c r="P25" s="1110"/>
      <c r="Q25" s="1110"/>
      <c r="R25" s="1110"/>
      <c r="S25" s="1110"/>
      <c r="T25" s="1110"/>
      <c r="U25" s="1110"/>
      <c r="V25" s="1110"/>
      <c r="W25" s="1110"/>
      <c r="X25" s="1110"/>
      <c r="Y25" s="1110"/>
      <c r="Z25" s="1110"/>
      <c r="AA25" s="1110"/>
      <c r="AB25" s="1110"/>
      <c r="AC25" s="1110"/>
      <c r="AD25" s="1110"/>
      <c r="AE25" s="633">
        <v>151237418</v>
      </c>
      <c r="AF25" s="633">
        <v>173001710</v>
      </c>
      <c r="AG25" s="635" t="e">
        <v>#VALUE!</v>
      </c>
      <c r="AH25" s="612" t="s">
        <v>1057</v>
      </c>
    </row>
    <row r="26" spans="2:35" s="569" customFormat="1" x14ac:dyDescent="0.2">
      <c r="B26" s="612"/>
      <c r="C26" s="630" t="s">
        <v>25</v>
      </c>
      <c r="D26" s="631"/>
      <c r="E26" s="631"/>
      <c r="F26" s="631"/>
      <c r="G26" s="631"/>
      <c r="H26" s="632"/>
      <c r="I26" s="1109" t="s">
        <v>1423</v>
      </c>
      <c r="J26" s="1110"/>
      <c r="K26" s="1110"/>
      <c r="L26" s="1110"/>
      <c r="M26" s="1110"/>
      <c r="N26" s="1110"/>
      <c r="O26" s="1110"/>
      <c r="P26" s="1110"/>
      <c r="Q26" s="1110"/>
      <c r="R26" s="1110"/>
      <c r="S26" s="1110"/>
      <c r="T26" s="1110"/>
      <c r="U26" s="1110"/>
      <c r="V26" s="1110"/>
      <c r="W26" s="1110"/>
      <c r="X26" s="1110"/>
      <c r="Y26" s="1110"/>
      <c r="Z26" s="1110"/>
      <c r="AA26" s="1110"/>
      <c r="AB26" s="1110"/>
      <c r="AC26" s="1110"/>
      <c r="AD26" s="1110"/>
      <c r="AE26" s="633">
        <v>22072310</v>
      </c>
      <c r="AF26" s="637">
        <v>0</v>
      </c>
      <c r="AG26" s="635" t="e">
        <v>#VALUE!</v>
      </c>
      <c r="AH26" s="612" t="s">
        <v>1057</v>
      </c>
    </row>
    <row r="27" spans="2:35" s="569" customFormat="1" x14ac:dyDescent="0.2">
      <c r="B27" s="612"/>
      <c r="C27" s="622" t="s">
        <v>1424</v>
      </c>
      <c r="D27" s="623"/>
      <c r="E27" s="623"/>
      <c r="F27" s="623"/>
      <c r="G27" s="623"/>
      <c r="H27" s="624"/>
      <c r="I27" s="1111" t="s">
        <v>1425</v>
      </c>
      <c r="J27" s="1112" t="s">
        <v>1426</v>
      </c>
      <c r="K27" s="1112" t="s">
        <v>1426</v>
      </c>
      <c r="L27" s="1112" t="s">
        <v>1426</v>
      </c>
      <c r="M27" s="1112" t="s">
        <v>1426</v>
      </c>
      <c r="N27" s="1112" t="s">
        <v>1426</v>
      </c>
      <c r="O27" s="1112" t="s">
        <v>1426</v>
      </c>
      <c r="P27" s="1112" t="s">
        <v>1426</v>
      </c>
      <c r="Q27" s="1112" t="s">
        <v>1426</v>
      </c>
      <c r="R27" s="1112" t="s">
        <v>1426</v>
      </c>
      <c r="S27" s="1112"/>
      <c r="T27" s="1112"/>
      <c r="U27" s="1112"/>
      <c r="V27" s="1112"/>
      <c r="W27" s="1112" t="s">
        <v>1426</v>
      </c>
      <c r="X27" s="1112" t="s">
        <v>1426</v>
      </c>
      <c r="Y27" s="1112" t="s">
        <v>1426</v>
      </c>
      <c r="Z27" s="1112" t="s">
        <v>1426</v>
      </c>
      <c r="AA27" s="1112" t="s">
        <v>1426</v>
      </c>
      <c r="AB27" s="1112" t="s">
        <v>1426</v>
      </c>
      <c r="AC27" s="1112" t="s">
        <v>1426</v>
      </c>
      <c r="AD27" s="1112" t="s">
        <v>1426</v>
      </c>
      <c r="AE27" s="625">
        <v>628332.14</v>
      </c>
      <c r="AF27" s="626">
        <v>182669.4</v>
      </c>
      <c r="AG27" s="638" t="e">
        <v>#VALUE!</v>
      </c>
      <c r="AH27" s="619" t="s">
        <v>1057</v>
      </c>
    </row>
    <row r="28" spans="2:35" s="646" customFormat="1" x14ac:dyDescent="0.2">
      <c r="B28" s="639"/>
      <c r="C28" s="640" t="s">
        <v>1427</v>
      </c>
      <c r="D28" s="641"/>
      <c r="E28" s="641"/>
      <c r="F28" s="641"/>
      <c r="G28" s="641"/>
      <c r="H28" s="642"/>
      <c r="I28" s="1125" t="s">
        <v>1428</v>
      </c>
      <c r="J28" s="1126" t="s">
        <v>1429</v>
      </c>
      <c r="K28" s="1126" t="s">
        <v>1429</v>
      </c>
      <c r="L28" s="1126" t="s">
        <v>1429</v>
      </c>
      <c r="M28" s="1126" t="s">
        <v>1429</v>
      </c>
      <c r="N28" s="1126" t="s">
        <v>1429</v>
      </c>
      <c r="O28" s="1126" t="s">
        <v>1429</v>
      </c>
      <c r="P28" s="1126" t="s">
        <v>1429</v>
      </c>
      <c r="Q28" s="1126" t="s">
        <v>1429</v>
      </c>
      <c r="R28" s="1126" t="s">
        <v>1429</v>
      </c>
      <c r="S28" s="1126"/>
      <c r="T28" s="1126"/>
      <c r="U28" s="1126"/>
      <c r="V28" s="1126"/>
      <c r="W28" s="1126" t="s">
        <v>1429</v>
      </c>
      <c r="X28" s="1126" t="s">
        <v>1429</v>
      </c>
      <c r="Y28" s="1126" t="s">
        <v>1429</v>
      </c>
      <c r="Z28" s="1126" t="s">
        <v>1429</v>
      </c>
      <c r="AA28" s="1126" t="s">
        <v>1429</v>
      </c>
      <c r="AB28" s="1126" t="s">
        <v>1429</v>
      </c>
      <c r="AC28" s="1126" t="s">
        <v>1429</v>
      </c>
      <c r="AD28" s="1126" t="s">
        <v>1429</v>
      </c>
      <c r="AE28" s="643">
        <v>301217.86</v>
      </c>
      <c r="AF28" s="644">
        <v>108299.61</v>
      </c>
      <c r="AG28" s="645" t="e">
        <v>#VALUE!</v>
      </c>
      <c r="AH28" s="639" t="s">
        <v>1057</v>
      </c>
    </row>
    <row r="29" spans="2:35" s="569" customFormat="1" x14ac:dyDescent="0.2">
      <c r="B29" s="612"/>
      <c r="C29" s="647" t="s">
        <v>26</v>
      </c>
      <c r="D29" s="648"/>
      <c r="E29" s="648"/>
      <c r="F29" s="648"/>
      <c r="G29" s="648"/>
      <c r="H29" s="649"/>
      <c r="I29" s="1107" t="s">
        <v>1430</v>
      </c>
      <c r="J29" s="1108" t="s">
        <v>1431</v>
      </c>
      <c r="K29" s="1108" t="s">
        <v>1431</v>
      </c>
      <c r="L29" s="1108" t="s">
        <v>1431</v>
      </c>
      <c r="M29" s="1108" t="s">
        <v>1431</v>
      </c>
      <c r="N29" s="1108" t="s">
        <v>1431</v>
      </c>
      <c r="O29" s="1108" t="s">
        <v>1431</v>
      </c>
      <c r="P29" s="1108" t="s">
        <v>1431</v>
      </c>
      <c r="Q29" s="1108" t="s">
        <v>1431</v>
      </c>
      <c r="R29" s="1108" t="s">
        <v>1431</v>
      </c>
      <c r="S29" s="1108"/>
      <c r="T29" s="1108"/>
      <c r="U29" s="1108"/>
      <c r="V29" s="1108"/>
      <c r="W29" s="1108" t="s">
        <v>1431</v>
      </c>
      <c r="X29" s="1108" t="s">
        <v>1431</v>
      </c>
      <c r="Y29" s="1108" t="s">
        <v>1431</v>
      </c>
      <c r="Z29" s="1108" t="s">
        <v>1431</v>
      </c>
      <c r="AA29" s="1108" t="s">
        <v>1431</v>
      </c>
      <c r="AB29" s="1108" t="s">
        <v>1431</v>
      </c>
      <c r="AC29" s="1108" t="s">
        <v>1431</v>
      </c>
      <c r="AD29" s="1108" t="s">
        <v>1431</v>
      </c>
      <c r="AE29" s="633">
        <v>301217.86</v>
      </c>
      <c r="AF29" s="634">
        <v>108299.61</v>
      </c>
      <c r="AG29" s="635" t="e">
        <v>#VALUE!</v>
      </c>
      <c r="AH29" s="612" t="s">
        <v>1057</v>
      </c>
    </row>
    <row r="30" spans="2:35" s="569" customFormat="1" ht="27" customHeight="1" x14ac:dyDescent="0.2">
      <c r="B30" s="612"/>
      <c r="C30" s="647" t="s">
        <v>27</v>
      </c>
      <c r="D30" s="648"/>
      <c r="E30" s="648"/>
      <c r="F30" s="648"/>
      <c r="G30" s="648"/>
      <c r="H30" s="649"/>
      <c r="I30" s="1107" t="s">
        <v>2272</v>
      </c>
      <c r="J30" s="1108" t="s">
        <v>1432</v>
      </c>
      <c r="K30" s="1108" t="s">
        <v>1432</v>
      </c>
      <c r="L30" s="1108" t="s">
        <v>1432</v>
      </c>
      <c r="M30" s="1108" t="s">
        <v>1432</v>
      </c>
      <c r="N30" s="1108" t="s">
        <v>1432</v>
      </c>
      <c r="O30" s="1108" t="s">
        <v>1432</v>
      </c>
      <c r="P30" s="1108" t="s">
        <v>1432</v>
      </c>
      <c r="Q30" s="1108" t="s">
        <v>1432</v>
      </c>
      <c r="R30" s="1108" t="s">
        <v>1432</v>
      </c>
      <c r="S30" s="1108"/>
      <c r="T30" s="1108"/>
      <c r="U30" s="1108"/>
      <c r="V30" s="1108"/>
      <c r="W30" s="1108" t="s">
        <v>1432</v>
      </c>
      <c r="X30" s="1108" t="s">
        <v>1432</v>
      </c>
      <c r="Y30" s="1108" t="s">
        <v>1432</v>
      </c>
      <c r="Z30" s="1108" t="s">
        <v>1432</v>
      </c>
      <c r="AA30" s="1108" t="s">
        <v>1432</v>
      </c>
      <c r="AB30" s="1108" t="s">
        <v>1432</v>
      </c>
      <c r="AC30" s="1108" t="s">
        <v>1432</v>
      </c>
      <c r="AD30" s="1108" t="s">
        <v>1432</v>
      </c>
      <c r="AE30" s="636">
        <v>0</v>
      </c>
      <c r="AF30" s="650">
        <v>0</v>
      </c>
      <c r="AG30" s="635" t="e">
        <v>#VALUE!</v>
      </c>
      <c r="AH30" s="612" t="s">
        <v>1057</v>
      </c>
    </row>
    <row r="31" spans="2:35" s="569" customFormat="1" ht="29.25" customHeight="1" x14ac:dyDescent="0.2">
      <c r="B31" s="612"/>
      <c r="C31" s="647" t="s">
        <v>28</v>
      </c>
      <c r="D31" s="648"/>
      <c r="E31" s="648"/>
      <c r="F31" s="648"/>
      <c r="G31" s="648"/>
      <c r="H31" s="649"/>
      <c r="I31" s="1107" t="s">
        <v>2273</v>
      </c>
      <c r="J31" s="1108" t="s">
        <v>1432</v>
      </c>
      <c r="K31" s="1108" t="s">
        <v>1432</v>
      </c>
      <c r="L31" s="1108" t="s">
        <v>1432</v>
      </c>
      <c r="M31" s="1108" t="s">
        <v>1432</v>
      </c>
      <c r="N31" s="1108" t="s">
        <v>1432</v>
      </c>
      <c r="O31" s="1108" t="s">
        <v>1432</v>
      </c>
      <c r="P31" s="1108" t="s">
        <v>1432</v>
      </c>
      <c r="Q31" s="1108" t="s">
        <v>1432</v>
      </c>
      <c r="R31" s="1108" t="s">
        <v>1432</v>
      </c>
      <c r="S31" s="1108"/>
      <c r="T31" s="1108"/>
      <c r="U31" s="1108"/>
      <c r="V31" s="1108"/>
      <c r="W31" s="1108" t="s">
        <v>1432</v>
      </c>
      <c r="X31" s="1108" t="s">
        <v>1432</v>
      </c>
      <c r="Y31" s="1108" t="s">
        <v>1432</v>
      </c>
      <c r="Z31" s="1108" t="s">
        <v>1432</v>
      </c>
      <c r="AA31" s="1108" t="s">
        <v>1432</v>
      </c>
      <c r="AB31" s="1108" t="s">
        <v>1432</v>
      </c>
      <c r="AC31" s="1108" t="s">
        <v>1432</v>
      </c>
      <c r="AD31" s="1108" t="s">
        <v>1432</v>
      </c>
      <c r="AE31" s="636">
        <v>0</v>
      </c>
      <c r="AF31" s="650">
        <v>0</v>
      </c>
      <c r="AG31" s="635" t="e">
        <v>#VALUE!</v>
      </c>
      <c r="AH31" s="612" t="s">
        <v>1057</v>
      </c>
    </row>
    <row r="32" spans="2:35" s="569" customFormat="1" x14ac:dyDescent="0.2">
      <c r="B32" s="612"/>
      <c r="C32" s="647" t="s">
        <v>29</v>
      </c>
      <c r="D32" s="648"/>
      <c r="E32" s="648"/>
      <c r="F32" s="648"/>
      <c r="G32" s="648"/>
      <c r="H32" s="649"/>
      <c r="I32" s="1107" t="s">
        <v>1433</v>
      </c>
      <c r="J32" s="1108" t="s">
        <v>1432</v>
      </c>
      <c r="K32" s="1108" t="s">
        <v>1432</v>
      </c>
      <c r="L32" s="1108" t="s">
        <v>1432</v>
      </c>
      <c r="M32" s="1108" t="s">
        <v>1432</v>
      </c>
      <c r="N32" s="1108" t="s">
        <v>1432</v>
      </c>
      <c r="O32" s="1108" t="s">
        <v>1432</v>
      </c>
      <c r="P32" s="1108" t="s">
        <v>1432</v>
      </c>
      <c r="Q32" s="1108" t="s">
        <v>1432</v>
      </c>
      <c r="R32" s="1108" t="s">
        <v>1432</v>
      </c>
      <c r="S32" s="1108"/>
      <c r="T32" s="1108"/>
      <c r="U32" s="1108"/>
      <c r="V32" s="1108"/>
      <c r="W32" s="1108" t="s">
        <v>1432</v>
      </c>
      <c r="X32" s="1108" t="s">
        <v>1432</v>
      </c>
      <c r="Y32" s="1108" t="s">
        <v>1432</v>
      </c>
      <c r="Z32" s="1108" t="s">
        <v>1432</v>
      </c>
      <c r="AA32" s="1108" t="s">
        <v>1432</v>
      </c>
      <c r="AB32" s="1108" t="s">
        <v>1432</v>
      </c>
      <c r="AC32" s="1108" t="s">
        <v>1432</v>
      </c>
      <c r="AD32" s="1108" t="s">
        <v>1432</v>
      </c>
      <c r="AE32" s="633">
        <v>0</v>
      </c>
      <c r="AF32" s="634">
        <v>0</v>
      </c>
      <c r="AG32" s="635" t="e">
        <v>#VALUE!</v>
      </c>
      <c r="AH32" s="612" t="s">
        <v>1057</v>
      </c>
    </row>
    <row r="33" spans="2:34" s="569" customFormat="1" x14ac:dyDescent="0.2">
      <c r="B33" s="612"/>
      <c r="C33" s="630" t="s">
        <v>1434</v>
      </c>
      <c r="D33" s="631"/>
      <c r="E33" s="631"/>
      <c r="F33" s="631"/>
      <c r="G33" s="631"/>
      <c r="H33" s="632"/>
      <c r="I33" s="1109" t="s">
        <v>1435</v>
      </c>
      <c r="J33" s="1110" t="s">
        <v>1429</v>
      </c>
      <c r="K33" s="1110" t="s">
        <v>1429</v>
      </c>
      <c r="L33" s="1110" t="s">
        <v>1429</v>
      </c>
      <c r="M33" s="1110" t="s">
        <v>1429</v>
      </c>
      <c r="N33" s="1110" t="s">
        <v>1429</v>
      </c>
      <c r="O33" s="1110" t="s">
        <v>1429</v>
      </c>
      <c r="P33" s="1110" t="s">
        <v>1429</v>
      </c>
      <c r="Q33" s="1110" t="s">
        <v>1429</v>
      </c>
      <c r="R33" s="1110" t="s">
        <v>1429</v>
      </c>
      <c r="S33" s="1110"/>
      <c r="T33" s="1110"/>
      <c r="U33" s="1110"/>
      <c r="V33" s="1110"/>
      <c r="W33" s="1110" t="s">
        <v>1429</v>
      </c>
      <c r="X33" s="1110" t="s">
        <v>1429</v>
      </c>
      <c r="Y33" s="1110" t="s">
        <v>1429</v>
      </c>
      <c r="Z33" s="1110" t="s">
        <v>1429</v>
      </c>
      <c r="AA33" s="1110" t="s">
        <v>1429</v>
      </c>
      <c r="AB33" s="1110" t="s">
        <v>1429</v>
      </c>
      <c r="AC33" s="1110" t="s">
        <v>1429</v>
      </c>
      <c r="AD33" s="1110" t="s">
        <v>1429</v>
      </c>
      <c r="AE33" s="636">
        <v>0</v>
      </c>
      <c r="AF33" s="650">
        <v>0</v>
      </c>
      <c r="AG33" s="635" t="e">
        <v>#VALUE!</v>
      </c>
      <c r="AH33" s="612" t="s">
        <v>1057</v>
      </c>
    </row>
    <row r="34" spans="2:34" s="569" customFormat="1" x14ac:dyDescent="0.2">
      <c r="B34" s="612" t="s">
        <v>1209</v>
      </c>
      <c r="C34" s="737" t="s">
        <v>30</v>
      </c>
      <c r="D34" s="648"/>
      <c r="E34" s="648"/>
      <c r="F34" s="648"/>
      <c r="G34" s="648"/>
      <c r="H34" s="649"/>
      <c r="I34" s="1107" t="s">
        <v>1436</v>
      </c>
      <c r="J34" s="1108" t="s">
        <v>1429</v>
      </c>
      <c r="K34" s="1108" t="s">
        <v>1429</v>
      </c>
      <c r="L34" s="1108" t="s">
        <v>1429</v>
      </c>
      <c r="M34" s="1108" t="s">
        <v>1429</v>
      </c>
      <c r="N34" s="1108" t="s">
        <v>1429</v>
      </c>
      <c r="O34" s="1108" t="s">
        <v>1429</v>
      </c>
      <c r="P34" s="1108" t="s">
        <v>1429</v>
      </c>
      <c r="Q34" s="1108" t="s">
        <v>1429</v>
      </c>
      <c r="R34" s="1108" t="s">
        <v>1429</v>
      </c>
      <c r="S34" s="1108"/>
      <c r="T34" s="1108"/>
      <c r="U34" s="1108"/>
      <c r="V34" s="1108"/>
      <c r="W34" s="1108" t="s">
        <v>1429</v>
      </c>
      <c r="X34" s="1108" t="s">
        <v>1429</v>
      </c>
      <c r="Y34" s="1108" t="s">
        <v>1429</v>
      </c>
      <c r="Z34" s="1108" t="s">
        <v>1429</v>
      </c>
      <c r="AA34" s="1108" t="s">
        <v>1429</v>
      </c>
      <c r="AB34" s="1108" t="s">
        <v>1429</v>
      </c>
      <c r="AC34" s="1108" t="s">
        <v>1429</v>
      </c>
      <c r="AD34" s="1108" t="s">
        <v>1429</v>
      </c>
      <c r="AE34" s="636">
        <v>0</v>
      </c>
      <c r="AF34" s="650">
        <v>0</v>
      </c>
      <c r="AG34" s="635" t="e">
        <v>#VALUE!</v>
      </c>
      <c r="AH34" s="612" t="s">
        <v>1057</v>
      </c>
    </row>
    <row r="35" spans="2:34" s="569" customFormat="1" x14ac:dyDescent="0.2">
      <c r="B35" s="612" t="s">
        <v>1209</v>
      </c>
      <c r="C35" s="647" t="s">
        <v>31</v>
      </c>
      <c r="D35" s="648"/>
      <c r="E35" s="648"/>
      <c r="F35" s="648"/>
      <c r="G35" s="648"/>
      <c r="H35" s="649"/>
      <c r="I35" s="1107" t="s">
        <v>1437</v>
      </c>
      <c r="J35" s="1108" t="s">
        <v>1429</v>
      </c>
      <c r="K35" s="1108" t="s">
        <v>1429</v>
      </c>
      <c r="L35" s="1108" t="s">
        <v>1429</v>
      </c>
      <c r="M35" s="1108" t="s">
        <v>1429</v>
      </c>
      <c r="N35" s="1108" t="s">
        <v>1429</v>
      </c>
      <c r="O35" s="1108" t="s">
        <v>1429</v>
      </c>
      <c r="P35" s="1108" t="s">
        <v>1429</v>
      </c>
      <c r="Q35" s="1108" t="s">
        <v>1429</v>
      </c>
      <c r="R35" s="1108" t="s">
        <v>1429</v>
      </c>
      <c r="S35" s="1108"/>
      <c r="T35" s="1108"/>
      <c r="U35" s="1108"/>
      <c r="V35" s="1108"/>
      <c r="W35" s="1108" t="s">
        <v>1429</v>
      </c>
      <c r="X35" s="1108" t="s">
        <v>1429</v>
      </c>
      <c r="Y35" s="1108" t="s">
        <v>1429</v>
      </c>
      <c r="Z35" s="1108" t="s">
        <v>1429</v>
      </c>
      <c r="AA35" s="1108" t="s">
        <v>1429</v>
      </c>
      <c r="AB35" s="1108" t="s">
        <v>1429</v>
      </c>
      <c r="AC35" s="1108" t="s">
        <v>1429</v>
      </c>
      <c r="AD35" s="1108" t="s">
        <v>1429</v>
      </c>
      <c r="AE35" s="636">
        <v>0</v>
      </c>
      <c r="AF35" s="650">
        <v>0</v>
      </c>
      <c r="AG35" s="635" t="e">
        <v>#VALUE!</v>
      </c>
      <c r="AH35" s="612" t="s">
        <v>1057</v>
      </c>
    </row>
    <row r="36" spans="2:34" s="569" customFormat="1" x14ac:dyDescent="0.2">
      <c r="B36" s="612"/>
      <c r="C36" s="630" t="s">
        <v>1438</v>
      </c>
      <c r="D36" s="631"/>
      <c r="E36" s="631"/>
      <c r="F36" s="631"/>
      <c r="G36" s="631"/>
      <c r="H36" s="632"/>
      <c r="I36" s="1109" t="s">
        <v>1439</v>
      </c>
      <c r="J36" s="1110" t="s">
        <v>1429</v>
      </c>
      <c r="K36" s="1110" t="s">
        <v>1429</v>
      </c>
      <c r="L36" s="1110" t="s">
        <v>1429</v>
      </c>
      <c r="M36" s="1110" t="s">
        <v>1429</v>
      </c>
      <c r="N36" s="1110" t="s">
        <v>1429</v>
      </c>
      <c r="O36" s="1110" t="s">
        <v>1429</v>
      </c>
      <c r="P36" s="1110" t="s">
        <v>1429</v>
      </c>
      <c r="Q36" s="1110" t="s">
        <v>1429</v>
      </c>
      <c r="R36" s="1110" t="s">
        <v>1429</v>
      </c>
      <c r="S36" s="1110"/>
      <c r="T36" s="1110"/>
      <c r="U36" s="1110"/>
      <c r="V36" s="1110"/>
      <c r="W36" s="1110" t="s">
        <v>1429</v>
      </c>
      <c r="X36" s="1110" t="s">
        <v>1429</v>
      </c>
      <c r="Y36" s="1110" t="s">
        <v>1429</v>
      </c>
      <c r="Z36" s="1110" t="s">
        <v>1429</v>
      </c>
      <c r="AA36" s="1110" t="s">
        <v>1429</v>
      </c>
      <c r="AB36" s="1110" t="s">
        <v>1429</v>
      </c>
      <c r="AC36" s="1110" t="s">
        <v>1429</v>
      </c>
      <c r="AD36" s="1110" t="s">
        <v>1429</v>
      </c>
      <c r="AE36" s="633">
        <v>327114.28000000003</v>
      </c>
      <c r="AF36" s="644">
        <v>74369.789999999994</v>
      </c>
      <c r="AG36" s="635" t="e">
        <v>#VALUE!</v>
      </c>
      <c r="AH36" s="612" t="s">
        <v>1057</v>
      </c>
    </row>
    <row r="37" spans="2:34" s="569" customFormat="1" x14ac:dyDescent="0.2">
      <c r="B37" s="612"/>
      <c r="C37" s="647" t="s">
        <v>32</v>
      </c>
      <c r="D37" s="648"/>
      <c r="E37" s="648"/>
      <c r="F37" s="648"/>
      <c r="G37" s="648"/>
      <c r="H37" s="649"/>
      <c r="I37" s="1107" t="s">
        <v>1440</v>
      </c>
      <c r="J37" s="1108" t="s">
        <v>1441</v>
      </c>
      <c r="K37" s="1108" t="s">
        <v>1441</v>
      </c>
      <c r="L37" s="1108" t="s">
        <v>1441</v>
      </c>
      <c r="M37" s="1108" t="s">
        <v>1441</v>
      </c>
      <c r="N37" s="1108" t="s">
        <v>1441</v>
      </c>
      <c r="O37" s="1108" t="s">
        <v>1441</v>
      </c>
      <c r="P37" s="1108" t="s">
        <v>1441</v>
      </c>
      <c r="Q37" s="1108" t="s">
        <v>1441</v>
      </c>
      <c r="R37" s="1108" t="s">
        <v>1441</v>
      </c>
      <c r="S37" s="1108"/>
      <c r="T37" s="1108"/>
      <c r="U37" s="1108"/>
      <c r="V37" s="1108"/>
      <c r="W37" s="1108" t="s">
        <v>1441</v>
      </c>
      <c r="X37" s="1108" t="s">
        <v>1441</v>
      </c>
      <c r="Y37" s="1108" t="s">
        <v>1441</v>
      </c>
      <c r="Z37" s="1108" t="s">
        <v>1441</v>
      </c>
      <c r="AA37" s="1108" t="s">
        <v>1441</v>
      </c>
      <c r="AB37" s="1108" t="s">
        <v>1441</v>
      </c>
      <c r="AC37" s="1108" t="s">
        <v>1441</v>
      </c>
      <c r="AD37" s="1108" t="s">
        <v>1441</v>
      </c>
      <c r="AE37" s="633">
        <v>327114.28000000003</v>
      </c>
      <c r="AF37" s="644">
        <v>74369.789999999994</v>
      </c>
      <c r="AG37" s="635" t="e">
        <v>#VALUE!</v>
      </c>
      <c r="AH37" s="612" t="s">
        <v>1057</v>
      </c>
    </row>
    <row r="38" spans="2:34" s="569" customFormat="1" x14ac:dyDescent="0.2">
      <c r="B38" s="612"/>
      <c r="C38" s="647" t="s">
        <v>33</v>
      </c>
      <c r="D38" s="648"/>
      <c r="E38" s="648"/>
      <c r="F38" s="648"/>
      <c r="G38" s="648"/>
      <c r="H38" s="649"/>
      <c r="I38" s="1107" t="s">
        <v>1442</v>
      </c>
      <c r="J38" s="1108" t="s">
        <v>1441</v>
      </c>
      <c r="K38" s="1108" t="s">
        <v>1441</v>
      </c>
      <c r="L38" s="1108" t="s">
        <v>1441</v>
      </c>
      <c r="M38" s="1108" t="s">
        <v>1441</v>
      </c>
      <c r="N38" s="1108" t="s">
        <v>1441</v>
      </c>
      <c r="O38" s="1108" t="s">
        <v>1441</v>
      </c>
      <c r="P38" s="1108" t="s">
        <v>1441</v>
      </c>
      <c r="Q38" s="1108" t="s">
        <v>1441</v>
      </c>
      <c r="R38" s="1108" t="s">
        <v>1441</v>
      </c>
      <c r="S38" s="1108"/>
      <c r="T38" s="1108"/>
      <c r="U38" s="1108"/>
      <c r="V38" s="1108"/>
      <c r="W38" s="1108" t="s">
        <v>1441</v>
      </c>
      <c r="X38" s="1108" t="s">
        <v>1441</v>
      </c>
      <c r="Y38" s="1108" t="s">
        <v>1441</v>
      </c>
      <c r="Z38" s="1108" t="s">
        <v>1441</v>
      </c>
      <c r="AA38" s="1108" t="s">
        <v>1441</v>
      </c>
      <c r="AB38" s="1108" t="s">
        <v>1441</v>
      </c>
      <c r="AC38" s="1108" t="s">
        <v>1441</v>
      </c>
      <c r="AD38" s="1108" t="s">
        <v>1441</v>
      </c>
      <c r="AE38" s="636">
        <v>0</v>
      </c>
      <c r="AF38" s="650">
        <v>0</v>
      </c>
      <c r="AG38" s="635" t="e">
        <v>#VALUE!</v>
      </c>
      <c r="AH38" s="612" t="s">
        <v>1057</v>
      </c>
    </row>
    <row r="39" spans="2:34" s="569" customFormat="1" x14ac:dyDescent="0.2">
      <c r="B39" s="612"/>
      <c r="C39" s="647" t="s">
        <v>34</v>
      </c>
      <c r="D39" s="648"/>
      <c r="E39" s="648"/>
      <c r="F39" s="648"/>
      <c r="G39" s="648"/>
      <c r="H39" s="649"/>
      <c r="I39" s="1107" t="s">
        <v>1443</v>
      </c>
      <c r="J39" s="1108" t="s">
        <v>1429</v>
      </c>
      <c r="K39" s="1108" t="s">
        <v>1429</v>
      </c>
      <c r="L39" s="1108" t="s">
        <v>1429</v>
      </c>
      <c r="M39" s="1108" t="s">
        <v>1429</v>
      </c>
      <c r="N39" s="1108" t="s">
        <v>1429</v>
      </c>
      <c r="O39" s="1108" t="s">
        <v>1429</v>
      </c>
      <c r="P39" s="1108" t="s">
        <v>1429</v>
      </c>
      <c r="Q39" s="1108" t="s">
        <v>1429</v>
      </c>
      <c r="R39" s="1108" t="s">
        <v>1429</v>
      </c>
      <c r="S39" s="1108"/>
      <c r="T39" s="1108"/>
      <c r="U39" s="1108"/>
      <c r="V39" s="1108"/>
      <c r="W39" s="1108" t="s">
        <v>1429</v>
      </c>
      <c r="X39" s="1108" t="s">
        <v>1429</v>
      </c>
      <c r="Y39" s="1108" t="s">
        <v>1429</v>
      </c>
      <c r="Z39" s="1108" t="s">
        <v>1429</v>
      </c>
      <c r="AA39" s="1108" t="s">
        <v>1429</v>
      </c>
      <c r="AB39" s="1108" t="s">
        <v>1429</v>
      </c>
      <c r="AC39" s="1108" t="s">
        <v>1429</v>
      </c>
      <c r="AD39" s="1108" t="s">
        <v>1429</v>
      </c>
      <c r="AE39" s="636">
        <v>0</v>
      </c>
      <c r="AF39" s="650">
        <v>0</v>
      </c>
      <c r="AG39" s="635" t="e">
        <v>#VALUE!</v>
      </c>
      <c r="AH39" s="612" t="s">
        <v>1057</v>
      </c>
    </row>
    <row r="40" spans="2:34" s="569" customFormat="1" ht="28.5" customHeight="1" x14ac:dyDescent="0.2">
      <c r="B40" s="612"/>
      <c r="C40" s="622" t="s">
        <v>1444</v>
      </c>
      <c r="D40" s="623"/>
      <c r="E40" s="623"/>
      <c r="F40" s="623"/>
      <c r="G40" s="623"/>
      <c r="H40" s="624"/>
      <c r="I40" s="1111" t="s">
        <v>1445</v>
      </c>
      <c r="J40" s="1112" t="s">
        <v>1429</v>
      </c>
      <c r="K40" s="1112" t="s">
        <v>1429</v>
      </c>
      <c r="L40" s="1112" t="s">
        <v>1429</v>
      </c>
      <c r="M40" s="1112" t="s">
        <v>1429</v>
      </c>
      <c r="N40" s="1112" t="s">
        <v>1429</v>
      </c>
      <c r="O40" s="1112" t="s">
        <v>1429</v>
      </c>
      <c r="P40" s="1112" t="s">
        <v>1429</v>
      </c>
      <c r="Q40" s="1112" t="s">
        <v>1429</v>
      </c>
      <c r="R40" s="1112" t="s">
        <v>1429</v>
      </c>
      <c r="S40" s="1112"/>
      <c r="T40" s="1112"/>
      <c r="U40" s="1112"/>
      <c r="V40" s="1112"/>
      <c r="W40" s="1112" t="s">
        <v>1429</v>
      </c>
      <c r="X40" s="1112" t="s">
        <v>1429</v>
      </c>
      <c r="Y40" s="1112" t="s">
        <v>1429</v>
      </c>
      <c r="Z40" s="1112" t="s">
        <v>1429</v>
      </c>
      <c r="AA40" s="1112" t="s">
        <v>1429</v>
      </c>
      <c r="AB40" s="1112" t="s">
        <v>1429</v>
      </c>
      <c r="AC40" s="1112" t="s">
        <v>1429</v>
      </c>
      <c r="AD40" s="1112" t="s">
        <v>1429</v>
      </c>
      <c r="AE40" s="625">
        <v>0</v>
      </c>
      <c r="AF40" s="644">
        <v>208469.07</v>
      </c>
      <c r="AG40" s="638" t="e">
        <v>#VALUE!</v>
      </c>
      <c r="AH40" s="619" t="s">
        <v>1057</v>
      </c>
    </row>
    <row r="41" spans="2:34" s="569" customFormat="1" x14ac:dyDescent="0.2">
      <c r="B41" s="612"/>
      <c r="C41" s="652" t="s">
        <v>35</v>
      </c>
      <c r="D41" s="653"/>
      <c r="E41" s="653"/>
      <c r="F41" s="653"/>
      <c r="G41" s="653"/>
      <c r="H41" s="654"/>
      <c r="I41" s="1117" t="s">
        <v>1446</v>
      </c>
      <c r="J41" s="1118" t="s">
        <v>1447</v>
      </c>
      <c r="K41" s="1118" t="s">
        <v>1447</v>
      </c>
      <c r="L41" s="1118" t="s">
        <v>1447</v>
      </c>
      <c r="M41" s="1118" t="s">
        <v>1447</v>
      </c>
      <c r="N41" s="1118" t="s">
        <v>1447</v>
      </c>
      <c r="O41" s="1118" t="s">
        <v>1447</v>
      </c>
      <c r="P41" s="1118" t="s">
        <v>1447</v>
      </c>
      <c r="Q41" s="1118" t="s">
        <v>1447</v>
      </c>
      <c r="R41" s="1118" t="s">
        <v>1447</v>
      </c>
      <c r="S41" s="1118"/>
      <c r="T41" s="1118"/>
      <c r="U41" s="1118"/>
      <c r="V41" s="1118"/>
      <c r="W41" s="1118" t="s">
        <v>1447</v>
      </c>
      <c r="X41" s="1118" t="s">
        <v>1447</v>
      </c>
      <c r="Y41" s="1118" t="s">
        <v>1447</v>
      </c>
      <c r="Z41" s="1118" t="s">
        <v>1447</v>
      </c>
      <c r="AA41" s="1118" t="s">
        <v>1447</v>
      </c>
      <c r="AB41" s="1118" t="s">
        <v>1447</v>
      </c>
      <c r="AC41" s="1118" t="s">
        <v>1447</v>
      </c>
      <c r="AD41" s="1118" t="s">
        <v>1447</v>
      </c>
      <c r="AE41" s="633">
        <v>0</v>
      </c>
      <c r="AF41" s="650">
        <v>0</v>
      </c>
      <c r="AG41" s="635" t="e">
        <v>#VALUE!</v>
      </c>
      <c r="AH41" s="612" t="s">
        <v>1057</v>
      </c>
    </row>
    <row r="42" spans="2:34" s="569" customFormat="1" x14ac:dyDescent="0.2">
      <c r="B42" s="612"/>
      <c r="C42" s="652" t="s">
        <v>36</v>
      </c>
      <c r="D42" s="653"/>
      <c r="E42" s="653"/>
      <c r="F42" s="653"/>
      <c r="G42" s="653"/>
      <c r="H42" s="654"/>
      <c r="I42" s="1117" t="s">
        <v>1448</v>
      </c>
      <c r="J42" s="1118" t="s">
        <v>1447</v>
      </c>
      <c r="K42" s="1118" t="s">
        <v>1447</v>
      </c>
      <c r="L42" s="1118" t="s">
        <v>1447</v>
      </c>
      <c r="M42" s="1118" t="s">
        <v>1447</v>
      </c>
      <c r="N42" s="1118" t="s">
        <v>1447</v>
      </c>
      <c r="O42" s="1118" t="s">
        <v>1447</v>
      </c>
      <c r="P42" s="1118" t="s">
        <v>1447</v>
      </c>
      <c r="Q42" s="1118" t="s">
        <v>1447</v>
      </c>
      <c r="R42" s="1118" t="s">
        <v>1447</v>
      </c>
      <c r="S42" s="1118"/>
      <c r="T42" s="1118"/>
      <c r="U42" s="1118"/>
      <c r="V42" s="1118"/>
      <c r="W42" s="1118" t="s">
        <v>1447</v>
      </c>
      <c r="X42" s="1118" t="s">
        <v>1447</v>
      </c>
      <c r="Y42" s="1118" t="s">
        <v>1447</v>
      </c>
      <c r="Z42" s="1118" t="s">
        <v>1447</v>
      </c>
      <c r="AA42" s="1118" t="s">
        <v>1447</v>
      </c>
      <c r="AB42" s="1118" t="s">
        <v>1447</v>
      </c>
      <c r="AC42" s="1118" t="s">
        <v>1447</v>
      </c>
      <c r="AD42" s="1118" t="s">
        <v>1447</v>
      </c>
      <c r="AE42" s="633">
        <v>0</v>
      </c>
      <c r="AF42" s="634">
        <v>168469.07</v>
      </c>
      <c r="AG42" s="635" t="e">
        <v>#VALUE!</v>
      </c>
      <c r="AH42" s="612" t="s">
        <v>1057</v>
      </c>
    </row>
    <row r="43" spans="2:34" s="569" customFormat="1" x14ac:dyDescent="0.2">
      <c r="B43" s="612"/>
      <c r="C43" s="652" t="s">
        <v>37</v>
      </c>
      <c r="D43" s="653"/>
      <c r="E43" s="653"/>
      <c r="F43" s="653"/>
      <c r="G43" s="653"/>
      <c r="H43" s="654"/>
      <c r="I43" s="1117" t="s">
        <v>1449</v>
      </c>
      <c r="J43" s="1118" t="s">
        <v>1447</v>
      </c>
      <c r="K43" s="1118" t="s">
        <v>1447</v>
      </c>
      <c r="L43" s="1118" t="s">
        <v>1447</v>
      </c>
      <c r="M43" s="1118" t="s">
        <v>1447</v>
      </c>
      <c r="N43" s="1118" t="s">
        <v>1447</v>
      </c>
      <c r="O43" s="1118" t="s">
        <v>1447</v>
      </c>
      <c r="P43" s="1118" t="s">
        <v>1447</v>
      </c>
      <c r="Q43" s="1118" t="s">
        <v>1447</v>
      </c>
      <c r="R43" s="1118" t="s">
        <v>1447</v>
      </c>
      <c r="S43" s="1118"/>
      <c r="T43" s="1118"/>
      <c r="U43" s="1118"/>
      <c r="V43" s="1118"/>
      <c r="W43" s="1118" t="s">
        <v>1447</v>
      </c>
      <c r="X43" s="1118" t="s">
        <v>1447</v>
      </c>
      <c r="Y43" s="1118" t="s">
        <v>1447</v>
      </c>
      <c r="Z43" s="1118" t="s">
        <v>1447</v>
      </c>
      <c r="AA43" s="1118" t="s">
        <v>1447</v>
      </c>
      <c r="AB43" s="1118" t="s">
        <v>1447</v>
      </c>
      <c r="AC43" s="1118" t="s">
        <v>1447</v>
      </c>
      <c r="AD43" s="1118" t="s">
        <v>1447</v>
      </c>
      <c r="AE43" s="633">
        <v>0</v>
      </c>
      <c r="AF43" s="634">
        <v>40000</v>
      </c>
      <c r="AG43" s="635" t="e">
        <v>#VALUE!</v>
      </c>
      <c r="AH43" s="612" t="s">
        <v>1057</v>
      </c>
    </row>
    <row r="44" spans="2:34" s="569" customFormat="1" x14ac:dyDescent="0.2">
      <c r="B44" s="612"/>
      <c r="C44" s="652" t="s">
        <v>38</v>
      </c>
      <c r="D44" s="653"/>
      <c r="E44" s="653"/>
      <c r="F44" s="653"/>
      <c r="G44" s="653"/>
      <c r="H44" s="654"/>
      <c r="I44" s="1117" t="s">
        <v>1450</v>
      </c>
      <c r="J44" s="1118" t="s">
        <v>1429</v>
      </c>
      <c r="K44" s="1118" t="s">
        <v>1429</v>
      </c>
      <c r="L44" s="1118" t="s">
        <v>1429</v>
      </c>
      <c r="M44" s="1118" t="s">
        <v>1429</v>
      </c>
      <c r="N44" s="1118" t="s">
        <v>1429</v>
      </c>
      <c r="O44" s="1118" t="s">
        <v>1429</v>
      </c>
      <c r="P44" s="1118" t="s">
        <v>1429</v>
      </c>
      <c r="Q44" s="1118" t="s">
        <v>1429</v>
      </c>
      <c r="R44" s="1118" t="s">
        <v>1429</v>
      </c>
      <c r="S44" s="1118"/>
      <c r="T44" s="1118"/>
      <c r="U44" s="1118"/>
      <c r="V44" s="1118"/>
      <c r="W44" s="1118" t="s">
        <v>1429</v>
      </c>
      <c r="X44" s="1118" t="s">
        <v>1429</v>
      </c>
      <c r="Y44" s="1118" t="s">
        <v>1429</v>
      </c>
      <c r="Z44" s="1118" t="s">
        <v>1429</v>
      </c>
      <c r="AA44" s="1118" t="s">
        <v>1429</v>
      </c>
      <c r="AB44" s="1118" t="s">
        <v>1429</v>
      </c>
      <c r="AC44" s="1118" t="s">
        <v>1429</v>
      </c>
      <c r="AD44" s="1118" t="s">
        <v>1429</v>
      </c>
      <c r="AE44" s="636">
        <v>0</v>
      </c>
      <c r="AF44" s="650">
        <v>0</v>
      </c>
      <c r="AG44" s="635" t="e">
        <v>#VALUE!</v>
      </c>
      <c r="AH44" s="612" t="s">
        <v>1057</v>
      </c>
    </row>
    <row r="45" spans="2:34" s="569" customFormat="1" ht="22.5" customHeight="1" x14ac:dyDescent="0.2">
      <c r="B45" s="612"/>
      <c r="C45" s="622" t="s">
        <v>39</v>
      </c>
      <c r="D45" s="623"/>
      <c r="E45" s="623"/>
      <c r="F45" s="623"/>
      <c r="G45" s="623"/>
      <c r="H45" s="624"/>
      <c r="I45" s="1111" t="s">
        <v>1451</v>
      </c>
      <c r="J45" s="1112" t="s">
        <v>1452</v>
      </c>
      <c r="K45" s="1112" t="s">
        <v>1452</v>
      </c>
      <c r="L45" s="1112" t="s">
        <v>1452</v>
      </c>
      <c r="M45" s="1112" t="s">
        <v>1452</v>
      </c>
      <c r="N45" s="1112" t="s">
        <v>1452</v>
      </c>
      <c r="O45" s="1112" t="s">
        <v>1452</v>
      </c>
      <c r="P45" s="1112" t="s">
        <v>1452</v>
      </c>
      <c r="Q45" s="1112" t="s">
        <v>1452</v>
      </c>
      <c r="R45" s="1112" t="s">
        <v>1452</v>
      </c>
      <c r="S45" s="1112"/>
      <c r="T45" s="1112"/>
      <c r="U45" s="1112"/>
      <c r="V45" s="1112"/>
      <c r="W45" s="1112" t="s">
        <v>1452</v>
      </c>
      <c r="X45" s="1112" t="s">
        <v>1452</v>
      </c>
      <c r="Y45" s="1112" t="s">
        <v>1452</v>
      </c>
      <c r="Z45" s="1112" t="s">
        <v>1452</v>
      </c>
      <c r="AA45" s="1112" t="s">
        <v>1452</v>
      </c>
      <c r="AB45" s="1112" t="s">
        <v>1452</v>
      </c>
      <c r="AC45" s="1112" t="s">
        <v>1452</v>
      </c>
      <c r="AD45" s="1112" t="s">
        <v>1452</v>
      </c>
      <c r="AE45" s="625">
        <v>121375.08</v>
      </c>
      <c r="AF45" s="626">
        <v>0</v>
      </c>
      <c r="AG45" s="638" t="e">
        <v>#VALUE!</v>
      </c>
      <c r="AH45" s="619" t="s">
        <v>1057</v>
      </c>
    </row>
    <row r="46" spans="2:34" s="569" customFormat="1" x14ac:dyDescent="0.2">
      <c r="B46" s="612"/>
      <c r="C46" s="613" t="s">
        <v>1453</v>
      </c>
      <c r="D46" s="614"/>
      <c r="E46" s="614"/>
      <c r="F46" s="614"/>
      <c r="G46" s="614"/>
      <c r="H46" s="615"/>
      <c r="I46" s="1099" t="s">
        <v>1454</v>
      </c>
      <c r="J46" s="1100" t="s">
        <v>1452</v>
      </c>
      <c r="K46" s="1100" t="s">
        <v>1452</v>
      </c>
      <c r="L46" s="1100" t="s">
        <v>1452</v>
      </c>
      <c r="M46" s="1100" t="s">
        <v>1452</v>
      </c>
      <c r="N46" s="1100" t="s">
        <v>1452</v>
      </c>
      <c r="O46" s="1100" t="s">
        <v>1452</v>
      </c>
      <c r="P46" s="1100" t="s">
        <v>1452</v>
      </c>
      <c r="Q46" s="1100" t="s">
        <v>1452</v>
      </c>
      <c r="R46" s="1100" t="s">
        <v>1452</v>
      </c>
      <c r="S46" s="1100"/>
      <c r="T46" s="1100"/>
      <c r="U46" s="1100"/>
      <c r="V46" s="1100"/>
      <c r="W46" s="1100" t="s">
        <v>1452</v>
      </c>
      <c r="X46" s="1100" t="s">
        <v>1452</v>
      </c>
      <c r="Y46" s="1100" t="s">
        <v>1452</v>
      </c>
      <c r="Z46" s="1100" t="s">
        <v>1452</v>
      </c>
      <c r="AA46" s="1100" t="s">
        <v>1452</v>
      </c>
      <c r="AB46" s="1100" t="s">
        <v>1452</v>
      </c>
      <c r="AC46" s="1100" t="s">
        <v>1452</v>
      </c>
      <c r="AD46" s="1100" t="s">
        <v>1452</v>
      </c>
      <c r="AE46" s="625">
        <v>-8448313.6400000006</v>
      </c>
      <c r="AF46" s="626">
        <v>-5237814</v>
      </c>
      <c r="AG46" s="638" t="e">
        <v>#VALUE!</v>
      </c>
      <c r="AH46" s="655" t="s">
        <v>1455</v>
      </c>
    </row>
    <row r="47" spans="2:34" s="569" customFormat="1" ht="22.5" customHeight="1" x14ac:dyDescent="0.2">
      <c r="B47" s="612"/>
      <c r="C47" s="656" t="s">
        <v>40</v>
      </c>
      <c r="D47" s="657"/>
      <c r="E47" s="657"/>
      <c r="F47" s="657"/>
      <c r="G47" s="657"/>
      <c r="H47" s="658"/>
      <c r="I47" s="1119" t="s">
        <v>1456</v>
      </c>
      <c r="J47" s="1120" t="s">
        <v>1429</v>
      </c>
      <c r="K47" s="1120" t="s">
        <v>1429</v>
      </c>
      <c r="L47" s="1120" t="s">
        <v>1429</v>
      </c>
      <c r="M47" s="1120" t="s">
        <v>1429</v>
      </c>
      <c r="N47" s="1120" t="s">
        <v>1429</v>
      </c>
      <c r="O47" s="1120" t="s">
        <v>1429</v>
      </c>
      <c r="P47" s="1120" t="s">
        <v>1429</v>
      </c>
      <c r="Q47" s="1120" t="s">
        <v>1429</v>
      </c>
      <c r="R47" s="1120" t="s">
        <v>1429</v>
      </c>
      <c r="S47" s="1120"/>
      <c r="T47" s="1120"/>
      <c r="U47" s="1120"/>
      <c r="V47" s="1120"/>
      <c r="W47" s="1120" t="s">
        <v>1429</v>
      </c>
      <c r="X47" s="1120" t="s">
        <v>1429</v>
      </c>
      <c r="Y47" s="1120" t="s">
        <v>1429</v>
      </c>
      <c r="Z47" s="1120" t="s">
        <v>1429</v>
      </c>
      <c r="AA47" s="1120" t="s">
        <v>1429</v>
      </c>
      <c r="AB47" s="1120" t="s">
        <v>1429</v>
      </c>
      <c r="AC47" s="1120" t="s">
        <v>1429</v>
      </c>
      <c r="AD47" s="1120" t="s">
        <v>1429</v>
      </c>
      <c r="AE47" s="633">
        <v>-8448313.6400000006</v>
      </c>
      <c r="AF47" s="634">
        <v>-5237814</v>
      </c>
      <c r="AG47" s="635" t="e">
        <v>#VALUE!</v>
      </c>
      <c r="AH47" s="659" t="s">
        <v>1455</v>
      </c>
    </row>
    <row r="48" spans="2:34" s="569" customFormat="1" ht="25.5" customHeight="1" x14ac:dyDescent="0.2">
      <c r="B48" s="612"/>
      <c r="C48" s="656" t="s">
        <v>41</v>
      </c>
      <c r="D48" s="657"/>
      <c r="E48" s="657"/>
      <c r="F48" s="657"/>
      <c r="G48" s="657"/>
      <c r="H48" s="658"/>
      <c r="I48" s="1119" t="s">
        <v>1457</v>
      </c>
      <c r="J48" s="1120" t="s">
        <v>1429</v>
      </c>
      <c r="K48" s="1120" t="s">
        <v>1429</v>
      </c>
      <c r="L48" s="1120" t="s">
        <v>1429</v>
      </c>
      <c r="M48" s="1120" t="s">
        <v>1429</v>
      </c>
      <c r="N48" s="1120" t="s">
        <v>1429</v>
      </c>
      <c r="O48" s="1120" t="s">
        <v>1429</v>
      </c>
      <c r="P48" s="1120" t="s">
        <v>1429</v>
      </c>
      <c r="Q48" s="1120" t="s">
        <v>1429</v>
      </c>
      <c r="R48" s="1120" t="s">
        <v>1429</v>
      </c>
      <c r="S48" s="1120"/>
      <c r="T48" s="1120"/>
      <c r="U48" s="1120"/>
      <c r="V48" s="1120"/>
      <c r="W48" s="1120" t="s">
        <v>1429</v>
      </c>
      <c r="X48" s="1120" t="s">
        <v>1429</v>
      </c>
      <c r="Y48" s="1120" t="s">
        <v>1429</v>
      </c>
      <c r="Z48" s="1120" t="s">
        <v>1429</v>
      </c>
      <c r="AA48" s="1120" t="s">
        <v>1429</v>
      </c>
      <c r="AB48" s="1120" t="s">
        <v>1429</v>
      </c>
      <c r="AC48" s="1120" t="s">
        <v>1429</v>
      </c>
      <c r="AD48" s="1120" t="s">
        <v>1429</v>
      </c>
      <c r="AE48" s="636">
        <v>0</v>
      </c>
      <c r="AF48" s="650">
        <v>0</v>
      </c>
      <c r="AG48" s="635" t="e">
        <v>#VALUE!</v>
      </c>
      <c r="AH48" s="659" t="s">
        <v>1455</v>
      </c>
    </row>
    <row r="49" spans="2:34" s="569" customFormat="1" x14ac:dyDescent="0.2">
      <c r="B49" s="612"/>
      <c r="C49" s="613" t="s">
        <v>1458</v>
      </c>
      <c r="D49" s="614"/>
      <c r="E49" s="614"/>
      <c r="F49" s="614"/>
      <c r="G49" s="614"/>
      <c r="H49" s="615"/>
      <c r="I49" s="1099" t="s">
        <v>1459</v>
      </c>
      <c r="J49" s="1100"/>
      <c r="K49" s="1100"/>
      <c r="L49" s="1100"/>
      <c r="M49" s="1100"/>
      <c r="N49" s="1100"/>
      <c r="O49" s="1100"/>
      <c r="P49" s="1100"/>
      <c r="Q49" s="1100"/>
      <c r="R49" s="1100"/>
      <c r="S49" s="1100"/>
      <c r="T49" s="1100"/>
      <c r="U49" s="1100"/>
      <c r="V49" s="1100"/>
      <c r="W49" s="1100"/>
      <c r="X49" s="1100"/>
      <c r="Y49" s="1100"/>
      <c r="Z49" s="1100"/>
      <c r="AA49" s="1100"/>
      <c r="AB49" s="1100"/>
      <c r="AC49" s="1100"/>
      <c r="AD49" s="1100"/>
      <c r="AE49" s="625">
        <v>7548641.1299999999</v>
      </c>
      <c r="AF49" s="626">
        <v>8620401.7599999998</v>
      </c>
      <c r="AG49" s="638" t="e">
        <v>#VALUE!</v>
      </c>
      <c r="AH49" s="619" t="s">
        <v>1057</v>
      </c>
    </row>
    <row r="50" spans="2:34" s="569" customFormat="1" ht="27" customHeight="1" x14ac:dyDescent="0.2">
      <c r="B50" s="612"/>
      <c r="C50" s="660" t="s">
        <v>42</v>
      </c>
      <c r="D50" s="661"/>
      <c r="E50" s="661"/>
      <c r="F50" s="661"/>
      <c r="G50" s="661"/>
      <c r="H50" s="662"/>
      <c r="I50" s="1097" t="s">
        <v>1460</v>
      </c>
      <c r="J50" s="1098" t="s">
        <v>1429</v>
      </c>
      <c r="K50" s="1098" t="s">
        <v>1429</v>
      </c>
      <c r="L50" s="1098" t="s">
        <v>1429</v>
      </c>
      <c r="M50" s="1098" t="s">
        <v>1429</v>
      </c>
      <c r="N50" s="1098" t="s">
        <v>1429</v>
      </c>
      <c r="O50" s="1098" t="s">
        <v>1429</v>
      </c>
      <c r="P50" s="1098" t="s">
        <v>1429</v>
      </c>
      <c r="Q50" s="1098" t="s">
        <v>1429</v>
      </c>
      <c r="R50" s="1098" t="s">
        <v>1429</v>
      </c>
      <c r="S50" s="1098"/>
      <c r="T50" s="1098"/>
      <c r="U50" s="1098"/>
      <c r="V50" s="1098"/>
      <c r="W50" s="1098" t="s">
        <v>1429</v>
      </c>
      <c r="X50" s="1098" t="s">
        <v>1429</v>
      </c>
      <c r="Y50" s="1098" t="s">
        <v>1429</v>
      </c>
      <c r="Z50" s="1098" t="s">
        <v>1429</v>
      </c>
      <c r="AA50" s="1098" t="s">
        <v>1429</v>
      </c>
      <c r="AB50" s="1098" t="s">
        <v>1429</v>
      </c>
      <c r="AC50" s="1098" t="s">
        <v>1429</v>
      </c>
      <c r="AD50" s="1098" t="s">
        <v>1429</v>
      </c>
      <c r="AE50" s="633">
        <v>7548641.1299999999</v>
      </c>
      <c r="AF50" s="663">
        <v>8620401.7599999998</v>
      </c>
      <c r="AG50" s="635" t="e">
        <v>#VALUE!</v>
      </c>
      <c r="AH50" s="612" t="s">
        <v>1057</v>
      </c>
    </row>
    <row r="51" spans="2:34" s="569" customFormat="1" ht="31.5" customHeight="1" x14ac:dyDescent="0.2">
      <c r="B51" s="612"/>
      <c r="C51" s="660" t="s">
        <v>43</v>
      </c>
      <c r="D51" s="661"/>
      <c r="E51" s="661"/>
      <c r="F51" s="661"/>
      <c r="G51" s="661"/>
      <c r="H51" s="662"/>
      <c r="I51" s="1097" t="s">
        <v>1461</v>
      </c>
      <c r="J51" s="1098" t="s">
        <v>1462</v>
      </c>
      <c r="K51" s="1098" t="s">
        <v>1462</v>
      </c>
      <c r="L51" s="1098" t="s">
        <v>1462</v>
      </c>
      <c r="M51" s="1098" t="s">
        <v>1462</v>
      </c>
      <c r="N51" s="1098" t="s">
        <v>1462</v>
      </c>
      <c r="O51" s="1098" t="s">
        <v>1462</v>
      </c>
      <c r="P51" s="1098" t="s">
        <v>1462</v>
      </c>
      <c r="Q51" s="1098" t="s">
        <v>1462</v>
      </c>
      <c r="R51" s="1098" t="s">
        <v>1462</v>
      </c>
      <c r="S51" s="1098"/>
      <c r="T51" s="1098"/>
      <c r="U51" s="1098"/>
      <c r="V51" s="1098"/>
      <c r="W51" s="1098" t="s">
        <v>1462</v>
      </c>
      <c r="X51" s="1098" t="s">
        <v>1462</v>
      </c>
      <c r="Y51" s="1098" t="s">
        <v>1462</v>
      </c>
      <c r="Z51" s="1098" t="s">
        <v>1462</v>
      </c>
      <c r="AA51" s="1098" t="s">
        <v>1462</v>
      </c>
      <c r="AB51" s="1098" t="s">
        <v>1462</v>
      </c>
      <c r="AC51" s="1098" t="s">
        <v>1462</v>
      </c>
      <c r="AD51" s="1098" t="s">
        <v>1462</v>
      </c>
      <c r="AE51" s="636">
        <v>0</v>
      </c>
      <c r="AF51" s="650">
        <v>0</v>
      </c>
      <c r="AG51" s="635" t="e">
        <v>#VALUE!</v>
      </c>
      <c r="AH51" s="612" t="s">
        <v>1057</v>
      </c>
    </row>
    <row r="52" spans="2:34" s="569" customFormat="1" x14ac:dyDescent="0.2">
      <c r="B52" s="612"/>
      <c r="C52" s="660" t="s">
        <v>44</v>
      </c>
      <c r="D52" s="661"/>
      <c r="E52" s="661"/>
      <c r="F52" s="661"/>
      <c r="G52" s="661"/>
      <c r="H52" s="662"/>
      <c r="I52" s="1097" t="s">
        <v>1463</v>
      </c>
      <c r="J52" s="1098" t="s">
        <v>1462</v>
      </c>
      <c r="K52" s="1098" t="s">
        <v>1462</v>
      </c>
      <c r="L52" s="1098" t="s">
        <v>1462</v>
      </c>
      <c r="M52" s="1098" t="s">
        <v>1462</v>
      </c>
      <c r="N52" s="1098" t="s">
        <v>1462</v>
      </c>
      <c r="O52" s="1098" t="s">
        <v>1462</v>
      </c>
      <c r="P52" s="1098" t="s">
        <v>1462</v>
      </c>
      <c r="Q52" s="1098" t="s">
        <v>1462</v>
      </c>
      <c r="R52" s="1098" t="s">
        <v>1462</v>
      </c>
      <c r="S52" s="1098"/>
      <c r="T52" s="1098"/>
      <c r="U52" s="1098"/>
      <c r="V52" s="1098"/>
      <c r="W52" s="1098" t="s">
        <v>1462</v>
      </c>
      <c r="X52" s="1098" t="s">
        <v>1462</v>
      </c>
      <c r="Y52" s="1098" t="s">
        <v>1462</v>
      </c>
      <c r="Z52" s="1098" t="s">
        <v>1462</v>
      </c>
      <c r="AA52" s="1098" t="s">
        <v>1462</v>
      </c>
      <c r="AB52" s="1098" t="s">
        <v>1462</v>
      </c>
      <c r="AC52" s="1098" t="s">
        <v>1462</v>
      </c>
      <c r="AD52" s="1098" t="s">
        <v>1462</v>
      </c>
      <c r="AE52" s="636">
        <v>0</v>
      </c>
      <c r="AF52" s="650">
        <v>0</v>
      </c>
      <c r="AG52" s="635" t="e">
        <v>#VALUE!</v>
      </c>
      <c r="AH52" s="612" t="s">
        <v>1057</v>
      </c>
    </row>
    <row r="53" spans="2:34" s="569" customFormat="1" ht="27" customHeight="1" x14ac:dyDescent="0.2">
      <c r="B53" s="612"/>
      <c r="C53" s="660" t="s">
        <v>45</v>
      </c>
      <c r="D53" s="661"/>
      <c r="E53" s="661"/>
      <c r="F53" s="661"/>
      <c r="G53" s="661"/>
      <c r="H53" s="662"/>
      <c r="I53" s="1097" t="s">
        <v>1464</v>
      </c>
      <c r="J53" s="1098" t="s">
        <v>1462</v>
      </c>
      <c r="K53" s="1098" t="s">
        <v>1462</v>
      </c>
      <c r="L53" s="1098" t="s">
        <v>1462</v>
      </c>
      <c r="M53" s="1098" t="s">
        <v>1462</v>
      </c>
      <c r="N53" s="1098" t="s">
        <v>1462</v>
      </c>
      <c r="O53" s="1098" t="s">
        <v>1462</v>
      </c>
      <c r="P53" s="1098" t="s">
        <v>1462</v>
      </c>
      <c r="Q53" s="1098" t="s">
        <v>1462</v>
      </c>
      <c r="R53" s="1098" t="s">
        <v>1462</v>
      </c>
      <c r="S53" s="1098"/>
      <c r="T53" s="1098"/>
      <c r="U53" s="1098"/>
      <c r="V53" s="1098"/>
      <c r="W53" s="1098" t="s">
        <v>1462</v>
      </c>
      <c r="X53" s="1098" t="s">
        <v>1462</v>
      </c>
      <c r="Y53" s="1098" t="s">
        <v>1462</v>
      </c>
      <c r="Z53" s="1098" t="s">
        <v>1462</v>
      </c>
      <c r="AA53" s="1098" t="s">
        <v>1462</v>
      </c>
      <c r="AB53" s="1098" t="s">
        <v>1462</v>
      </c>
      <c r="AC53" s="1098" t="s">
        <v>1462</v>
      </c>
      <c r="AD53" s="1098" t="s">
        <v>1462</v>
      </c>
      <c r="AE53" s="636">
        <v>0</v>
      </c>
      <c r="AF53" s="650">
        <v>0</v>
      </c>
      <c r="AG53" s="635" t="e">
        <v>#VALUE!</v>
      </c>
      <c r="AH53" s="612" t="s">
        <v>1057</v>
      </c>
    </row>
    <row r="54" spans="2:34" s="569" customFormat="1" x14ac:dyDescent="0.2">
      <c r="B54" s="612"/>
      <c r="C54" s="613" t="s">
        <v>1465</v>
      </c>
      <c r="D54" s="614"/>
      <c r="E54" s="614"/>
      <c r="F54" s="614"/>
      <c r="G54" s="614"/>
      <c r="H54" s="615"/>
      <c r="I54" s="1099" t="s">
        <v>1466</v>
      </c>
      <c r="J54" s="1100"/>
      <c r="K54" s="1100"/>
      <c r="L54" s="1100"/>
      <c r="M54" s="1100"/>
      <c r="N54" s="1100"/>
      <c r="O54" s="1100"/>
      <c r="P54" s="1100"/>
      <c r="Q54" s="1100"/>
      <c r="R54" s="1100"/>
      <c r="S54" s="1100"/>
      <c r="T54" s="1100"/>
      <c r="U54" s="1100"/>
      <c r="V54" s="1100"/>
      <c r="W54" s="1100"/>
      <c r="X54" s="1100"/>
      <c r="Y54" s="1100"/>
      <c r="Z54" s="1100"/>
      <c r="AA54" s="1100"/>
      <c r="AB54" s="1100"/>
      <c r="AC54" s="1100"/>
      <c r="AD54" s="1100"/>
      <c r="AE54" s="625">
        <v>161024035.95000002</v>
      </c>
      <c r="AF54" s="626">
        <v>160615449.09999999</v>
      </c>
      <c r="AG54" s="638" t="e">
        <v>#VALUE!</v>
      </c>
      <c r="AH54" s="619" t="s">
        <v>1057</v>
      </c>
    </row>
    <row r="55" spans="2:34" s="569" customFormat="1" x14ac:dyDescent="0.2">
      <c r="B55" s="612"/>
      <c r="C55" s="656" t="s">
        <v>1467</v>
      </c>
      <c r="D55" s="657"/>
      <c r="E55" s="657"/>
      <c r="F55" s="657"/>
      <c r="G55" s="657"/>
      <c r="H55" s="658"/>
      <c r="I55" s="1119" t="s">
        <v>1468</v>
      </c>
      <c r="J55" s="1120"/>
      <c r="K55" s="1120"/>
      <c r="L55" s="1120"/>
      <c r="M55" s="1120"/>
      <c r="N55" s="1120"/>
      <c r="O55" s="1120"/>
      <c r="P55" s="1120"/>
      <c r="Q55" s="1120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  <c r="AD55" s="1120"/>
      <c r="AE55" s="664">
        <v>156297883.83000001</v>
      </c>
      <c r="AF55" s="644">
        <v>155535778.44</v>
      </c>
      <c r="AG55" s="665" t="e">
        <v>#VALUE!</v>
      </c>
      <c r="AH55" s="612" t="s">
        <v>1057</v>
      </c>
    </row>
    <row r="56" spans="2:34" s="569" customFormat="1" ht="30" customHeight="1" x14ac:dyDescent="0.2">
      <c r="B56" s="612" t="s">
        <v>1209</v>
      </c>
      <c r="C56" s="652" t="s">
        <v>1469</v>
      </c>
      <c r="D56" s="653"/>
      <c r="E56" s="653"/>
      <c r="F56" s="653"/>
      <c r="G56" s="653"/>
      <c r="H56" s="654"/>
      <c r="I56" s="1117" t="s">
        <v>1470</v>
      </c>
      <c r="J56" s="1118"/>
      <c r="K56" s="1118"/>
      <c r="L56" s="1118"/>
      <c r="M56" s="1118"/>
      <c r="N56" s="1118"/>
      <c r="O56" s="1118"/>
      <c r="P56" s="1118"/>
      <c r="Q56" s="1118"/>
      <c r="R56" s="1118"/>
      <c r="S56" s="1118"/>
      <c r="T56" s="1118"/>
      <c r="U56" s="1118"/>
      <c r="V56" s="1118"/>
      <c r="W56" s="1118"/>
      <c r="X56" s="1118"/>
      <c r="Y56" s="1118"/>
      <c r="Z56" s="1118"/>
      <c r="AA56" s="1118"/>
      <c r="AB56" s="1118"/>
      <c r="AC56" s="1118"/>
      <c r="AD56" s="1118"/>
      <c r="AE56" s="664">
        <v>153980553</v>
      </c>
      <c r="AF56" s="663">
        <v>152825580.75999999</v>
      </c>
      <c r="AG56" s="665" t="e">
        <v>#VALUE!</v>
      </c>
      <c r="AH56" s="612" t="s">
        <v>1057</v>
      </c>
    </row>
    <row r="57" spans="2:34" s="569" customFormat="1" x14ac:dyDescent="0.2">
      <c r="B57" s="612" t="s">
        <v>1209</v>
      </c>
      <c r="C57" s="666" t="s">
        <v>46</v>
      </c>
      <c r="D57" s="667"/>
      <c r="E57" s="667"/>
      <c r="F57" s="667"/>
      <c r="G57" s="667"/>
      <c r="H57" s="668"/>
      <c r="I57" s="1115" t="s">
        <v>1471</v>
      </c>
      <c r="J57" s="1116"/>
      <c r="K57" s="1116"/>
      <c r="L57" s="1116"/>
      <c r="M57" s="1116"/>
      <c r="N57" s="1116"/>
      <c r="O57" s="1116"/>
      <c r="P57" s="1116"/>
      <c r="Q57" s="1116"/>
      <c r="R57" s="1116"/>
      <c r="S57" s="1116"/>
      <c r="T57" s="1116"/>
      <c r="U57" s="1116"/>
      <c r="V57" s="1116"/>
      <c r="W57" s="1116"/>
      <c r="X57" s="1116"/>
      <c r="Y57" s="1116"/>
      <c r="Z57" s="1116"/>
      <c r="AA57" s="1116"/>
      <c r="AB57" s="1116"/>
      <c r="AC57" s="1116"/>
      <c r="AD57" s="1116"/>
      <c r="AE57" s="633">
        <v>109721677</v>
      </c>
      <c r="AF57" s="634">
        <v>114409000</v>
      </c>
      <c r="AG57" s="635" t="e">
        <v>#VALUE!</v>
      </c>
      <c r="AH57" s="612" t="s">
        <v>1057</v>
      </c>
    </row>
    <row r="58" spans="2:34" s="569" customFormat="1" x14ac:dyDescent="0.2">
      <c r="B58" s="612" t="s">
        <v>1209</v>
      </c>
      <c r="C58" s="666" t="s">
        <v>47</v>
      </c>
      <c r="D58" s="667"/>
      <c r="E58" s="667"/>
      <c r="F58" s="667"/>
      <c r="G58" s="667"/>
      <c r="H58" s="668"/>
      <c r="I58" s="1115" t="s">
        <v>1472</v>
      </c>
      <c r="J58" s="1116" t="s">
        <v>1473</v>
      </c>
      <c r="K58" s="1116" t="s">
        <v>1473</v>
      </c>
      <c r="L58" s="1116" t="s">
        <v>1473</v>
      </c>
      <c r="M58" s="1116" t="s">
        <v>1473</v>
      </c>
      <c r="N58" s="1116" t="s">
        <v>1473</v>
      </c>
      <c r="O58" s="1116" t="s">
        <v>1473</v>
      </c>
      <c r="P58" s="1116" t="s">
        <v>1473</v>
      </c>
      <c r="Q58" s="1116" t="s">
        <v>1473</v>
      </c>
      <c r="R58" s="1116" t="s">
        <v>1473</v>
      </c>
      <c r="S58" s="1116"/>
      <c r="T58" s="1116"/>
      <c r="U58" s="1116"/>
      <c r="V58" s="1116"/>
      <c r="W58" s="1116" t="s">
        <v>1473</v>
      </c>
      <c r="X58" s="1116" t="s">
        <v>1473</v>
      </c>
      <c r="Y58" s="1116" t="s">
        <v>1473</v>
      </c>
      <c r="Z58" s="1116" t="s">
        <v>1473</v>
      </c>
      <c r="AA58" s="1116" t="s">
        <v>1473</v>
      </c>
      <c r="AB58" s="1116" t="s">
        <v>1473</v>
      </c>
      <c r="AC58" s="1116" t="s">
        <v>1473</v>
      </c>
      <c r="AD58" s="1116" t="s">
        <v>1473</v>
      </c>
      <c r="AE58" s="633">
        <v>17204000</v>
      </c>
      <c r="AF58" s="634">
        <v>16179000</v>
      </c>
      <c r="AG58" s="635" t="e">
        <v>#VALUE!</v>
      </c>
      <c r="AH58" s="612" t="s">
        <v>1057</v>
      </c>
    </row>
    <row r="59" spans="2:34" s="569" customFormat="1" x14ac:dyDescent="0.2">
      <c r="B59" s="612" t="s">
        <v>1209</v>
      </c>
      <c r="C59" s="666" t="s">
        <v>48</v>
      </c>
      <c r="D59" s="667"/>
      <c r="E59" s="667"/>
      <c r="F59" s="667"/>
      <c r="G59" s="667"/>
      <c r="H59" s="668"/>
      <c r="I59" s="1115" t="s">
        <v>1474</v>
      </c>
      <c r="J59" s="1116" t="s">
        <v>1475</v>
      </c>
      <c r="K59" s="1116" t="s">
        <v>1475</v>
      </c>
      <c r="L59" s="1116" t="s">
        <v>1475</v>
      </c>
      <c r="M59" s="1116" t="s">
        <v>1475</v>
      </c>
      <c r="N59" s="1116" t="s">
        <v>1475</v>
      </c>
      <c r="O59" s="1116" t="s">
        <v>1475</v>
      </c>
      <c r="P59" s="1116" t="s">
        <v>1475</v>
      </c>
      <c r="Q59" s="1116" t="s">
        <v>1475</v>
      </c>
      <c r="R59" s="1116" t="s">
        <v>1475</v>
      </c>
      <c r="S59" s="1116"/>
      <c r="T59" s="1116"/>
      <c r="U59" s="1116"/>
      <c r="V59" s="1116"/>
      <c r="W59" s="1116" t="s">
        <v>1475</v>
      </c>
      <c r="X59" s="1116" t="s">
        <v>1475</v>
      </c>
      <c r="Y59" s="1116" t="s">
        <v>1475</v>
      </c>
      <c r="Z59" s="1116" t="s">
        <v>1475</v>
      </c>
      <c r="AA59" s="1116" t="s">
        <v>1475</v>
      </c>
      <c r="AB59" s="1116" t="s">
        <v>1475</v>
      </c>
      <c r="AC59" s="1116" t="s">
        <v>1475</v>
      </c>
      <c r="AD59" s="1116" t="s">
        <v>1475</v>
      </c>
      <c r="AE59" s="636">
        <v>0</v>
      </c>
      <c r="AF59" s="650">
        <v>0</v>
      </c>
      <c r="AG59" s="635" t="e">
        <v>#VALUE!</v>
      </c>
      <c r="AH59" s="612" t="s">
        <v>1057</v>
      </c>
    </row>
    <row r="60" spans="2:34" s="569" customFormat="1" x14ac:dyDescent="0.2">
      <c r="B60" s="612" t="s">
        <v>1209</v>
      </c>
      <c r="C60" s="666" t="s">
        <v>49</v>
      </c>
      <c r="D60" s="667"/>
      <c r="E60" s="667"/>
      <c r="F60" s="667"/>
      <c r="G60" s="667"/>
      <c r="H60" s="668"/>
      <c r="I60" s="1115" t="s">
        <v>1476</v>
      </c>
      <c r="J60" s="1116" t="s">
        <v>1477</v>
      </c>
      <c r="K60" s="1116" t="s">
        <v>1477</v>
      </c>
      <c r="L60" s="1116" t="s">
        <v>1477</v>
      </c>
      <c r="M60" s="1116" t="s">
        <v>1477</v>
      </c>
      <c r="N60" s="1116" t="s">
        <v>1477</v>
      </c>
      <c r="O60" s="1116" t="s">
        <v>1477</v>
      </c>
      <c r="P60" s="1116" t="s">
        <v>1477</v>
      </c>
      <c r="Q60" s="1116" t="s">
        <v>1477</v>
      </c>
      <c r="R60" s="1116" t="s">
        <v>1477</v>
      </c>
      <c r="S60" s="1116"/>
      <c r="T60" s="1116"/>
      <c r="U60" s="1116"/>
      <c r="V60" s="1116"/>
      <c r="W60" s="1116" t="s">
        <v>1477</v>
      </c>
      <c r="X60" s="1116" t="s">
        <v>1477</v>
      </c>
      <c r="Y60" s="1116" t="s">
        <v>1477</v>
      </c>
      <c r="Z60" s="1116" t="s">
        <v>1477</v>
      </c>
      <c r="AA60" s="1116" t="s">
        <v>1477</v>
      </c>
      <c r="AB60" s="1116" t="s">
        <v>1477</v>
      </c>
      <c r="AC60" s="1116" t="s">
        <v>1477</v>
      </c>
      <c r="AD60" s="1116" t="s">
        <v>1477</v>
      </c>
      <c r="AE60" s="633">
        <v>26229000</v>
      </c>
      <c r="AF60" s="634">
        <v>21406000</v>
      </c>
      <c r="AG60" s="635" t="e">
        <v>#VALUE!</v>
      </c>
      <c r="AH60" s="612" t="s">
        <v>1057</v>
      </c>
    </row>
    <row r="61" spans="2:34" s="569" customFormat="1" x14ac:dyDescent="0.2">
      <c r="B61" s="612" t="s">
        <v>1209</v>
      </c>
      <c r="C61" s="666" t="s">
        <v>50</v>
      </c>
      <c r="D61" s="667"/>
      <c r="E61" s="667"/>
      <c r="F61" s="667"/>
      <c r="G61" s="667"/>
      <c r="H61" s="668"/>
      <c r="I61" s="1115" t="s">
        <v>1478</v>
      </c>
      <c r="J61" s="1116" t="s">
        <v>1479</v>
      </c>
      <c r="K61" s="1116" t="s">
        <v>1479</v>
      </c>
      <c r="L61" s="1116" t="s">
        <v>1479</v>
      </c>
      <c r="M61" s="1116" t="s">
        <v>1479</v>
      </c>
      <c r="N61" s="1116" t="s">
        <v>1479</v>
      </c>
      <c r="O61" s="1116" t="s">
        <v>1479</v>
      </c>
      <c r="P61" s="1116" t="s">
        <v>1479</v>
      </c>
      <c r="Q61" s="1116" t="s">
        <v>1479</v>
      </c>
      <c r="R61" s="1116" t="s">
        <v>1479</v>
      </c>
      <c r="S61" s="1116"/>
      <c r="T61" s="1116"/>
      <c r="U61" s="1116"/>
      <c r="V61" s="1116"/>
      <c r="W61" s="1116" t="s">
        <v>1479</v>
      </c>
      <c r="X61" s="1116" t="s">
        <v>1479</v>
      </c>
      <c r="Y61" s="1116" t="s">
        <v>1479</v>
      </c>
      <c r="Z61" s="1116" t="s">
        <v>1479</v>
      </c>
      <c r="AA61" s="1116" t="s">
        <v>1479</v>
      </c>
      <c r="AB61" s="1116" t="s">
        <v>1479</v>
      </c>
      <c r="AC61" s="1116" t="s">
        <v>1479</v>
      </c>
      <c r="AD61" s="1116" t="s">
        <v>1479</v>
      </c>
      <c r="AE61" s="636">
        <v>0</v>
      </c>
      <c r="AF61" s="650">
        <v>0</v>
      </c>
      <c r="AG61" s="635" t="e">
        <v>#VALUE!</v>
      </c>
      <c r="AH61" s="612" t="s">
        <v>1057</v>
      </c>
    </row>
    <row r="62" spans="2:34" s="569" customFormat="1" x14ac:dyDescent="0.2">
      <c r="B62" s="612" t="s">
        <v>1209</v>
      </c>
      <c r="C62" s="666" t="s">
        <v>51</v>
      </c>
      <c r="D62" s="667"/>
      <c r="E62" s="667"/>
      <c r="F62" s="667"/>
      <c r="G62" s="667"/>
      <c r="H62" s="668"/>
      <c r="I62" s="1115" t="s">
        <v>1480</v>
      </c>
      <c r="J62" s="1116" t="s">
        <v>1481</v>
      </c>
      <c r="K62" s="1116" t="s">
        <v>1481</v>
      </c>
      <c r="L62" s="1116" t="s">
        <v>1481</v>
      </c>
      <c r="M62" s="1116" t="s">
        <v>1481</v>
      </c>
      <c r="N62" s="1116" t="s">
        <v>1481</v>
      </c>
      <c r="O62" s="1116" t="s">
        <v>1481</v>
      </c>
      <c r="P62" s="1116" t="s">
        <v>1481</v>
      </c>
      <c r="Q62" s="1116" t="s">
        <v>1481</v>
      </c>
      <c r="R62" s="1116" t="s">
        <v>1481</v>
      </c>
      <c r="S62" s="1116"/>
      <c r="T62" s="1116"/>
      <c r="U62" s="1116"/>
      <c r="V62" s="1116"/>
      <c r="W62" s="1116" t="s">
        <v>1481</v>
      </c>
      <c r="X62" s="1116" t="s">
        <v>1481</v>
      </c>
      <c r="Y62" s="1116" t="s">
        <v>1481</v>
      </c>
      <c r="Z62" s="1116" t="s">
        <v>1481</v>
      </c>
      <c r="AA62" s="1116" t="s">
        <v>1481</v>
      </c>
      <c r="AB62" s="1116" t="s">
        <v>1481</v>
      </c>
      <c r="AC62" s="1116" t="s">
        <v>1481</v>
      </c>
      <c r="AD62" s="1116" t="s">
        <v>1481</v>
      </c>
      <c r="AE62" s="636">
        <v>0</v>
      </c>
      <c r="AF62" s="650">
        <v>0</v>
      </c>
      <c r="AG62" s="635" t="e">
        <v>#VALUE!</v>
      </c>
      <c r="AH62" s="612" t="s">
        <v>1057</v>
      </c>
    </row>
    <row r="63" spans="2:34" s="569" customFormat="1" x14ac:dyDescent="0.2">
      <c r="B63" s="612" t="s">
        <v>1209</v>
      </c>
      <c r="C63" s="666" t="s">
        <v>52</v>
      </c>
      <c r="D63" s="667"/>
      <c r="E63" s="667"/>
      <c r="F63" s="667"/>
      <c r="G63" s="667"/>
      <c r="H63" s="668"/>
      <c r="I63" s="1115" t="s">
        <v>1482</v>
      </c>
      <c r="J63" s="1116" t="s">
        <v>1483</v>
      </c>
      <c r="K63" s="1116" t="s">
        <v>1483</v>
      </c>
      <c r="L63" s="1116" t="s">
        <v>1483</v>
      </c>
      <c r="M63" s="1116" t="s">
        <v>1483</v>
      </c>
      <c r="N63" s="1116" t="s">
        <v>1483</v>
      </c>
      <c r="O63" s="1116" t="s">
        <v>1483</v>
      </c>
      <c r="P63" s="1116" t="s">
        <v>1483</v>
      </c>
      <c r="Q63" s="1116" t="s">
        <v>1483</v>
      </c>
      <c r="R63" s="1116" t="s">
        <v>1483</v>
      </c>
      <c r="S63" s="1116"/>
      <c r="T63" s="1116"/>
      <c r="U63" s="1116"/>
      <c r="V63" s="1116"/>
      <c r="W63" s="1116" t="s">
        <v>1483</v>
      </c>
      <c r="X63" s="1116" t="s">
        <v>1483</v>
      </c>
      <c r="Y63" s="1116" t="s">
        <v>1483</v>
      </c>
      <c r="Z63" s="1116" t="s">
        <v>1483</v>
      </c>
      <c r="AA63" s="1116" t="s">
        <v>1483</v>
      </c>
      <c r="AB63" s="1116" t="s">
        <v>1483</v>
      </c>
      <c r="AC63" s="1116" t="s">
        <v>1483</v>
      </c>
      <c r="AD63" s="1116" t="s">
        <v>1483</v>
      </c>
      <c r="AE63" s="636">
        <v>0</v>
      </c>
      <c r="AF63" s="650">
        <v>0</v>
      </c>
      <c r="AG63" s="635" t="e">
        <v>#VALUE!</v>
      </c>
      <c r="AH63" s="612" t="s">
        <v>1057</v>
      </c>
    </row>
    <row r="64" spans="2:34" s="569" customFormat="1" x14ac:dyDescent="0.2">
      <c r="B64" s="612" t="s">
        <v>1209</v>
      </c>
      <c r="C64" s="666" t="s">
        <v>53</v>
      </c>
      <c r="D64" s="667"/>
      <c r="E64" s="667"/>
      <c r="F64" s="667"/>
      <c r="G64" s="667"/>
      <c r="H64" s="668"/>
      <c r="I64" s="1115" t="s">
        <v>1484</v>
      </c>
      <c r="J64" s="1116" t="s">
        <v>1485</v>
      </c>
      <c r="K64" s="1116" t="s">
        <v>1485</v>
      </c>
      <c r="L64" s="1116" t="s">
        <v>1485</v>
      </c>
      <c r="M64" s="1116" t="s">
        <v>1485</v>
      </c>
      <c r="N64" s="1116" t="s">
        <v>1485</v>
      </c>
      <c r="O64" s="1116" t="s">
        <v>1485</v>
      </c>
      <c r="P64" s="1116" t="s">
        <v>1485</v>
      </c>
      <c r="Q64" s="1116" t="s">
        <v>1485</v>
      </c>
      <c r="R64" s="1116" t="s">
        <v>1485</v>
      </c>
      <c r="S64" s="1116"/>
      <c r="T64" s="1116"/>
      <c r="U64" s="1116"/>
      <c r="V64" s="1116"/>
      <c r="W64" s="1116" t="s">
        <v>1485</v>
      </c>
      <c r="X64" s="1116" t="s">
        <v>1485</v>
      </c>
      <c r="Y64" s="1116" t="s">
        <v>1485</v>
      </c>
      <c r="Z64" s="1116" t="s">
        <v>1485</v>
      </c>
      <c r="AA64" s="1116" t="s">
        <v>1485</v>
      </c>
      <c r="AB64" s="1116" t="s">
        <v>1485</v>
      </c>
      <c r="AC64" s="1116" t="s">
        <v>1485</v>
      </c>
      <c r="AD64" s="1116" t="s">
        <v>1485</v>
      </c>
      <c r="AE64" s="636">
        <v>0</v>
      </c>
      <c r="AF64" s="650">
        <v>0</v>
      </c>
      <c r="AG64" s="635" t="e">
        <v>#VALUE!</v>
      </c>
      <c r="AH64" s="612" t="s">
        <v>1057</v>
      </c>
    </row>
    <row r="65" spans="2:34" s="569" customFormat="1" x14ac:dyDescent="0.2">
      <c r="B65" s="612" t="s">
        <v>1209</v>
      </c>
      <c r="C65" s="666" t="s">
        <v>54</v>
      </c>
      <c r="D65" s="667"/>
      <c r="E65" s="667"/>
      <c r="F65" s="667"/>
      <c r="G65" s="667"/>
      <c r="H65" s="668"/>
      <c r="I65" s="1115" t="s">
        <v>1486</v>
      </c>
      <c r="J65" s="1116" t="s">
        <v>1487</v>
      </c>
      <c r="K65" s="1116" t="s">
        <v>1487</v>
      </c>
      <c r="L65" s="1116" t="s">
        <v>1487</v>
      </c>
      <c r="M65" s="1116" t="s">
        <v>1487</v>
      </c>
      <c r="N65" s="1116" t="s">
        <v>1487</v>
      </c>
      <c r="O65" s="1116" t="s">
        <v>1487</v>
      </c>
      <c r="P65" s="1116" t="s">
        <v>1487</v>
      </c>
      <c r="Q65" s="1116" t="s">
        <v>1487</v>
      </c>
      <c r="R65" s="1116" t="s">
        <v>1487</v>
      </c>
      <c r="S65" s="1116"/>
      <c r="T65" s="1116"/>
      <c r="U65" s="1116"/>
      <c r="V65" s="1116"/>
      <c r="W65" s="1116" t="s">
        <v>1487</v>
      </c>
      <c r="X65" s="1116" t="s">
        <v>1487</v>
      </c>
      <c r="Y65" s="1116" t="s">
        <v>1487</v>
      </c>
      <c r="Z65" s="1116" t="s">
        <v>1487</v>
      </c>
      <c r="AA65" s="1116" t="s">
        <v>1487</v>
      </c>
      <c r="AB65" s="1116" t="s">
        <v>1487</v>
      </c>
      <c r="AC65" s="1116" t="s">
        <v>1487</v>
      </c>
      <c r="AD65" s="1116" t="s">
        <v>1487</v>
      </c>
      <c r="AE65" s="633">
        <v>825876</v>
      </c>
      <c r="AF65" s="634">
        <v>831580.76</v>
      </c>
      <c r="AG65" s="635" t="e">
        <v>#VALUE!</v>
      </c>
      <c r="AH65" s="612" t="s">
        <v>1057</v>
      </c>
    </row>
    <row r="66" spans="2:34" s="569" customFormat="1" ht="29.25" customHeight="1" x14ac:dyDescent="0.2">
      <c r="B66" s="612"/>
      <c r="C66" s="652" t="s">
        <v>55</v>
      </c>
      <c r="D66" s="653"/>
      <c r="E66" s="653"/>
      <c r="F66" s="653"/>
      <c r="G66" s="653"/>
      <c r="H66" s="654"/>
      <c r="I66" s="1117" t="s">
        <v>1488</v>
      </c>
      <c r="J66" s="1118" t="s">
        <v>1489</v>
      </c>
      <c r="K66" s="1118" t="s">
        <v>1489</v>
      </c>
      <c r="L66" s="1118" t="s">
        <v>1489</v>
      </c>
      <c r="M66" s="1118" t="s">
        <v>1489</v>
      </c>
      <c r="N66" s="1118" t="s">
        <v>1489</v>
      </c>
      <c r="O66" s="1118" t="s">
        <v>1489</v>
      </c>
      <c r="P66" s="1118" t="s">
        <v>1489</v>
      </c>
      <c r="Q66" s="1118" t="s">
        <v>1489</v>
      </c>
      <c r="R66" s="1118" t="s">
        <v>1489</v>
      </c>
      <c r="S66" s="1118"/>
      <c r="T66" s="1118"/>
      <c r="U66" s="1118"/>
      <c r="V66" s="1118"/>
      <c r="W66" s="1118" t="s">
        <v>1489</v>
      </c>
      <c r="X66" s="1118" t="s">
        <v>1489</v>
      </c>
      <c r="Y66" s="1118" t="s">
        <v>1489</v>
      </c>
      <c r="Z66" s="1118" t="s">
        <v>1489</v>
      </c>
      <c r="AA66" s="1118" t="s">
        <v>1489</v>
      </c>
      <c r="AB66" s="1118" t="s">
        <v>1489</v>
      </c>
      <c r="AC66" s="1118" t="s">
        <v>1489</v>
      </c>
      <c r="AD66" s="1118" t="s">
        <v>1489</v>
      </c>
      <c r="AE66" s="633">
        <v>0</v>
      </c>
      <c r="AF66" s="634">
        <v>7280</v>
      </c>
      <c r="AG66" s="635" t="e">
        <v>#VALUE!</v>
      </c>
      <c r="AH66" s="612" t="s">
        <v>1057</v>
      </c>
    </row>
    <row r="67" spans="2:34" s="569" customFormat="1" ht="29.25" customHeight="1" x14ac:dyDescent="0.2">
      <c r="B67" s="612"/>
      <c r="C67" s="652" t="s">
        <v>1490</v>
      </c>
      <c r="D67" s="653"/>
      <c r="E67" s="653"/>
      <c r="F67" s="653"/>
      <c r="G67" s="653"/>
      <c r="H67" s="654"/>
      <c r="I67" s="1117" t="s">
        <v>1491</v>
      </c>
      <c r="J67" s="1118" t="s">
        <v>1492</v>
      </c>
      <c r="K67" s="1118" t="s">
        <v>1492</v>
      </c>
      <c r="L67" s="1118" t="s">
        <v>1492</v>
      </c>
      <c r="M67" s="1118" t="s">
        <v>1492</v>
      </c>
      <c r="N67" s="1118" t="s">
        <v>1492</v>
      </c>
      <c r="O67" s="1118" t="s">
        <v>1492</v>
      </c>
      <c r="P67" s="1118" t="s">
        <v>1492</v>
      </c>
      <c r="Q67" s="1118" t="s">
        <v>1492</v>
      </c>
      <c r="R67" s="1118" t="s">
        <v>1492</v>
      </c>
      <c r="S67" s="1118"/>
      <c r="T67" s="1118"/>
      <c r="U67" s="1118"/>
      <c r="V67" s="1118"/>
      <c r="W67" s="1118" t="s">
        <v>1492</v>
      </c>
      <c r="X67" s="1118" t="s">
        <v>1492</v>
      </c>
      <c r="Y67" s="1118" t="s">
        <v>1492</v>
      </c>
      <c r="Z67" s="1118" t="s">
        <v>1492</v>
      </c>
      <c r="AA67" s="1118" t="s">
        <v>1492</v>
      </c>
      <c r="AB67" s="1118" t="s">
        <v>1492</v>
      </c>
      <c r="AC67" s="1118" t="s">
        <v>1492</v>
      </c>
      <c r="AD67" s="1118" t="s">
        <v>1492</v>
      </c>
      <c r="AE67" s="664">
        <v>2317330.83</v>
      </c>
      <c r="AF67" s="663">
        <v>2702917.68</v>
      </c>
      <c r="AG67" s="665" t="e">
        <v>#VALUE!</v>
      </c>
      <c r="AH67" s="612" t="s">
        <v>1057</v>
      </c>
    </row>
    <row r="68" spans="2:34" s="569" customFormat="1" x14ac:dyDescent="0.2">
      <c r="B68" s="612" t="s">
        <v>1187</v>
      </c>
      <c r="C68" s="666" t="s">
        <v>56</v>
      </c>
      <c r="D68" s="667"/>
      <c r="E68" s="667"/>
      <c r="F68" s="667"/>
      <c r="G68" s="667"/>
      <c r="H68" s="668"/>
      <c r="I68" s="1115" t="s">
        <v>1493</v>
      </c>
      <c r="J68" s="1116" t="s">
        <v>1494</v>
      </c>
      <c r="K68" s="1116" t="s">
        <v>1494</v>
      </c>
      <c r="L68" s="1116" t="s">
        <v>1494</v>
      </c>
      <c r="M68" s="1116" t="s">
        <v>1494</v>
      </c>
      <c r="N68" s="1116" t="s">
        <v>1494</v>
      </c>
      <c r="O68" s="1116" t="s">
        <v>1494</v>
      </c>
      <c r="P68" s="1116" t="s">
        <v>1494</v>
      </c>
      <c r="Q68" s="1116" t="s">
        <v>1494</v>
      </c>
      <c r="R68" s="1116" t="s">
        <v>1494</v>
      </c>
      <c r="S68" s="1116"/>
      <c r="T68" s="1116"/>
      <c r="U68" s="1116"/>
      <c r="V68" s="1116"/>
      <c r="W68" s="1116" t="s">
        <v>1494</v>
      </c>
      <c r="X68" s="1116" t="s">
        <v>1494</v>
      </c>
      <c r="Y68" s="1116" t="s">
        <v>1494</v>
      </c>
      <c r="Z68" s="1116" t="s">
        <v>1494</v>
      </c>
      <c r="AA68" s="1116" t="s">
        <v>1494</v>
      </c>
      <c r="AB68" s="1116" t="s">
        <v>1494</v>
      </c>
      <c r="AC68" s="1116" t="s">
        <v>1494</v>
      </c>
      <c r="AD68" s="1116" t="s">
        <v>1494</v>
      </c>
      <c r="AE68" s="633">
        <v>970000</v>
      </c>
      <c r="AF68" s="634">
        <v>1320000</v>
      </c>
      <c r="AG68" s="635" t="e">
        <v>#VALUE!</v>
      </c>
      <c r="AH68" s="612" t="s">
        <v>1057</v>
      </c>
    </row>
    <row r="69" spans="2:34" s="569" customFormat="1" x14ac:dyDescent="0.2">
      <c r="B69" s="612" t="s">
        <v>1187</v>
      </c>
      <c r="C69" s="666" t="s">
        <v>57</v>
      </c>
      <c r="D69" s="667"/>
      <c r="E69" s="667"/>
      <c r="F69" s="667"/>
      <c r="G69" s="667"/>
      <c r="H69" s="668"/>
      <c r="I69" s="1115" t="s">
        <v>1495</v>
      </c>
      <c r="J69" s="1116" t="s">
        <v>1496</v>
      </c>
      <c r="K69" s="1116" t="s">
        <v>1496</v>
      </c>
      <c r="L69" s="1116" t="s">
        <v>1496</v>
      </c>
      <c r="M69" s="1116" t="s">
        <v>1496</v>
      </c>
      <c r="N69" s="1116" t="s">
        <v>1496</v>
      </c>
      <c r="O69" s="1116" t="s">
        <v>1496</v>
      </c>
      <c r="P69" s="1116" t="s">
        <v>1496</v>
      </c>
      <c r="Q69" s="1116" t="s">
        <v>1496</v>
      </c>
      <c r="R69" s="1116" t="s">
        <v>1496</v>
      </c>
      <c r="S69" s="1116"/>
      <c r="T69" s="1116"/>
      <c r="U69" s="1116"/>
      <c r="V69" s="1116"/>
      <c r="W69" s="1116" t="s">
        <v>1496</v>
      </c>
      <c r="X69" s="1116" t="s">
        <v>1496</v>
      </c>
      <c r="Y69" s="1116" t="s">
        <v>1496</v>
      </c>
      <c r="Z69" s="1116" t="s">
        <v>1496</v>
      </c>
      <c r="AA69" s="1116" t="s">
        <v>1496</v>
      </c>
      <c r="AB69" s="1116" t="s">
        <v>1496</v>
      </c>
      <c r="AC69" s="1116" t="s">
        <v>1496</v>
      </c>
      <c r="AD69" s="1116" t="s">
        <v>1496</v>
      </c>
      <c r="AE69" s="633">
        <v>71000</v>
      </c>
      <c r="AF69" s="634">
        <v>105000</v>
      </c>
      <c r="AG69" s="635" t="e">
        <v>#VALUE!</v>
      </c>
      <c r="AH69" s="612" t="s">
        <v>1057</v>
      </c>
    </row>
    <row r="70" spans="2:34" s="569" customFormat="1" x14ac:dyDescent="0.2">
      <c r="B70" s="612" t="s">
        <v>1184</v>
      </c>
      <c r="C70" s="666" t="s">
        <v>58</v>
      </c>
      <c r="D70" s="667"/>
      <c r="E70" s="667"/>
      <c r="F70" s="667"/>
      <c r="G70" s="667"/>
      <c r="H70" s="668"/>
      <c r="I70" s="1115" t="s">
        <v>1497</v>
      </c>
      <c r="J70" s="1116" t="s">
        <v>1498</v>
      </c>
      <c r="K70" s="1116" t="s">
        <v>1498</v>
      </c>
      <c r="L70" s="1116" t="s">
        <v>1498</v>
      </c>
      <c r="M70" s="1116" t="s">
        <v>1498</v>
      </c>
      <c r="N70" s="1116" t="s">
        <v>1498</v>
      </c>
      <c r="O70" s="1116" t="s">
        <v>1498</v>
      </c>
      <c r="P70" s="1116" t="s">
        <v>1498</v>
      </c>
      <c r="Q70" s="1116" t="s">
        <v>1498</v>
      </c>
      <c r="R70" s="1116" t="s">
        <v>1498</v>
      </c>
      <c r="S70" s="1116"/>
      <c r="T70" s="1116"/>
      <c r="U70" s="1116"/>
      <c r="V70" s="1116"/>
      <c r="W70" s="1116" t="s">
        <v>1498</v>
      </c>
      <c r="X70" s="1116" t="s">
        <v>1498</v>
      </c>
      <c r="Y70" s="1116" t="s">
        <v>1498</v>
      </c>
      <c r="Z70" s="1116" t="s">
        <v>1498</v>
      </c>
      <c r="AA70" s="1116" t="s">
        <v>1498</v>
      </c>
      <c r="AB70" s="1116" t="s">
        <v>1498</v>
      </c>
      <c r="AC70" s="1116" t="s">
        <v>1498</v>
      </c>
      <c r="AD70" s="1116" t="s">
        <v>1498</v>
      </c>
      <c r="AE70" s="636">
        <v>0</v>
      </c>
      <c r="AF70" s="650">
        <v>0</v>
      </c>
      <c r="AG70" s="635" t="e">
        <v>#VALUE!</v>
      </c>
      <c r="AH70" s="612" t="s">
        <v>1057</v>
      </c>
    </row>
    <row r="71" spans="2:34" s="569" customFormat="1" x14ac:dyDescent="0.2">
      <c r="B71" s="612" t="s">
        <v>1187</v>
      </c>
      <c r="C71" s="666" t="s">
        <v>59</v>
      </c>
      <c r="D71" s="667"/>
      <c r="E71" s="667"/>
      <c r="F71" s="667"/>
      <c r="G71" s="667"/>
      <c r="H71" s="668"/>
      <c r="I71" s="1115" t="s">
        <v>1499</v>
      </c>
      <c r="J71" s="1116" t="s">
        <v>1500</v>
      </c>
      <c r="K71" s="1116" t="s">
        <v>1500</v>
      </c>
      <c r="L71" s="1116" t="s">
        <v>1500</v>
      </c>
      <c r="M71" s="1116" t="s">
        <v>1500</v>
      </c>
      <c r="N71" s="1116" t="s">
        <v>1500</v>
      </c>
      <c r="O71" s="1116" t="s">
        <v>1500</v>
      </c>
      <c r="P71" s="1116" t="s">
        <v>1500</v>
      </c>
      <c r="Q71" s="1116" t="s">
        <v>1500</v>
      </c>
      <c r="R71" s="1116" t="s">
        <v>1500</v>
      </c>
      <c r="S71" s="1116"/>
      <c r="T71" s="1116"/>
      <c r="U71" s="1116"/>
      <c r="V71" s="1116"/>
      <c r="W71" s="1116" t="s">
        <v>1500</v>
      </c>
      <c r="X71" s="1116" t="s">
        <v>1500</v>
      </c>
      <c r="Y71" s="1116" t="s">
        <v>1500</v>
      </c>
      <c r="Z71" s="1116" t="s">
        <v>1500</v>
      </c>
      <c r="AA71" s="1116" t="s">
        <v>1500</v>
      </c>
      <c r="AB71" s="1116" t="s">
        <v>1500</v>
      </c>
      <c r="AC71" s="1116" t="s">
        <v>1500</v>
      </c>
      <c r="AD71" s="1116" t="s">
        <v>1500</v>
      </c>
      <c r="AE71" s="633">
        <v>161000</v>
      </c>
      <c r="AF71" s="634">
        <v>192000</v>
      </c>
      <c r="AG71" s="635" t="e">
        <v>#VALUE!</v>
      </c>
      <c r="AH71" s="612" t="s">
        <v>1057</v>
      </c>
    </row>
    <row r="72" spans="2:34" s="569" customFormat="1" x14ac:dyDescent="0.2">
      <c r="B72" s="612" t="s">
        <v>1187</v>
      </c>
      <c r="C72" s="666" t="s">
        <v>60</v>
      </c>
      <c r="D72" s="667"/>
      <c r="E72" s="667"/>
      <c r="F72" s="667"/>
      <c r="G72" s="667"/>
      <c r="H72" s="668"/>
      <c r="I72" s="1115" t="s">
        <v>1501</v>
      </c>
      <c r="J72" s="1116" t="s">
        <v>1502</v>
      </c>
      <c r="K72" s="1116" t="s">
        <v>1502</v>
      </c>
      <c r="L72" s="1116" t="s">
        <v>1502</v>
      </c>
      <c r="M72" s="1116" t="s">
        <v>1502</v>
      </c>
      <c r="N72" s="1116" t="s">
        <v>1502</v>
      </c>
      <c r="O72" s="1116" t="s">
        <v>1502</v>
      </c>
      <c r="P72" s="1116" t="s">
        <v>1502</v>
      </c>
      <c r="Q72" s="1116" t="s">
        <v>1502</v>
      </c>
      <c r="R72" s="1116" t="s">
        <v>1502</v>
      </c>
      <c r="S72" s="1116"/>
      <c r="T72" s="1116"/>
      <c r="U72" s="1116"/>
      <c r="V72" s="1116"/>
      <c r="W72" s="1116" t="s">
        <v>1502</v>
      </c>
      <c r="X72" s="1116" t="s">
        <v>1502</v>
      </c>
      <c r="Y72" s="1116" t="s">
        <v>1502</v>
      </c>
      <c r="Z72" s="1116" t="s">
        <v>1502</v>
      </c>
      <c r="AA72" s="1116" t="s">
        <v>1502</v>
      </c>
      <c r="AB72" s="1116" t="s">
        <v>1502</v>
      </c>
      <c r="AC72" s="1116" t="s">
        <v>1502</v>
      </c>
      <c r="AD72" s="1116" t="s">
        <v>1502</v>
      </c>
      <c r="AE72" s="636">
        <v>0</v>
      </c>
      <c r="AF72" s="650">
        <v>0</v>
      </c>
      <c r="AG72" s="635" t="e">
        <v>#VALUE!</v>
      </c>
      <c r="AH72" s="612" t="s">
        <v>1057</v>
      </c>
    </row>
    <row r="73" spans="2:34" s="569" customFormat="1" x14ac:dyDescent="0.2">
      <c r="B73" s="612" t="s">
        <v>1187</v>
      </c>
      <c r="C73" s="666" t="s">
        <v>61</v>
      </c>
      <c r="D73" s="667"/>
      <c r="E73" s="667"/>
      <c r="F73" s="667"/>
      <c r="G73" s="667"/>
      <c r="H73" s="668"/>
      <c r="I73" s="1115" t="s">
        <v>1503</v>
      </c>
      <c r="J73" s="1116" t="s">
        <v>1504</v>
      </c>
      <c r="K73" s="1116" t="s">
        <v>1504</v>
      </c>
      <c r="L73" s="1116" t="s">
        <v>1504</v>
      </c>
      <c r="M73" s="1116" t="s">
        <v>1504</v>
      </c>
      <c r="N73" s="1116" t="s">
        <v>1504</v>
      </c>
      <c r="O73" s="1116" t="s">
        <v>1504</v>
      </c>
      <c r="P73" s="1116" t="s">
        <v>1504</v>
      </c>
      <c r="Q73" s="1116" t="s">
        <v>1504</v>
      </c>
      <c r="R73" s="1116" t="s">
        <v>1504</v>
      </c>
      <c r="S73" s="1116"/>
      <c r="T73" s="1116"/>
      <c r="U73" s="1116"/>
      <c r="V73" s="1116"/>
      <c r="W73" s="1116" t="s">
        <v>1504</v>
      </c>
      <c r="X73" s="1116" t="s">
        <v>1504</v>
      </c>
      <c r="Y73" s="1116" t="s">
        <v>1504</v>
      </c>
      <c r="Z73" s="1116" t="s">
        <v>1504</v>
      </c>
      <c r="AA73" s="1116" t="s">
        <v>1504</v>
      </c>
      <c r="AB73" s="1116" t="s">
        <v>1504</v>
      </c>
      <c r="AC73" s="1116" t="s">
        <v>1504</v>
      </c>
      <c r="AD73" s="1116" t="s">
        <v>1504</v>
      </c>
      <c r="AE73" s="636">
        <v>0</v>
      </c>
      <c r="AF73" s="650">
        <v>0</v>
      </c>
      <c r="AG73" s="635" t="e">
        <v>#VALUE!</v>
      </c>
      <c r="AH73" s="612" t="s">
        <v>1057</v>
      </c>
    </row>
    <row r="74" spans="2:34" s="569" customFormat="1" x14ac:dyDescent="0.2">
      <c r="B74" s="612" t="s">
        <v>1187</v>
      </c>
      <c r="C74" s="666" t="s">
        <v>62</v>
      </c>
      <c r="D74" s="667"/>
      <c r="E74" s="667"/>
      <c r="F74" s="667"/>
      <c r="G74" s="667"/>
      <c r="H74" s="668"/>
      <c r="I74" s="1115" t="s">
        <v>1505</v>
      </c>
      <c r="J74" s="1116" t="s">
        <v>1506</v>
      </c>
      <c r="K74" s="1116" t="s">
        <v>1506</v>
      </c>
      <c r="L74" s="1116" t="s">
        <v>1506</v>
      </c>
      <c r="M74" s="1116" t="s">
        <v>1506</v>
      </c>
      <c r="N74" s="1116" t="s">
        <v>1506</v>
      </c>
      <c r="O74" s="1116" t="s">
        <v>1506</v>
      </c>
      <c r="P74" s="1116" t="s">
        <v>1506</v>
      </c>
      <c r="Q74" s="1116" t="s">
        <v>1506</v>
      </c>
      <c r="R74" s="1116" t="s">
        <v>1506</v>
      </c>
      <c r="S74" s="1116"/>
      <c r="T74" s="1116"/>
      <c r="U74" s="1116"/>
      <c r="V74" s="1116"/>
      <c r="W74" s="1116" t="s">
        <v>1506</v>
      </c>
      <c r="X74" s="1116" t="s">
        <v>1506</v>
      </c>
      <c r="Y74" s="1116" t="s">
        <v>1506</v>
      </c>
      <c r="Z74" s="1116" t="s">
        <v>1506</v>
      </c>
      <c r="AA74" s="1116" t="s">
        <v>1506</v>
      </c>
      <c r="AB74" s="1116" t="s">
        <v>1506</v>
      </c>
      <c r="AC74" s="1116" t="s">
        <v>1506</v>
      </c>
      <c r="AD74" s="1116" t="s">
        <v>1506</v>
      </c>
      <c r="AE74" s="636">
        <v>0</v>
      </c>
      <c r="AF74" s="650">
        <v>0</v>
      </c>
      <c r="AG74" s="635" t="e">
        <v>#VALUE!</v>
      </c>
      <c r="AH74" s="612" t="s">
        <v>1057</v>
      </c>
    </row>
    <row r="75" spans="2:34" s="569" customFormat="1" x14ac:dyDescent="0.2">
      <c r="B75" s="612" t="s">
        <v>1187</v>
      </c>
      <c r="C75" s="666" t="s">
        <v>63</v>
      </c>
      <c r="D75" s="667"/>
      <c r="E75" s="667"/>
      <c r="F75" s="667"/>
      <c r="G75" s="667"/>
      <c r="H75" s="668"/>
      <c r="I75" s="1115" t="s">
        <v>1507</v>
      </c>
      <c r="J75" s="1116" t="s">
        <v>1508</v>
      </c>
      <c r="K75" s="1116" t="s">
        <v>1508</v>
      </c>
      <c r="L75" s="1116" t="s">
        <v>1508</v>
      </c>
      <c r="M75" s="1116" t="s">
        <v>1508</v>
      </c>
      <c r="N75" s="1116" t="s">
        <v>1508</v>
      </c>
      <c r="O75" s="1116" t="s">
        <v>1508</v>
      </c>
      <c r="P75" s="1116" t="s">
        <v>1508</v>
      </c>
      <c r="Q75" s="1116" t="s">
        <v>1508</v>
      </c>
      <c r="R75" s="1116" t="s">
        <v>1508</v>
      </c>
      <c r="S75" s="1116"/>
      <c r="T75" s="1116"/>
      <c r="U75" s="1116"/>
      <c r="V75" s="1116"/>
      <c r="W75" s="1116" t="s">
        <v>1508</v>
      </c>
      <c r="X75" s="1116" t="s">
        <v>1508</v>
      </c>
      <c r="Y75" s="1116" t="s">
        <v>1508</v>
      </c>
      <c r="Z75" s="1116" t="s">
        <v>1508</v>
      </c>
      <c r="AA75" s="1116" t="s">
        <v>1508</v>
      </c>
      <c r="AB75" s="1116" t="s">
        <v>1508</v>
      </c>
      <c r="AC75" s="1116" t="s">
        <v>1508</v>
      </c>
      <c r="AD75" s="1116" t="s">
        <v>1508</v>
      </c>
      <c r="AE75" s="633">
        <v>345000</v>
      </c>
      <c r="AF75" s="634">
        <v>647000</v>
      </c>
      <c r="AG75" s="635" t="e">
        <v>#VALUE!</v>
      </c>
      <c r="AH75" s="612" t="s">
        <v>1057</v>
      </c>
    </row>
    <row r="76" spans="2:34" s="569" customFormat="1" x14ac:dyDescent="0.2">
      <c r="B76" s="612" t="s">
        <v>1187</v>
      </c>
      <c r="C76" s="666" t="s">
        <v>64</v>
      </c>
      <c r="D76" s="667"/>
      <c r="E76" s="667"/>
      <c r="F76" s="667"/>
      <c r="G76" s="667"/>
      <c r="H76" s="668"/>
      <c r="I76" s="1115" t="s">
        <v>1509</v>
      </c>
      <c r="J76" s="1116" t="s">
        <v>1510</v>
      </c>
      <c r="K76" s="1116" t="s">
        <v>1510</v>
      </c>
      <c r="L76" s="1116" t="s">
        <v>1510</v>
      </c>
      <c r="M76" s="1116" t="s">
        <v>1510</v>
      </c>
      <c r="N76" s="1116" t="s">
        <v>1510</v>
      </c>
      <c r="O76" s="1116" t="s">
        <v>1510</v>
      </c>
      <c r="P76" s="1116" t="s">
        <v>1510</v>
      </c>
      <c r="Q76" s="1116" t="s">
        <v>1510</v>
      </c>
      <c r="R76" s="1116" t="s">
        <v>1510</v>
      </c>
      <c r="S76" s="1116"/>
      <c r="T76" s="1116"/>
      <c r="U76" s="1116"/>
      <c r="V76" s="1116"/>
      <c r="W76" s="1116" t="s">
        <v>1510</v>
      </c>
      <c r="X76" s="1116" t="s">
        <v>1510</v>
      </c>
      <c r="Y76" s="1116" t="s">
        <v>1510</v>
      </c>
      <c r="Z76" s="1116" t="s">
        <v>1510</v>
      </c>
      <c r="AA76" s="1116" t="s">
        <v>1510</v>
      </c>
      <c r="AB76" s="1116" t="s">
        <v>1510</v>
      </c>
      <c r="AC76" s="1116" t="s">
        <v>1510</v>
      </c>
      <c r="AD76" s="1116" t="s">
        <v>1510</v>
      </c>
      <c r="AE76" s="633">
        <v>194330.83</v>
      </c>
      <c r="AF76" s="634">
        <v>20917.68</v>
      </c>
      <c r="AG76" s="635" t="e">
        <v>#VALUE!</v>
      </c>
      <c r="AH76" s="612" t="s">
        <v>1057</v>
      </c>
    </row>
    <row r="77" spans="2:34" s="569" customFormat="1" x14ac:dyDescent="0.2">
      <c r="B77" s="612" t="s">
        <v>1187</v>
      </c>
      <c r="C77" s="666" t="s">
        <v>65</v>
      </c>
      <c r="D77" s="667"/>
      <c r="E77" s="667"/>
      <c r="F77" s="667"/>
      <c r="G77" s="667"/>
      <c r="H77" s="668"/>
      <c r="I77" s="1115" t="s">
        <v>1511</v>
      </c>
      <c r="J77" s="1116" t="s">
        <v>1508</v>
      </c>
      <c r="K77" s="1116" t="s">
        <v>1508</v>
      </c>
      <c r="L77" s="1116" t="s">
        <v>1508</v>
      </c>
      <c r="M77" s="1116" t="s">
        <v>1508</v>
      </c>
      <c r="N77" s="1116" t="s">
        <v>1508</v>
      </c>
      <c r="O77" s="1116" t="s">
        <v>1508</v>
      </c>
      <c r="P77" s="1116" t="s">
        <v>1508</v>
      </c>
      <c r="Q77" s="1116" t="s">
        <v>1508</v>
      </c>
      <c r="R77" s="1116" t="s">
        <v>1508</v>
      </c>
      <c r="S77" s="1116"/>
      <c r="T77" s="1116"/>
      <c r="U77" s="1116"/>
      <c r="V77" s="1116"/>
      <c r="W77" s="1116" t="s">
        <v>1508</v>
      </c>
      <c r="X77" s="1116" t="s">
        <v>1508</v>
      </c>
      <c r="Y77" s="1116" t="s">
        <v>1508</v>
      </c>
      <c r="Z77" s="1116" t="s">
        <v>1508</v>
      </c>
      <c r="AA77" s="1116" t="s">
        <v>1508</v>
      </c>
      <c r="AB77" s="1116" t="s">
        <v>1508</v>
      </c>
      <c r="AC77" s="1116" t="s">
        <v>1508</v>
      </c>
      <c r="AD77" s="1116" t="s">
        <v>1508</v>
      </c>
      <c r="AE77" s="636">
        <v>0</v>
      </c>
      <c r="AF77" s="650">
        <v>0</v>
      </c>
      <c r="AG77" s="635" t="e">
        <v>#VALUE!</v>
      </c>
      <c r="AH77" s="612" t="s">
        <v>1057</v>
      </c>
    </row>
    <row r="78" spans="2:34" s="569" customFormat="1" x14ac:dyDescent="0.2">
      <c r="B78" s="612" t="s">
        <v>1187</v>
      </c>
      <c r="C78" s="666" t="s">
        <v>66</v>
      </c>
      <c r="D78" s="667"/>
      <c r="E78" s="667"/>
      <c r="F78" s="667"/>
      <c r="G78" s="667"/>
      <c r="H78" s="668"/>
      <c r="I78" s="1115" t="s">
        <v>1512</v>
      </c>
      <c r="J78" s="1116" t="s">
        <v>1513</v>
      </c>
      <c r="K78" s="1116" t="s">
        <v>1513</v>
      </c>
      <c r="L78" s="1116" t="s">
        <v>1513</v>
      </c>
      <c r="M78" s="1116" t="s">
        <v>1513</v>
      </c>
      <c r="N78" s="1116" t="s">
        <v>1513</v>
      </c>
      <c r="O78" s="1116" t="s">
        <v>1513</v>
      </c>
      <c r="P78" s="1116" t="s">
        <v>1513</v>
      </c>
      <c r="Q78" s="1116" t="s">
        <v>1513</v>
      </c>
      <c r="R78" s="1116" t="s">
        <v>1513</v>
      </c>
      <c r="S78" s="1116"/>
      <c r="T78" s="1116"/>
      <c r="U78" s="1116"/>
      <c r="V78" s="1116"/>
      <c r="W78" s="1116" t="s">
        <v>1513</v>
      </c>
      <c r="X78" s="1116" t="s">
        <v>1513</v>
      </c>
      <c r="Y78" s="1116" t="s">
        <v>1513</v>
      </c>
      <c r="Z78" s="1116" t="s">
        <v>1513</v>
      </c>
      <c r="AA78" s="1116" t="s">
        <v>1513</v>
      </c>
      <c r="AB78" s="1116" t="s">
        <v>1513</v>
      </c>
      <c r="AC78" s="1116" t="s">
        <v>1513</v>
      </c>
      <c r="AD78" s="1116" t="s">
        <v>1513</v>
      </c>
      <c r="AE78" s="636">
        <v>0</v>
      </c>
      <c r="AF78" s="650">
        <v>0</v>
      </c>
      <c r="AG78" s="635" t="e">
        <v>#VALUE!</v>
      </c>
      <c r="AH78" s="612" t="s">
        <v>1057</v>
      </c>
    </row>
    <row r="79" spans="2:34" s="569" customFormat="1" ht="36" customHeight="1" x14ac:dyDescent="0.2">
      <c r="B79" s="612" t="s">
        <v>1184</v>
      </c>
      <c r="C79" s="666" t="s">
        <v>1514</v>
      </c>
      <c r="D79" s="667"/>
      <c r="E79" s="667"/>
      <c r="F79" s="667"/>
      <c r="G79" s="667"/>
      <c r="H79" s="668"/>
      <c r="I79" s="1115" t="s">
        <v>1515</v>
      </c>
      <c r="J79" s="1116" t="s">
        <v>1513</v>
      </c>
      <c r="K79" s="1116" t="s">
        <v>1513</v>
      </c>
      <c r="L79" s="1116" t="s">
        <v>1513</v>
      </c>
      <c r="M79" s="1116" t="s">
        <v>1513</v>
      </c>
      <c r="N79" s="1116" t="s">
        <v>1513</v>
      </c>
      <c r="O79" s="1116" t="s">
        <v>1513</v>
      </c>
      <c r="P79" s="1116" t="s">
        <v>1513</v>
      </c>
      <c r="Q79" s="1116" t="s">
        <v>1513</v>
      </c>
      <c r="R79" s="1116" t="s">
        <v>1513</v>
      </c>
      <c r="S79" s="1116"/>
      <c r="T79" s="1116"/>
      <c r="U79" s="1116"/>
      <c r="V79" s="1116"/>
      <c r="W79" s="1116" t="s">
        <v>1513</v>
      </c>
      <c r="X79" s="1116" t="s">
        <v>1513</v>
      </c>
      <c r="Y79" s="1116" t="s">
        <v>1513</v>
      </c>
      <c r="Z79" s="1116" t="s">
        <v>1513</v>
      </c>
      <c r="AA79" s="1116" t="s">
        <v>1513</v>
      </c>
      <c r="AB79" s="1116" t="s">
        <v>1513</v>
      </c>
      <c r="AC79" s="1116" t="s">
        <v>1513</v>
      </c>
      <c r="AD79" s="1116" t="s">
        <v>1513</v>
      </c>
      <c r="AE79" s="669">
        <v>0</v>
      </c>
      <c r="AF79" s="637">
        <v>0</v>
      </c>
      <c r="AG79" s="670" t="e">
        <v>#VALUE!</v>
      </c>
      <c r="AH79" s="612" t="s">
        <v>1057</v>
      </c>
    </row>
    <row r="80" spans="2:34" s="569" customFormat="1" x14ac:dyDescent="0.2">
      <c r="B80" s="612" t="s">
        <v>1184</v>
      </c>
      <c r="C80" s="652" t="s">
        <v>67</v>
      </c>
      <c r="D80" s="653"/>
      <c r="E80" s="653"/>
      <c r="F80" s="653"/>
      <c r="G80" s="653"/>
      <c r="H80" s="654"/>
      <c r="I80" s="1117" t="s">
        <v>1516</v>
      </c>
      <c r="J80" s="1118" t="s">
        <v>1517</v>
      </c>
      <c r="K80" s="1118" t="s">
        <v>1517</v>
      </c>
      <c r="L80" s="1118" t="s">
        <v>1517</v>
      </c>
      <c r="M80" s="1118" t="s">
        <v>1517</v>
      </c>
      <c r="N80" s="1118" t="s">
        <v>1517</v>
      </c>
      <c r="O80" s="1118" t="s">
        <v>1517</v>
      </c>
      <c r="P80" s="1118" t="s">
        <v>1517</v>
      </c>
      <c r="Q80" s="1118" t="s">
        <v>1517</v>
      </c>
      <c r="R80" s="1118" t="s">
        <v>1517</v>
      </c>
      <c r="S80" s="1118"/>
      <c r="T80" s="1118"/>
      <c r="U80" s="1118"/>
      <c r="V80" s="1118"/>
      <c r="W80" s="1118" t="s">
        <v>1517</v>
      </c>
      <c r="X80" s="1118" t="s">
        <v>1517</v>
      </c>
      <c r="Y80" s="1118" t="s">
        <v>1517</v>
      </c>
      <c r="Z80" s="1118" t="s">
        <v>1517</v>
      </c>
      <c r="AA80" s="1118" t="s">
        <v>1517</v>
      </c>
      <c r="AB80" s="1118" t="s">
        <v>1517</v>
      </c>
      <c r="AC80" s="1118" t="s">
        <v>1517</v>
      </c>
      <c r="AD80" s="1118" t="s">
        <v>1517</v>
      </c>
      <c r="AE80" s="636">
        <v>0</v>
      </c>
      <c r="AF80" s="650">
        <v>0</v>
      </c>
      <c r="AG80" s="635" t="e">
        <v>#VALUE!</v>
      </c>
      <c r="AH80" s="612" t="s">
        <v>1057</v>
      </c>
    </row>
    <row r="81" spans="2:34" s="569" customFormat="1" ht="28.5" customHeight="1" x14ac:dyDescent="0.2">
      <c r="B81" s="612" t="s">
        <v>1184</v>
      </c>
      <c r="C81" s="652" t="s">
        <v>68</v>
      </c>
      <c r="D81" s="653"/>
      <c r="E81" s="653"/>
      <c r="F81" s="653"/>
      <c r="G81" s="653"/>
      <c r="H81" s="654"/>
      <c r="I81" s="1117" t="s">
        <v>1518</v>
      </c>
      <c r="J81" s="1118" t="s">
        <v>1519</v>
      </c>
      <c r="K81" s="1118" t="s">
        <v>1519</v>
      </c>
      <c r="L81" s="1118" t="s">
        <v>1519</v>
      </c>
      <c r="M81" s="1118" t="s">
        <v>1519</v>
      </c>
      <c r="N81" s="1118" t="s">
        <v>1519</v>
      </c>
      <c r="O81" s="1118" t="s">
        <v>1519</v>
      </c>
      <c r="P81" s="1118" t="s">
        <v>1519</v>
      </c>
      <c r="Q81" s="1118" t="s">
        <v>1519</v>
      </c>
      <c r="R81" s="1118" t="s">
        <v>1519</v>
      </c>
      <c r="S81" s="1118"/>
      <c r="T81" s="1118"/>
      <c r="U81" s="1118"/>
      <c r="V81" s="1118"/>
      <c r="W81" s="1118" t="s">
        <v>1519</v>
      </c>
      <c r="X81" s="1118" t="s">
        <v>1519</v>
      </c>
      <c r="Y81" s="1118" t="s">
        <v>1519</v>
      </c>
      <c r="Z81" s="1118" t="s">
        <v>1519</v>
      </c>
      <c r="AA81" s="1118" t="s">
        <v>1519</v>
      </c>
      <c r="AB81" s="1118" t="s">
        <v>1519</v>
      </c>
      <c r="AC81" s="1118" t="s">
        <v>1519</v>
      </c>
      <c r="AD81" s="1118" t="s">
        <v>1519</v>
      </c>
      <c r="AE81" s="636">
        <v>0</v>
      </c>
      <c r="AF81" s="650">
        <v>0</v>
      </c>
      <c r="AG81" s="635" t="e">
        <v>#VALUE!</v>
      </c>
      <c r="AH81" s="612" t="s">
        <v>1057</v>
      </c>
    </row>
    <row r="82" spans="2:34" s="569" customFormat="1" ht="26.25" customHeight="1" x14ac:dyDescent="0.2">
      <c r="B82" s="612"/>
      <c r="C82" s="666" t="s">
        <v>69</v>
      </c>
      <c r="D82" s="667"/>
      <c r="E82" s="667"/>
      <c r="F82" s="667"/>
      <c r="G82" s="667"/>
      <c r="H82" s="668"/>
      <c r="I82" s="1115" t="s">
        <v>1520</v>
      </c>
      <c r="J82" s="1116" t="s">
        <v>1521</v>
      </c>
      <c r="K82" s="1116" t="s">
        <v>1521</v>
      </c>
      <c r="L82" s="1116" t="s">
        <v>1521</v>
      </c>
      <c r="M82" s="1116" t="s">
        <v>1521</v>
      </c>
      <c r="N82" s="1116" t="s">
        <v>1521</v>
      </c>
      <c r="O82" s="1116" t="s">
        <v>1521</v>
      </c>
      <c r="P82" s="1116" t="s">
        <v>1521</v>
      </c>
      <c r="Q82" s="1116" t="s">
        <v>1521</v>
      </c>
      <c r="R82" s="1116" t="s">
        <v>1521</v>
      </c>
      <c r="S82" s="1116"/>
      <c r="T82" s="1116"/>
      <c r="U82" s="1116"/>
      <c r="V82" s="1116"/>
      <c r="W82" s="1116" t="s">
        <v>1521</v>
      </c>
      <c r="X82" s="1116" t="s">
        <v>1521</v>
      </c>
      <c r="Y82" s="1116" t="s">
        <v>1521</v>
      </c>
      <c r="Z82" s="1116" t="s">
        <v>1521</v>
      </c>
      <c r="AA82" s="1116" t="s">
        <v>1521</v>
      </c>
      <c r="AB82" s="1116" t="s">
        <v>1521</v>
      </c>
      <c r="AC82" s="1116" t="s">
        <v>1521</v>
      </c>
      <c r="AD82" s="1116" t="s">
        <v>1521</v>
      </c>
      <c r="AE82" s="633">
        <v>576000</v>
      </c>
      <c r="AF82" s="634">
        <v>418000</v>
      </c>
      <c r="AG82" s="635" t="e">
        <v>#VALUE!</v>
      </c>
      <c r="AH82" s="612" t="s">
        <v>1057</v>
      </c>
    </row>
    <row r="83" spans="2:34" s="569" customFormat="1" ht="39.75" customHeight="1" x14ac:dyDescent="0.2">
      <c r="B83" s="612" t="s">
        <v>1187</v>
      </c>
      <c r="C83" s="656" t="s">
        <v>1522</v>
      </c>
      <c r="D83" s="657"/>
      <c r="E83" s="657"/>
      <c r="F83" s="657"/>
      <c r="G83" s="657"/>
      <c r="H83" s="658"/>
      <c r="I83" s="1119" t="s">
        <v>1523</v>
      </c>
      <c r="J83" s="1120" t="s">
        <v>1524</v>
      </c>
      <c r="K83" s="1120" t="s">
        <v>1524</v>
      </c>
      <c r="L83" s="1120" t="s">
        <v>1524</v>
      </c>
      <c r="M83" s="1120" t="s">
        <v>1524</v>
      </c>
      <c r="N83" s="1120" t="s">
        <v>1524</v>
      </c>
      <c r="O83" s="1120" t="s">
        <v>1524</v>
      </c>
      <c r="P83" s="1120" t="s">
        <v>1524</v>
      </c>
      <c r="Q83" s="1120" t="s">
        <v>1524</v>
      </c>
      <c r="R83" s="1120" t="s">
        <v>1524</v>
      </c>
      <c r="S83" s="1120"/>
      <c r="T83" s="1120"/>
      <c r="U83" s="1120"/>
      <c r="V83" s="1120"/>
      <c r="W83" s="1120" t="s">
        <v>1524</v>
      </c>
      <c r="X83" s="1120" t="s">
        <v>1524</v>
      </c>
      <c r="Y83" s="1120" t="s">
        <v>1524</v>
      </c>
      <c r="Z83" s="1120" t="s">
        <v>1524</v>
      </c>
      <c r="AA83" s="1120" t="s">
        <v>1524</v>
      </c>
      <c r="AB83" s="1120" t="s">
        <v>1524</v>
      </c>
      <c r="AC83" s="1120" t="s">
        <v>1524</v>
      </c>
      <c r="AD83" s="1120" t="s">
        <v>1524</v>
      </c>
      <c r="AE83" s="669">
        <v>0</v>
      </c>
      <c r="AF83" s="663">
        <v>0</v>
      </c>
      <c r="AG83" s="665" t="e">
        <v>#VALUE!</v>
      </c>
      <c r="AH83" s="612" t="s">
        <v>1057</v>
      </c>
    </row>
    <row r="84" spans="2:34" s="569" customFormat="1" x14ac:dyDescent="0.2">
      <c r="B84" s="612" t="s">
        <v>1187</v>
      </c>
      <c r="C84" s="652" t="s">
        <v>70</v>
      </c>
      <c r="D84" s="653"/>
      <c r="E84" s="653"/>
      <c r="F84" s="653"/>
      <c r="G84" s="653"/>
      <c r="H84" s="654"/>
      <c r="I84" s="1117" t="s">
        <v>1525</v>
      </c>
      <c r="J84" s="1118" t="s">
        <v>1526</v>
      </c>
      <c r="K84" s="1118" t="s">
        <v>1526</v>
      </c>
      <c r="L84" s="1118" t="s">
        <v>1526</v>
      </c>
      <c r="M84" s="1118" t="s">
        <v>1526</v>
      </c>
      <c r="N84" s="1118" t="s">
        <v>1526</v>
      </c>
      <c r="O84" s="1118" t="s">
        <v>1526</v>
      </c>
      <c r="P84" s="1118" t="s">
        <v>1526</v>
      </c>
      <c r="Q84" s="1118" t="s">
        <v>1526</v>
      </c>
      <c r="R84" s="1118" t="s">
        <v>1526</v>
      </c>
      <c r="S84" s="1118"/>
      <c r="T84" s="1118"/>
      <c r="U84" s="1118"/>
      <c r="V84" s="1118"/>
      <c r="W84" s="1118" t="s">
        <v>1526</v>
      </c>
      <c r="X84" s="1118" t="s">
        <v>1526</v>
      </c>
      <c r="Y84" s="1118" t="s">
        <v>1526</v>
      </c>
      <c r="Z84" s="1118" t="s">
        <v>1526</v>
      </c>
      <c r="AA84" s="1118" t="s">
        <v>1526</v>
      </c>
      <c r="AB84" s="1118" t="s">
        <v>1526</v>
      </c>
      <c r="AC84" s="1118" t="s">
        <v>1526</v>
      </c>
      <c r="AD84" s="1118" t="s">
        <v>1526</v>
      </c>
      <c r="AE84" s="636">
        <v>0</v>
      </c>
      <c r="AF84" s="650">
        <v>0</v>
      </c>
      <c r="AG84" s="635" t="e">
        <v>#VALUE!</v>
      </c>
      <c r="AH84" s="612" t="s">
        <v>1057</v>
      </c>
    </row>
    <row r="85" spans="2:34" s="569" customFormat="1" x14ac:dyDescent="0.2">
      <c r="B85" s="612" t="s">
        <v>1187</v>
      </c>
      <c r="C85" s="652" t="s">
        <v>71</v>
      </c>
      <c r="D85" s="653"/>
      <c r="E85" s="653"/>
      <c r="F85" s="653"/>
      <c r="G85" s="653"/>
      <c r="H85" s="654"/>
      <c r="I85" s="1117" t="s">
        <v>1527</v>
      </c>
      <c r="J85" s="1118" t="s">
        <v>1528</v>
      </c>
      <c r="K85" s="1118" t="s">
        <v>1528</v>
      </c>
      <c r="L85" s="1118" t="s">
        <v>1528</v>
      </c>
      <c r="M85" s="1118" t="s">
        <v>1528</v>
      </c>
      <c r="N85" s="1118" t="s">
        <v>1528</v>
      </c>
      <c r="O85" s="1118" t="s">
        <v>1528</v>
      </c>
      <c r="P85" s="1118" t="s">
        <v>1528</v>
      </c>
      <c r="Q85" s="1118" t="s">
        <v>1528</v>
      </c>
      <c r="R85" s="1118" t="s">
        <v>1528</v>
      </c>
      <c r="S85" s="1118"/>
      <c r="T85" s="1118"/>
      <c r="U85" s="1118"/>
      <c r="V85" s="1118"/>
      <c r="W85" s="1118" t="s">
        <v>1528</v>
      </c>
      <c r="X85" s="1118" t="s">
        <v>1528</v>
      </c>
      <c r="Y85" s="1118" t="s">
        <v>1528</v>
      </c>
      <c r="Z85" s="1118" t="s">
        <v>1528</v>
      </c>
      <c r="AA85" s="1118" t="s">
        <v>1528</v>
      </c>
      <c r="AB85" s="1118" t="s">
        <v>1528</v>
      </c>
      <c r="AC85" s="1118" t="s">
        <v>1528</v>
      </c>
      <c r="AD85" s="1118" t="s">
        <v>1528</v>
      </c>
      <c r="AE85" s="636">
        <v>0</v>
      </c>
      <c r="AF85" s="650">
        <v>0</v>
      </c>
      <c r="AG85" s="635" t="e">
        <v>#VALUE!</v>
      </c>
      <c r="AH85" s="612" t="s">
        <v>1057</v>
      </c>
    </row>
    <row r="86" spans="2:34" s="569" customFormat="1" x14ac:dyDescent="0.2">
      <c r="B86" s="612" t="s">
        <v>1187</v>
      </c>
      <c r="C86" s="652" t="s">
        <v>72</v>
      </c>
      <c r="D86" s="653"/>
      <c r="E86" s="653"/>
      <c r="F86" s="653"/>
      <c r="G86" s="653"/>
      <c r="H86" s="654"/>
      <c r="I86" s="1117" t="s">
        <v>1529</v>
      </c>
      <c r="J86" s="1118" t="s">
        <v>1530</v>
      </c>
      <c r="K86" s="1118" t="s">
        <v>1530</v>
      </c>
      <c r="L86" s="1118" t="s">
        <v>1530</v>
      </c>
      <c r="M86" s="1118" t="s">
        <v>1530</v>
      </c>
      <c r="N86" s="1118" t="s">
        <v>1530</v>
      </c>
      <c r="O86" s="1118" t="s">
        <v>1530</v>
      </c>
      <c r="P86" s="1118" t="s">
        <v>1530</v>
      </c>
      <c r="Q86" s="1118" t="s">
        <v>1530</v>
      </c>
      <c r="R86" s="1118" t="s">
        <v>1530</v>
      </c>
      <c r="S86" s="1118"/>
      <c r="T86" s="1118"/>
      <c r="U86" s="1118"/>
      <c r="V86" s="1118"/>
      <c r="W86" s="1118" t="s">
        <v>1530</v>
      </c>
      <c r="X86" s="1118" t="s">
        <v>1530</v>
      </c>
      <c r="Y86" s="1118" t="s">
        <v>1530</v>
      </c>
      <c r="Z86" s="1118" t="s">
        <v>1530</v>
      </c>
      <c r="AA86" s="1118" t="s">
        <v>1530</v>
      </c>
      <c r="AB86" s="1118" t="s">
        <v>1530</v>
      </c>
      <c r="AC86" s="1118" t="s">
        <v>1530</v>
      </c>
      <c r="AD86" s="1118" t="s">
        <v>1530</v>
      </c>
      <c r="AE86" s="636">
        <v>0</v>
      </c>
      <c r="AF86" s="650">
        <v>0</v>
      </c>
      <c r="AG86" s="635" t="e">
        <v>#VALUE!</v>
      </c>
      <c r="AH86" s="612" t="s">
        <v>1057</v>
      </c>
    </row>
    <row r="87" spans="2:34" s="569" customFormat="1" ht="39" customHeight="1" x14ac:dyDescent="0.2">
      <c r="B87" s="612" t="s">
        <v>1187</v>
      </c>
      <c r="C87" s="652" t="s">
        <v>73</v>
      </c>
      <c r="D87" s="653"/>
      <c r="E87" s="653"/>
      <c r="F87" s="653"/>
      <c r="G87" s="653"/>
      <c r="H87" s="654"/>
      <c r="I87" s="1117" t="s">
        <v>1531</v>
      </c>
      <c r="J87" s="1118" t="s">
        <v>1532</v>
      </c>
      <c r="K87" s="1118" t="s">
        <v>1532</v>
      </c>
      <c r="L87" s="1118" t="s">
        <v>1532</v>
      </c>
      <c r="M87" s="1118" t="s">
        <v>1532</v>
      </c>
      <c r="N87" s="1118" t="s">
        <v>1532</v>
      </c>
      <c r="O87" s="1118" t="s">
        <v>1532</v>
      </c>
      <c r="P87" s="1118" t="s">
        <v>1532</v>
      </c>
      <c r="Q87" s="1118" t="s">
        <v>1532</v>
      </c>
      <c r="R87" s="1118" t="s">
        <v>1532</v>
      </c>
      <c r="S87" s="1118"/>
      <c r="T87" s="1118"/>
      <c r="U87" s="1118"/>
      <c r="V87" s="1118"/>
      <c r="W87" s="1118" t="s">
        <v>1532</v>
      </c>
      <c r="X87" s="1118" t="s">
        <v>1532</v>
      </c>
      <c r="Y87" s="1118" t="s">
        <v>1532</v>
      </c>
      <c r="Z87" s="1118" t="s">
        <v>1532</v>
      </c>
      <c r="AA87" s="1118" t="s">
        <v>1532</v>
      </c>
      <c r="AB87" s="1118" t="s">
        <v>1532</v>
      </c>
      <c r="AC87" s="1118" t="s">
        <v>1532</v>
      </c>
      <c r="AD87" s="1118" t="s">
        <v>1532</v>
      </c>
      <c r="AE87" s="636">
        <v>0</v>
      </c>
      <c r="AF87" s="634">
        <v>0</v>
      </c>
      <c r="AG87" s="635" t="e">
        <v>#VALUE!</v>
      </c>
      <c r="AH87" s="612" t="s">
        <v>1057</v>
      </c>
    </row>
    <row r="88" spans="2:34" s="569" customFormat="1" x14ac:dyDescent="0.2">
      <c r="B88" s="612"/>
      <c r="C88" s="656" t="s">
        <v>74</v>
      </c>
      <c r="D88" s="657"/>
      <c r="E88" s="657"/>
      <c r="F88" s="657"/>
      <c r="G88" s="657"/>
      <c r="H88" s="658"/>
      <c r="I88" s="1119" t="s">
        <v>1533</v>
      </c>
      <c r="J88" s="1120" t="s">
        <v>1534</v>
      </c>
      <c r="K88" s="1120" t="s">
        <v>1534</v>
      </c>
      <c r="L88" s="1120" t="s">
        <v>1534</v>
      </c>
      <c r="M88" s="1120" t="s">
        <v>1534</v>
      </c>
      <c r="N88" s="1120" t="s">
        <v>1534</v>
      </c>
      <c r="O88" s="1120" t="s">
        <v>1534</v>
      </c>
      <c r="P88" s="1120" t="s">
        <v>1534</v>
      </c>
      <c r="Q88" s="1120" t="s">
        <v>1534</v>
      </c>
      <c r="R88" s="1120" t="s">
        <v>1534</v>
      </c>
      <c r="S88" s="1120"/>
      <c r="T88" s="1120"/>
      <c r="U88" s="1120"/>
      <c r="V88" s="1120"/>
      <c r="W88" s="1120" t="s">
        <v>1534</v>
      </c>
      <c r="X88" s="1120" t="s">
        <v>1534</v>
      </c>
      <c r="Y88" s="1120" t="s">
        <v>1534</v>
      </c>
      <c r="Z88" s="1120" t="s">
        <v>1534</v>
      </c>
      <c r="AA88" s="1120" t="s">
        <v>1534</v>
      </c>
      <c r="AB88" s="1120" t="s">
        <v>1534</v>
      </c>
      <c r="AC88" s="1120" t="s">
        <v>1534</v>
      </c>
      <c r="AD88" s="1120" t="s">
        <v>1534</v>
      </c>
      <c r="AE88" s="633">
        <v>2284123.88</v>
      </c>
      <c r="AF88" s="634">
        <v>1997200.5200000003</v>
      </c>
      <c r="AG88" s="635" t="e">
        <v>#VALUE!</v>
      </c>
      <c r="AH88" s="612" t="s">
        <v>1057</v>
      </c>
    </row>
    <row r="89" spans="2:34" s="569" customFormat="1" x14ac:dyDescent="0.2">
      <c r="B89" s="612"/>
      <c r="C89" s="656" t="s">
        <v>1535</v>
      </c>
      <c r="D89" s="657"/>
      <c r="E89" s="657"/>
      <c r="F89" s="657"/>
      <c r="G89" s="657"/>
      <c r="H89" s="658"/>
      <c r="I89" s="1119" t="s">
        <v>1536</v>
      </c>
      <c r="J89" s="1120" t="s">
        <v>1537</v>
      </c>
      <c r="K89" s="1120" t="s">
        <v>1537</v>
      </c>
      <c r="L89" s="1120" t="s">
        <v>1537</v>
      </c>
      <c r="M89" s="1120" t="s">
        <v>1537</v>
      </c>
      <c r="N89" s="1120" t="s">
        <v>1537</v>
      </c>
      <c r="O89" s="1120" t="s">
        <v>1537</v>
      </c>
      <c r="P89" s="1120" t="s">
        <v>1537</v>
      </c>
      <c r="Q89" s="1120" t="s">
        <v>1537</v>
      </c>
      <c r="R89" s="1120" t="s">
        <v>1537</v>
      </c>
      <c r="S89" s="1120"/>
      <c r="T89" s="1120"/>
      <c r="U89" s="1120"/>
      <c r="V89" s="1120"/>
      <c r="W89" s="1120" t="s">
        <v>1537</v>
      </c>
      <c r="X89" s="1120" t="s">
        <v>1537</v>
      </c>
      <c r="Y89" s="1120" t="s">
        <v>1537</v>
      </c>
      <c r="Z89" s="1120" t="s">
        <v>1537</v>
      </c>
      <c r="AA89" s="1120" t="s">
        <v>1537</v>
      </c>
      <c r="AB89" s="1120" t="s">
        <v>1537</v>
      </c>
      <c r="AC89" s="1120" t="s">
        <v>1537</v>
      </c>
      <c r="AD89" s="1120" t="s">
        <v>1537</v>
      </c>
      <c r="AE89" s="664">
        <v>2442028.2400000002</v>
      </c>
      <c r="AF89" s="663">
        <v>3082470.1399999997</v>
      </c>
      <c r="AG89" s="665" t="e">
        <v>#VALUE!</v>
      </c>
      <c r="AH89" s="612" t="s">
        <v>1057</v>
      </c>
    </row>
    <row r="90" spans="2:34" s="569" customFormat="1" x14ac:dyDescent="0.2">
      <c r="B90" s="612"/>
      <c r="C90" s="652" t="s">
        <v>75</v>
      </c>
      <c r="D90" s="653"/>
      <c r="E90" s="653"/>
      <c r="F90" s="653"/>
      <c r="G90" s="653"/>
      <c r="H90" s="654"/>
      <c r="I90" s="1117" t="s">
        <v>1538</v>
      </c>
      <c r="J90" s="1118" t="s">
        <v>1539</v>
      </c>
      <c r="K90" s="1118" t="s">
        <v>1539</v>
      </c>
      <c r="L90" s="1118" t="s">
        <v>1539</v>
      </c>
      <c r="M90" s="1118" t="s">
        <v>1539</v>
      </c>
      <c r="N90" s="1118" t="s">
        <v>1539</v>
      </c>
      <c r="O90" s="1118" t="s">
        <v>1539</v>
      </c>
      <c r="P90" s="1118" t="s">
        <v>1539</v>
      </c>
      <c r="Q90" s="1118" t="s">
        <v>1539</v>
      </c>
      <c r="R90" s="1118" t="s">
        <v>1539</v>
      </c>
      <c r="S90" s="1118"/>
      <c r="T90" s="1118"/>
      <c r="U90" s="1118"/>
      <c r="V90" s="1118"/>
      <c r="W90" s="1118" t="s">
        <v>1539</v>
      </c>
      <c r="X90" s="1118" t="s">
        <v>1539</v>
      </c>
      <c r="Y90" s="1118" t="s">
        <v>1539</v>
      </c>
      <c r="Z90" s="1118" t="s">
        <v>1539</v>
      </c>
      <c r="AA90" s="1118" t="s">
        <v>1539</v>
      </c>
      <c r="AB90" s="1118" t="s">
        <v>1539</v>
      </c>
      <c r="AC90" s="1118" t="s">
        <v>1539</v>
      </c>
      <c r="AD90" s="1118" t="s">
        <v>1539</v>
      </c>
      <c r="AE90" s="633">
        <v>132632.1</v>
      </c>
      <c r="AF90" s="634">
        <v>47100.21</v>
      </c>
      <c r="AG90" s="635" t="e">
        <v>#VALUE!</v>
      </c>
      <c r="AH90" s="612" t="s">
        <v>1057</v>
      </c>
    </row>
    <row r="91" spans="2:34" s="569" customFormat="1" x14ac:dyDescent="0.2">
      <c r="B91" s="612"/>
      <c r="C91" s="652" t="s">
        <v>76</v>
      </c>
      <c r="D91" s="653"/>
      <c r="E91" s="653"/>
      <c r="F91" s="653"/>
      <c r="G91" s="653"/>
      <c r="H91" s="654"/>
      <c r="I91" s="1117" t="s">
        <v>1540</v>
      </c>
      <c r="J91" s="1118" t="s">
        <v>1541</v>
      </c>
      <c r="K91" s="1118" t="s">
        <v>1541</v>
      </c>
      <c r="L91" s="1118" t="s">
        <v>1541</v>
      </c>
      <c r="M91" s="1118" t="s">
        <v>1541</v>
      </c>
      <c r="N91" s="1118" t="s">
        <v>1541</v>
      </c>
      <c r="O91" s="1118" t="s">
        <v>1541</v>
      </c>
      <c r="P91" s="1118" t="s">
        <v>1541</v>
      </c>
      <c r="Q91" s="1118" t="s">
        <v>1541</v>
      </c>
      <c r="R91" s="1118" t="s">
        <v>1541</v>
      </c>
      <c r="S91" s="1118"/>
      <c r="T91" s="1118"/>
      <c r="U91" s="1118"/>
      <c r="V91" s="1118"/>
      <c r="W91" s="1118" t="s">
        <v>1541</v>
      </c>
      <c r="X91" s="1118" t="s">
        <v>1541</v>
      </c>
      <c r="Y91" s="1118" t="s">
        <v>1541</v>
      </c>
      <c r="Z91" s="1118" t="s">
        <v>1541</v>
      </c>
      <c r="AA91" s="1118" t="s">
        <v>1541</v>
      </c>
      <c r="AB91" s="1118" t="s">
        <v>1541</v>
      </c>
      <c r="AC91" s="1118" t="s">
        <v>1541</v>
      </c>
      <c r="AD91" s="1118" t="s">
        <v>1541</v>
      </c>
      <c r="AE91" s="633">
        <v>1287604.1100000001</v>
      </c>
      <c r="AF91" s="634">
        <v>2060451.71</v>
      </c>
      <c r="AG91" s="635" t="e">
        <v>#VALUE!</v>
      </c>
      <c r="AH91" s="612" t="s">
        <v>1057</v>
      </c>
    </row>
    <row r="92" spans="2:34" s="569" customFormat="1" x14ac:dyDescent="0.2">
      <c r="B92" s="612"/>
      <c r="C92" s="652" t="s">
        <v>77</v>
      </c>
      <c r="D92" s="653"/>
      <c r="E92" s="653"/>
      <c r="F92" s="653"/>
      <c r="G92" s="653"/>
      <c r="H92" s="654"/>
      <c r="I92" s="1117" t="s">
        <v>1542</v>
      </c>
      <c r="J92" s="1118" t="s">
        <v>1543</v>
      </c>
      <c r="K92" s="1118" t="s">
        <v>1543</v>
      </c>
      <c r="L92" s="1118" t="s">
        <v>1543</v>
      </c>
      <c r="M92" s="1118" t="s">
        <v>1543</v>
      </c>
      <c r="N92" s="1118" t="s">
        <v>1543</v>
      </c>
      <c r="O92" s="1118" t="s">
        <v>1543</v>
      </c>
      <c r="P92" s="1118" t="s">
        <v>1543</v>
      </c>
      <c r="Q92" s="1118" t="s">
        <v>1543</v>
      </c>
      <c r="R92" s="1118" t="s">
        <v>1543</v>
      </c>
      <c r="S92" s="1118"/>
      <c r="T92" s="1118"/>
      <c r="U92" s="1118"/>
      <c r="V92" s="1118"/>
      <c r="W92" s="1118" t="s">
        <v>1543</v>
      </c>
      <c r="X92" s="1118" t="s">
        <v>1543</v>
      </c>
      <c r="Y92" s="1118" t="s">
        <v>1543</v>
      </c>
      <c r="Z92" s="1118" t="s">
        <v>1543</v>
      </c>
      <c r="AA92" s="1118" t="s">
        <v>1543</v>
      </c>
      <c r="AB92" s="1118" t="s">
        <v>1543</v>
      </c>
      <c r="AC92" s="1118" t="s">
        <v>1543</v>
      </c>
      <c r="AD92" s="1118" t="s">
        <v>1543</v>
      </c>
      <c r="AE92" s="636">
        <v>0</v>
      </c>
      <c r="AF92" s="650">
        <v>0</v>
      </c>
      <c r="AG92" s="635" t="e">
        <v>#VALUE!</v>
      </c>
      <c r="AH92" s="612" t="s">
        <v>1057</v>
      </c>
    </row>
    <row r="93" spans="2:34" s="569" customFormat="1" ht="28.5" customHeight="1" x14ac:dyDescent="0.2">
      <c r="B93" s="612"/>
      <c r="C93" s="652" t="s">
        <v>78</v>
      </c>
      <c r="D93" s="653"/>
      <c r="E93" s="653"/>
      <c r="F93" s="653"/>
      <c r="G93" s="653"/>
      <c r="H93" s="654"/>
      <c r="I93" s="1117" t="s">
        <v>1544</v>
      </c>
      <c r="J93" s="1118" t="s">
        <v>1545</v>
      </c>
      <c r="K93" s="1118" t="s">
        <v>1545</v>
      </c>
      <c r="L93" s="1118" t="s">
        <v>1545</v>
      </c>
      <c r="M93" s="1118" t="s">
        <v>1545</v>
      </c>
      <c r="N93" s="1118" t="s">
        <v>1545</v>
      </c>
      <c r="O93" s="1118" t="s">
        <v>1545</v>
      </c>
      <c r="P93" s="1118" t="s">
        <v>1545</v>
      </c>
      <c r="Q93" s="1118" t="s">
        <v>1545</v>
      </c>
      <c r="R93" s="1118" t="s">
        <v>1545</v>
      </c>
      <c r="S93" s="1118"/>
      <c r="T93" s="1118"/>
      <c r="U93" s="1118"/>
      <c r="V93" s="1118"/>
      <c r="W93" s="1118" t="s">
        <v>1545</v>
      </c>
      <c r="X93" s="1118" t="s">
        <v>1545</v>
      </c>
      <c r="Y93" s="1118" t="s">
        <v>1545</v>
      </c>
      <c r="Z93" s="1118" t="s">
        <v>1545</v>
      </c>
      <c r="AA93" s="1118" t="s">
        <v>1545</v>
      </c>
      <c r="AB93" s="1118" t="s">
        <v>1545</v>
      </c>
      <c r="AC93" s="1118" t="s">
        <v>1545</v>
      </c>
      <c r="AD93" s="1118" t="s">
        <v>1545</v>
      </c>
      <c r="AE93" s="633">
        <v>758095.47</v>
      </c>
      <c r="AF93" s="634">
        <v>356015.81</v>
      </c>
      <c r="AG93" s="635" t="e">
        <v>#VALUE!</v>
      </c>
      <c r="AH93" s="612" t="s">
        <v>1057</v>
      </c>
    </row>
    <row r="94" spans="2:34" s="569" customFormat="1" ht="27.75" customHeight="1" x14ac:dyDescent="0.2">
      <c r="B94" s="612" t="s">
        <v>1209</v>
      </c>
      <c r="C94" s="652" t="s">
        <v>79</v>
      </c>
      <c r="D94" s="653"/>
      <c r="E94" s="653"/>
      <c r="F94" s="653"/>
      <c r="G94" s="653"/>
      <c r="H94" s="654"/>
      <c r="I94" s="1117" t="s">
        <v>1546</v>
      </c>
      <c r="J94" s="1118" t="s">
        <v>1547</v>
      </c>
      <c r="K94" s="1118" t="s">
        <v>1547</v>
      </c>
      <c r="L94" s="1118" t="s">
        <v>1547</v>
      </c>
      <c r="M94" s="1118" t="s">
        <v>1547</v>
      </c>
      <c r="N94" s="1118" t="s">
        <v>1547</v>
      </c>
      <c r="O94" s="1118" t="s">
        <v>1547</v>
      </c>
      <c r="P94" s="1118" t="s">
        <v>1547</v>
      </c>
      <c r="Q94" s="1118" t="s">
        <v>1547</v>
      </c>
      <c r="R94" s="1118" t="s">
        <v>1547</v>
      </c>
      <c r="S94" s="1118"/>
      <c r="T94" s="1118"/>
      <c r="U94" s="1118"/>
      <c r="V94" s="1118"/>
      <c r="W94" s="1118" t="s">
        <v>1547</v>
      </c>
      <c r="X94" s="1118" t="s">
        <v>1547</v>
      </c>
      <c r="Y94" s="1118" t="s">
        <v>1547</v>
      </c>
      <c r="Z94" s="1118" t="s">
        <v>1547</v>
      </c>
      <c r="AA94" s="1118" t="s">
        <v>1547</v>
      </c>
      <c r="AB94" s="1118" t="s">
        <v>1547</v>
      </c>
      <c r="AC94" s="1118" t="s">
        <v>1547</v>
      </c>
      <c r="AD94" s="1118" t="s">
        <v>1547</v>
      </c>
      <c r="AE94" s="633">
        <v>263696.56</v>
      </c>
      <c r="AF94" s="634">
        <v>6448.27</v>
      </c>
      <c r="AG94" s="635" t="e">
        <v>#VALUE!</v>
      </c>
      <c r="AH94" s="612" t="s">
        <v>1057</v>
      </c>
    </row>
    <row r="95" spans="2:34" s="569" customFormat="1" x14ac:dyDescent="0.2">
      <c r="B95" s="612"/>
      <c r="C95" s="652" t="s">
        <v>80</v>
      </c>
      <c r="D95" s="653"/>
      <c r="E95" s="653"/>
      <c r="F95" s="653"/>
      <c r="G95" s="653"/>
      <c r="H95" s="654"/>
      <c r="I95" s="1117" t="s">
        <v>1548</v>
      </c>
      <c r="J95" s="1118" t="s">
        <v>1549</v>
      </c>
      <c r="K95" s="1118" t="s">
        <v>1549</v>
      </c>
      <c r="L95" s="1118" t="s">
        <v>1549</v>
      </c>
      <c r="M95" s="1118" t="s">
        <v>1549</v>
      </c>
      <c r="N95" s="1118" t="s">
        <v>1549</v>
      </c>
      <c r="O95" s="1118" t="s">
        <v>1549</v>
      </c>
      <c r="P95" s="1118" t="s">
        <v>1549</v>
      </c>
      <c r="Q95" s="1118" t="s">
        <v>1549</v>
      </c>
      <c r="R95" s="1118" t="s">
        <v>1549</v>
      </c>
      <c r="S95" s="1118"/>
      <c r="T95" s="1118"/>
      <c r="U95" s="1118"/>
      <c r="V95" s="1118"/>
      <c r="W95" s="1118" t="s">
        <v>1549</v>
      </c>
      <c r="X95" s="1118" t="s">
        <v>1549</v>
      </c>
      <c r="Y95" s="1118" t="s">
        <v>1549</v>
      </c>
      <c r="Z95" s="1118" t="s">
        <v>1549</v>
      </c>
      <c r="AA95" s="1118" t="s">
        <v>1549</v>
      </c>
      <c r="AB95" s="1118" t="s">
        <v>1549</v>
      </c>
      <c r="AC95" s="1118" t="s">
        <v>1549</v>
      </c>
      <c r="AD95" s="1118" t="s">
        <v>1549</v>
      </c>
      <c r="AE95" s="633">
        <v>0</v>
      </c>
      <c r="AF95" s="634">
        <v>395566.47</v>
      </c>
      <c r="AG95" s="635" t="e">
        <v>#VALUE!</v>
      </c>
      <c r="AH95" s="612" t="s">
        <v>1057</v>
      </c>
    </row>
    <row r="96" spans="2:34" s="569" customFormat="1" x14ac:dyDescent="0.2">
      <c r="B96" s="612" t="s">
        <v>1209</v>
      </c>
      <c r="C96" s="652" t="s">
        <v>81</v>
      </c>
      <c r="D96" s="653"/>
      <c r="E96" s="653"/>
      <c r="F96" s="653"/>
      <c r="G96" s="653"/>
      <c r="H96" s="654"/>
      <c r="I96" s="1117" t="s">
        <v>1550</v>
      </c>
      <c r="J96" s="1118" t="s">
        <v>1551</v>
      </c>
      <c r="K96" s="1118" t="s">
        <v>1551</v>
      </c>
      <c r="L96" s="1118" t="s">
        <v>1551</v>
      </c>
      <c r="M96" s="1118" t="s">
        <v>1551</v>
      </c>
      <c r="N96" s="1118" t="s">
        <v>1551</v>
      </c>
      <c r="O96" s="1118" t="s">
        <v>1551</v>
      </c>
      <c r="P96" s="1118" t="s">
        <v>1551</v>
      </c>
      <c r="Q96" s="1118" t="s">
        <v>1551</v>
      </c>
      <c r="R96" s="1118" t="s">
        <v>1551</v>
      </c>
      <c r="S96" s="1118"/>
      <c r="T96" s="1118"/>
      <c r="U96" s="1118"/>
      <c r="V96" s="1118"/>
      <c r="W96" s="1118" t="s">
        <v>1551</v>
      </c>
      <c r="X96" s="1118" t="s">
        <v>1551</v>
      </c>
      <c r="Y96" s="1118" t="s">
        <v>1551</v>
      </c>
      <c r="Z96" s="1118" t="s">
        <v>1551</v>
      </c>
      <c r="AA96" s="1118" t="s">
        <v>1551</v>
      </c>
      <c r="AB96" s="1118" t="s">
        <v>1551</v>
      </c>
      <c r="AC96" s="1118" t="s">
        <v>1551</v>
      </c>
      <c r="AD96" s="1118" t="s">
        <v>1551</v>
      </c>
      <c r="AE96" s="633">
        <v>0</v>
      </c>
      <c r="AF96" s="634">
        <v>216887.67</v>
      </c>
      <c r="AG96" s="635" t="e">
        <v>#VALUE!</v>
      </c>
      <c r="AH96" s="612" t="s">
        <v>1057</v>
      </c>
    </row>
    <row r="97" spans="2:34" s="569" customFormat="1" x14ac:dyDescent="0.2">
      <c r="B97" s="671"/>
      <c r="C97" s="613" t="s">
        <v>1552</v>
      </c>
      <c r="D97" s="614"/>
      <c r="E97" s="614"/>
      <c r="F97" s="614"/>
      <c r="G97" s="614"/>
      <c r="H97" s="615"/>
      <c r="I97" s="1099" t="s">
        <v>1553</v>
      </c>
      <c r="J97" s="1100" t="s">
        <v>1554</v>
      </c>
      <c r="K97" s="1100" t="s">
        <v>1554</v>
      </c>
      <c r="L97" s="1100" t="s">
        <v>1554</v>
      </c>
      <c r="M97" s="1100" t="s">
        <v>1554</v>
      </c>
      <c r="N97" s="1100" t="s">
        <v>1554</v>
      </c>
      <c r="O97" s="1100" t="s">
        <v>1554</v>
      </c>
      <c r="P97" s="1100" t="s">
        <v>1554</v>
      </c>
      <c r="Q97" s="1100" t="s">
        <v>1554</v>
      </c>
      <c r="R97" s="1100" t="s">
        <v>1554</v>
      </c>
      <c r="S97" s="1100"/>
      <c r="T97" s="1100"/>
      <c r="U97" s="1100"/>
      <c r="V97" s="1100"/>
      <c r="W97" s="1100" t="s">
        <v>1554</v>
      </c>
      <c r="X97" s="1100" t="s">
        <v>1554</v>
      </c>
      <c r="Y97" s="1100" t="s">
        <v>1554</v>
      </c>
      <c r="Z97" s="1100" t="s">
        <v>1554</v>
      </c>
      <c r="AA97" s="1100" t="s">
        <v>1554</v>
      </c>
      <c r="AB97" s="1100" t="s">
        <v>1554</v>
      </c>
      <c r="AC97" s="1100" t="s">
        <v>1554</v>
      </c>
      <c r="AD97" s="1100" t="s">
        <v>1554</v>
      </c>
      <c r="AE97" s="616">
        <v>2654670.0700000003</v>
      </c>
      <c r="AF97" s="617">
        <v>1452924.05</v>
      </c>
      <c r="AG97" s="672" t="e">
        <v>#VALUE!</v>
      </c>
      <c r="AH97" s="612" t="s">
        <v>1057</v>
      </c>
    </row>
    <row r="98" spans="2:34" s="569" customFormat="1" x14ac:dyDescent="0.2">
      <c r="B98" s="671"/>
      <c r="C98" s="656" t="s">
        <v>82</v>
      </c>
      <c r="D98" s="657"/>
      <c r="E98" s="657"/>
      <c r="F98" s="657"/>
      <c r="G98" s="657"/>
      <c r="H98" s="658"/>
      <c r="I98" s="1119" t="s">
        <v>1555</v>
      </c>
      <c r="J98" s="1120" t="s">
        <v>1556</v>
      </c>
      <c r="K98" s="1120" t="s">
        <v>1556</v>
      </c>
      <c r="L98" s="1120" t="s">
        <v>1556</v>
      </c>
      <c r="M98" s="1120" t="s">
        <v>1556</v>
      </c>
      <c r="N98" s="1120" t="s">
        <v>1556</v>
      </c>
      <c r="O98" s="1120" t="s">
        <v>1556</v>
      </c>
      <c r="P98" s="1120" t="s">
        <v>1556</v>
      </c>
      <c r="Q98" s="1120" t="s">
        <v>1556</v>
      </c>
      <c r="R98" s="1120" t="s">
        <v>1556</v>
      </c>
      <c r="S98" s="1120"/>
      <c r="T98" s="1120"/>
      <c r="U98" s="1120"/>
      <c r="V98" s="1120"/>
      <c r="W98" s="1120" t="s">
        <v>1556</v>
      </c>
      <c r="X98" s="1120" t="s">
        <v>1556</v>
      </c>
      <c r="Y98" s="1120" t="s">
        <v>1556</v>
      </c>
      <c r="Z98" s="1120" t="s">
        <v>1556</v>
      </c>
      <c r="AA98" s="1120" t="s">
        <v>1556</v>
      </c>
      <c r="AB98" s="1120" t="s">
        <v>1556</v>
      </c>
      <c r="AC98" s="1120" t="s">
        <v>1556</v>
      </c>
      <c r="AD98" s="1120" t="s">
        <v>1556</v>
      </c>
      <c r="AE98" s="633">
        <v>203024.39</v>
      </c>
      <c r="AF98" s="634">
        <v>160542.32</v>
      </c>
      <c r="AG98" s="635" t="e">
        <v>#VALUE!</v>
      </c>
      <c r="AH98" s="612" t="s">
        <v>1057</v>
      </c>
    </row>
    <row r="99" spans="2:34" s="569" customFormat="1" x14ac:dyDescent="0.2">
      <c r="B99" s="673"/>
      <c r="C99" s="656" t="s">
        <v>1557</v>
      </c>
      <c r="D99" s="657"/>
      <c r="E99" s="657"/>
      <c r="F99" s="657"/>
      <c r="G99" s="657"/>
      <c r="H99" s="658"/>
      <c r="I99" s="1119" t="s">
        <v>1558</v>
      </c>
      <c r="J99" s="1120" t="s">
        <v>1559</v>
      </c>
      <c r="K99" s="1120" t="s">
        <v>1559</v>
      </c>
      <c r="L99" s="1120" t="s">
        <v>1559</v>
      </c>
      <c r="M99" s="1120" t="s">
        <v>1559</v>
      </c>
      <c r="N99" s="1120" t="s">
        <v>1559</v>
      </c>
      <c r="O99" s="1120" t="s">
        <v>1559</v>
      </c>
      <c r="P99" s="1120" t="s">
        <v>1559</v>
      </c>
      <c r="Q99" s="1120" t="s">
        <v>1559</v>
      </c>
      <c r="R99" s="1120" t="s">
        <v>1559</v>
      </c>
      <c r="S99" s="1120"/>
      <c r="T99" s="1120"/>
      <c r="U99" s="1120"/>
      <c r="V99" s="1120"/>
      <c r="W99" s="1120" t="s">
        <v>1559</v>
      </c>
      <c r="X99" s="1120" t="s">
        <v>1559</v>
      </c>
      <c r="Y99" s="1120" t="s">
        <v>1559</v>
      </c>
      <c r="Z99" s="1120" t="s">
        <v>1559</v>
      </c>
      <c r="AA99" s="1120" t="s">
        <v>1559</v>
      </c>
      <c r="AB99" s="1120" t="s">
        <v>1559</v>
      </c>
      <c r="AC99" s="1120" t="s">
        <v>1559</v>
      </c>
      <c r="AD99" s="1120" t="s">
        <v>1559</v>
      </c>
      <c r="AE99" s="674">
        <v>1000000</v>
      </c>
      <c r="AF99" s="675">
        <v>75298.94</v>
      </c>
      <c r="AG99" s="670" t="e">
        <v>#VALUE!</v>
      </c>
      <c r="AH99" s="612" t="s">
        <v>1057</v>
      </c>
    </row>
    <row r="100" spans="2:34" s="569" customFormat="1" ht="27.75" customHeight="1" x14ac:dyDescent="0.2">
      <c r="B100" s="673"/>
      <c r="C100" s="652" t="s">
        <v>83</v>
      </c>
      <c r="D100" s="653"/>
      <c r="E100" s="653"/>
      <c r="F100" s="653"/>
      <c r="G100" s="653"/>
      <c r="H100" s="654"/>
      <c r="I100" s="1117" t="s">
        <v>1560</v>
      </c>
      <c r="J100" s="1118" t="s">
        <v>1561</v>
      </c>
      <c r="K100" s="1118" t="s">
        <v>1561</v>
      </c>
      <c r="L100" s="1118" t="s">
        <v>1561</v>
      </c>
      <c r="M100" s="1118" t="s">
        <v>1561</v>
      </c>
      <c r="N100" s="1118" t="s">
        <v>1561</v>
      </c>
      <c r="O100" s="1118" t="s">
        <v>1561</v>
      </c>
      <c r="P100" s="1118" t="s">
        <v>1561</v>
      </c>
      <c r="Q100" s="1118" t="s">
        <v>1561</v>
      </c>
      <c r="R100" s="1118" t="s">
        <v>1561</v>
      </c>
      <c r="S100" s="1118"/>
      <c r="T100" s="1118"/>
      <c r="U100" s="1118"/>
      <c r="V100" s="1118"/>
      <c r="W100" s="1118" t="s">
        <v>1561</v>
      </c>
      <c r="X100" s="1118" t="s">
        <v>1561</v>
      </c>
      <c r="Y100" s="1118" t="s">
        <v>1561</v>
      </c>
      <c r="Z100" s="1118" t="s">
        <v>1561</v>
      </c>
      <c r="AA100" s="1118" t="s">
        <v>1561</v>
      </c>
      <c r="AB100" s="1118" t="s">
        <v>1561</v>
      </c>
      <c r="AC100" s="1118" t="s">
        <v>1561</v>
      </c>
      <c r="AD100" s="1118" t="s">
        <v>1561</v>
      </c>
      <c r="AE100" s="633">
        <v>0</v>
      </c>
      <c r="AF100" s="634">
        <v>75298.94</v>
      </c>
      <c r="AG100" s="635" t="e">
        <v>#VALUE!</v>
      </c>
      <c r="AH100" s="612" t="s">
        <v>1057</v>
      </c>
    </row>
    <row r="101" spans="2:34" s="569" customFormat="1" x14ac:dyDescent="0.2">
      <c r="B101" s="673"/>
      <c r="C101" s="652" t="s">
        <v>84</v>
      </c>
      <c r="D101" s="653"/>
      <c r="E101" s="653"/>
      <c r="F101" s="653"/>
      <c r="G101" s="653"/>
      <c r="H101" s="654"/>
      <c r="I101" s="1117" t="s">
        <v>1562</v>
      </c>
      <c r="J101" s="1118" t="s">
        <v>1563</v>
      </c>
      <c r="K101" s="1118" t="s">
        <v>1563</v>
      </c>
      <c r="L101" s="1118" t="s">
        <v>1563</v>
      </c>
      <c r="M101" s="1118" t="s">
        <v>1563</v>
      </c>
      <c r="N101" s="1118" t="s">
        <v>1563</v>
      </c>
      <c r="O101" s="1118" t="s">
        <v>1563</v>
      </c>
      <c r="P101" s="1118" t="s">
        <v>1563</v>
      </c>
      <c r="Q101" s="1118" t="s">
        <v>1563</v>
      </c>
      <c r="R101" s="1118" t="s">
        <v>1563</v>
      </c>
      <c r="S101" s="1118"/>
      <c r="T101" s="1118"/>
      <c r="U101" s="1118"/>
      <c r="V101" s="1118"/>
      <c r="W101" s="1118" t="s">
        <v>1563</v>
      </c>
      <c r="X101" s="1118" t="s">
        <v>1563</v>
      </c>
      <c r="Y101" s="1118" t="s">
        <v>1563</v>
      </c>
      <c r="Z101" s="1118" t="s">
        <v>1563</v>
      </c>
      <c r="AA101" s="1118" t="s">
        <v>1563</v>
      </c>
      <c r="AB101" s="1118" t="s">
        <v>1563</v>
      </c>
      <c r="AC101" s="1118" t="s">
        <v>1563</v>
      </c>
      <c r="AD101" s="1118" t="s">
        <v>1563</v>
      </c>
      <c r="AE101" s="634">
        <v>1000000</v>
      </c>
      <c r="AF101" s="634">
        <v>0</v>
      </c>
      <c r="AG101" s="635" t="e">
        <v>#VALUE!</v>
      </c>
      <c r="AH101" s="612" t="s">
        <v>1057</v>
      </c>
    </row>
    <row r="102" spans="2:34" s="569" customFormat="1" x14ac:dyDescent="0.2">
      <c r="B102" s="676" t="s">
        <v>1209</v>
      </c>
      <c r="C102" s="656" t="s">
        <v>1564</v>
      </c>
      <c r="D102" s="657"/>
      <c r="E102" s="657"/>
      <c r="F102" s="657"/>
      <c r="G102" s="657"/>
      <c r="H102" s="658"/>
      <c r="I102" s="1119" t="s">
        <v>1565</v>
      </c>
      <c r="J102" s="1120" t="s">
        <v>1566</v>
      </c>
      <c r="K102" s="1120" t="s">
        <v>1566</v>
      </c>
      <c r="L102" s="1120" t="s">
        <v>1566</v>
      </c>
      <c r="M102" s="1120" t="s">
        <v>1566</v>
      </c>
      <c r="N102" s="1120" t="s">
        <v>1566</v>
      </c>
      <c r="O102" s="1120" t="s">
        <v>1566</v>
      </c>
      <c r="P102" s="1120" t="s">
        <v>1566</v>
      </c>
      <c r="Q102" s="1120" t="s">
        <v>1566</v>
      </c>
      <c r="R102" s="1120" t="s">
        <v>1566</v>
      </c>
      <c r="S102" s="1120"/>
      <c r="T102" s="1120"/>
      <c r="U102" s="1120"/>
      <c r="V102" s="1120"/>
      <c r="W102" s="1120" t="s">
        <v>1566</v>
      </c>
      <c r="X102" s="1120" t="s">
        <v>1566</v>
      </c>
      <c r="Y102" s="1120" t="s">
        <v>1566</v>
      </c>
      <c r="Z102" s="1120" t="s">
        <v>1566</v>
      </c>
      <c r="AA102" s="1120" t="s">
        <v>1566</v>
      </c>
      <c r="AB102" s="1120" t="s">
        <v>1566</v>
      </c>
      <c r="AC102" s="1120" t="s">
        <v>1566</v>
      </c>
      <c r="AD102" s="1120" t="s">
        <v>1566</v>
      </c>
      <c r="AE102" s="677">
        <v>766981.94000000006</v>
      </c>
      <c r="AF102" s="678">
        <v>445484.13</v>
      </c>
      <c r="AG102" s="679" t="e">
        <v>#VALUE!</v>
      </c>
      <c r="AH102" s="612" t="s">
        <v>1057</v>
      </c>
    </row>
    <row r="103" spans="2:34" s="569" customFormat="1" ht="27" customHeight="1" x14ac:dyDescent="0.2">
      <c r="B103" s="612" t="s">
        <v>1209</v>
      </c>
      <c r="C103" s="766" t="s">
        <v>85</v>
      </c>
      <c r="D103" s="653"/>
      <c r="E103" s="653"/>
      <c r="F103" s="653"/>
      <c r="G103" s="653"/>
      <c r="H103" s="654"/>
      <c r="I103" s="1117" t="s">
        <v>1567</v>
      </c>
      <c r="J103" s="1118" t="s">
        <v>1568</v>
      </c>
      <c r="K103" s="1118" t="s">
        <v>1568</v>
      </c>
      <c r="L103" s="1118" t="s">
        <v>1568</v>
      </c>
      <c r="M103" s="1118" t="s">
        <v>1568</v>
      </c>
      <c r="N103" s="1118" t="s">
        <v>1568</v>
      </c>
      <c r="O103" s="1118" t="s">
        <v>1568</v>
      </c>
      <c r="P103" s="1118" t="s">
        <v>1568</v>
      </c>
      <c r="Q103" s="1118" t="s">
        <v>1568</v>
      </c>
      <c r="R103" s="1118" t="s">
        <v>1568</v>
      </c>
      <c r="S103" s="1118"/>
      <c r="T103" s="1118"/>
      <c r="U103" s="1118"/>
      <c r="V103" s="1118"/>
      <c r="W103" s="1118" t="s">
        <v>1568</v>
      </c>
      <c r="X103" s="1118" t="s">
        <v>1568</v>
      </c>
      <c r="Y103" s="1118" t="s">
        <v>1568</v>
      </c>
      <c r="Z103" s="1118" t="s">
        <v>1568</v>
      </c>
      <c r="AA103" s="1118" t="s">
        <v>1568</v>
      </c>
      <c r="AB103" s="1118" t="s">
        <v>1568</v>
      </c>
      <c r="AC103" s="1118" t="s">
        <v>1568</v>
      </c>
      <c r="AD103" s="1118" t="s">
        <v>1568</v>
      </c>
      <c r="AE103" s="633">
        <v>680985.06</v>
      </c>
      <c r="AF103" s="634">
        <v>389440.67</v>
      </c>
      <c r="AG103" s="635" t="e">
        <v>#VALUE!</v>
      </c>
      <c r="AH103" s="612" t="s">
        <v>1057</v>
      </c>
    </row>
    <row r="104" spans="2:34" s="569" customFormat="1" x14ac:dyDescent="0.2">
      <c r="B104" s="612" t="s">
        <v>1209</v>
      </c>
      <c r="C104" s="652" t="s">
        <v>86</v>
      </c>
      <c r="D104" s="653"/>
      <c r="E104" s="653"/>
      <c r="F104" s="653"/>
      <c r="G104" s="653"/>
      <c r="H104" s="654"/>
      <c r="I104" s="1117" t="s">
        <v>1569</v>
      </c>
      <c r="J104" s="1118" t="s">
        <v>1570</v>
      </c>
      <c r="K104" s="1118" t="s">
        <v>1570</v>
      </c>
      <c r="L104" s="1118" t="s">
        <v>1570</v>
      </c>
      <c r="M104" s="1118" t="s">
        <v>1570</v>
      </c>
      <c r="N104" s="1118" t="s">
        <v>1570</v>
      </c>
      <c r="O104" s="1118" t="s">
        <v>1570</v>
      </c>
      <c r="P104" s="1118" t="s">
        <v>1570</v>
      </c>
      <c r="Q104" s="1118" t="s">
        <v>1570</v>
      </c>
      <c r="R104" s="1118" t="s">
        <v>1570</v>
      </c>
      <c r="S104" s="1118"/>
      <c r="T104" s="1118"/>
      <c r="U104" s="1118"/>
      <c r="V104" s="1118"/>
      <c r="W104" s="1118" t="s">
        <v>1570</v>
      </c>
      <c r="X104" s="1118" t="s">
        <v>1570</v>
      </c>
      <c r="Y104" s="1118" t="s">
        <v>1570</v>
      </c>
      <c r="Z104" s="1118" t="s">
        <v>1570</v>
      </c>
      <c r="AA104" s="1118" t="s">
        <v>1570</v>
      </c>
      <c r="AB104" s="1118" t="s">
        <v>1570</v>
      </c>
      <c r="AC104" s="1118" t="s">
        <v>1570</v>
      </c>
      <c r="AD104" s="1118" t="s">
        <v>1570</v>
      </c>
      <c r="AE104" s="636">
        <v>0</v>
      </c>
      <c r="AF104" s="650">
        <v>0</v>
      </c>
      <c r="AG104" s="635" t="e">
        <v>#VALUE!</v>
      </c>
      <c r="AH104" s="612" t="s">
        <v>1057</v>
      </c>
    </row>
    <row r="105" spans="2:34" s="569" customFormat="1" x14ac:dyDescent="0.2">
      <c r="B105" s="612" t="s">
        <v>1209</v>
      </c>
      <c r="C105" s="766" t="s">
        <v>87</v>
      </c>
      <c r="D105" s="653"/>
      <c r="E105" s="653"/>
      <c r="F105" s="653"/>
      <c r="G105" s="653"/>
      <c r="H105" s="654"/>
      <c r="I105" s="1117" t="s">
        <v>1571</v>
      </c>
      <c r="J105" s="1118" t="s">
        <v>1572</v>
      </c>
      <c r="K105" s="1118" t="s">
        <v>1572</v>
      </c>
      <c r="L105" s="1118" t="s">
        <v>1572</v>
      </c>
      <c r="M105" s="1118" t="s">
        <v>1572</v>
      </c>
      <c r="N105" s="1118" t="s">
        <v>1572</v>
      </c>
      <c r="O105" s="1118" t="s">
        <v>1572</v>
      </c>
      <c r="P105" s="1118" t="s">
        <v>1572</v>
      </c>
      <c r="Q105" s="1118" t="s">
        <v>1572</v>
      </c>
      <c r="R105" s="1118" t="s">
        <v>1572</v>
      </c>
      <c r="S105" s="1118"/>
      <c r="T105" s="1118"/>
      <c r="U105" s="1118"/>
      <c r="V105" s="1118"/>
      <c r="W105" s="1118" t="s">
        <v>1572</v>
      </c>
      <c r="X105" s="1118" t="s">
        <v>1572</v>
      </c>
      <c r="Y105" s="1118" t="s">
        <v>1572</v>
      </c>
      <c r="Z105" s="1118" t="s">
        <v>1572</v>
      </c>
      <c r="AA105" s="1118" t="s">
        <v>1572</v>
      </c>
      <c r="AB105" s="1118" t="s">
        <v>1572</v>
      </c>
      <c r="AC105" s="1118" t="s">
        <v>1572</v>
      </c>
      <c r="AD105" s="1118" t="s">
        <v>1572</v>
      </c>
      <c r="AE105" s="633">
        <v>85996.88</v>
      </c>
      <c r="AF105" s="634">
        <v>56043.46</v>
      </c>
      <c r="AG105" s="635" t="e">
        <v>#VALUE!</v>
      </c>
      <c r="AH105" s="612" t="s">
        <v>1057</v>
      </c>
    </row>
    <row r="106" spans="2:34" s="569" customFormat="1" x14ac:dyDescent="0.2">
      <c r="B106" s="612"/>
      <c r="C106" s="656" t="s">
        <v>1573</v>
      </c>
      <c r="D106" s="657"/>
      <c r="E106" s="657"/>
      <c r="F106" s="657"/>
      <c r="G106" s="657"/>
      <c r="H106" s="658"/>
      <c r="I106" s="1119" t="s">
        <v>1574</v>
      </c>
      <c r="J106" s="1120" t="s">
        <v>1575</v>
      </c>
      <c r="K106" s="1120" t="s">
        <v>1575</v>
      </c>
      <c r="L106" s="1120" t="s">
        <v>1575</v>
      </c>
      <c r="M106" s="1120" t="s">
        <v>1575</v>
      </c>
      <c r="N106" s="1120" t="s">
        <v>1575</v>
      </c>
      <c r="O106" s="1120" t="s">
        <v>1575</v>
      </c>
      <c r="P106" s="1120" t="s">
        <v>1575</v>
      </c>
      <c r="Q106" s="1120" t="s">
        <v>1575</v>
      </c>
      <c r="R106" s="1120" t="s">
        <v>1575</v>
      </c>
      <c r="S106" s="1120"/>
      <c r="T106" s="1120"/>
      <c r="U106" s="1120"/>
      <c r="V106" s="1120"/>
      <c r="W106" s="1120" t="s">
        <v>1575</v>
      </c>
      <c r="X106" s="1120" t="s">
        <v>1575</v>
      </c>
      <c r="Y106" s="1120" t="s">
        <v>1575</v>
      </c>
      <c r="Z106" s="1120" t="s">
        <v>1575</v>
      </c>
      <c r="AA106" s="1120" t="s">
        <v>1575</v>
      </c>
      <c r="AB106" s="1120" t="s">
        <v>1575</v>
      </c>
      <c r="AC106" s="1120" t="s">
        <v>1575</v>
      </c>
      <c r="AD106" s="1120" t="s">
        <v>1575</v>
      </c>
      <c r="AE106" s="677">
        <v>169779.48</v>
      </c>
      <c r="AF106" s="678">
        <v>568943.02</v>
      </c>
      <c r="AG106" s="679" t="e">
        <v>#VALUE!</v>
      </c>
      <c r="AH106" s="612" t="s">
        <v>1057</v>
      </c>
    </row>
    <row r="107" spans="2:34" s="569" customFormat="1" ht="24.75" customHeight="1" x14ac:dyDescent="0.2">
      <c r="B107" s="612"/>
      <c r="C107" s="766" t="s">
        <v>88</v>
      </c>
      <c r="D107" s="653"/>
      <c r="E107" s="653"/>
      <c r="F107" s="653"/>
      <c r="G107" s="653"/>
      <c r="H107" s="654"/>
      <c r="I107" s="1117" t="s">
        <v>1576</v>
      </c>
      <c r="J107" s="1118" t="s">
        <v>1577</v>
      </c>
      <c r="K107" s="1118" t="s">
        <v>1577</v>
      </c>
      <c r="L107" s="1118" t="s">
        <v>1577</v>
      </c>
      <c r="M107" s="1118" t="s">
        <v>1577</v>
      </c>
      <c r="N107" s="1118" t="s">
        <v>1577</v>
      </c>
      <c r="O107" s="1118" t="s">
        <v>1577</v>
      </c>
      <c r="P107" s="1118" t="s">
        <v>1577</v>
      </c>
      <c r="Q107" s="1118" t="s">
        <v>1577</v>
      </c>
      <c r="R107" s="1118" t="s">
        <v>1577</v>
      </c>
      <c r="S107" s="1118"/>
      <c r="T107" s="1118"/>
      <c r="U107" s="1118"/>
      <c r="V107" s="1118"/>
      <c r="W107" s="1118" t="s">
        <v>1577</v>
      </c>
      <c r="X107" s="1118" t="s">
        <v>1577</v>
      </c>
      <c r="Y107" s="1118" t="s">
        <v>1577</v>
      </c>
      <c r="Z107" s="1118" t="s">
        <v>1577</v>
      </c>
      <c r="AA107" s="1118" t="s">
        <v>1577</v>
      </c>
      <c r="AB107" s="1118" t="s">
        <v>1577</v>
      </c>
      <c r="AC107" s="1118" t="s">
        <v>1577</v>
      </c>
      <c r="AD107" s="1118" t="s">
        <v>1577</v>
      </c>
      <c r="AE107" s="633">
        <v>156248.38</v>
      </c>
      <c r="AF107" s="634">
        <v>546417.05000000005</v>
      </c>
      <c r="AG107" s="635" t="e">
        <v>#VALUE!</v>
      </c>
      <c r="AH107" s="612" t="s">
        <v>1057</v>
      </c>
    </row>
    <row r="108" spans="2:34" s="569" customFormat="1" x14ac:dyDescent="0.2">
      <c r="B108" s="612"/>
      <c r="C108" s="652" t="s">
        <v>1578</v>
      </c>
      <c r="D108" s="653"/>
      <c r="E108" s="653"/>
      <c r="F108" s="653"/>
      <c r="G108" s="653"/>
      <c r="H108" s="654"/>
      <c r="I108" s="1117" t="s">
        <v>1579</v>
      </c>
      <c r="J108" s="1118" t="s">
        <v>1580</v>
      </c>
      <c r="K108" s="1118" t="s">
        <v>1580</v>
      </c>
      <c r="L108" s="1118" t="s">
        <v>1580</v>
      </c>
      <c r="M108" s="1118" t="s">
        <v>1580</v>
      </c>
      <c r="N108" s="1118" t="s">
        <v>1580</v>
      </c>
      <c r="O108" s="1118" t="s">
        <v>1580</v>
      </c>
      <c r="P108" s="1118" t="s">
        <v>1580</v>
      </c>
      <c r="Q108" s="1118" t="s">
        <v>1580</v>
      </c>
      <c r="R108" s="1118" t="s">
        <v>1580</v>
      </c>
      <c r="S108" s="1118"/>
      <c r="T108" s="1118"/>
      <c r="U108" s="1118"/>
      <c r="V108" s="1118"/>
      <c r="W108" s="1118" t="s">
        <v>1580</v>
      </c>
      <c r="X108" s="1118" t="s">
        <v>1580</v>
      </c>
      <c r="Y108" s="1118" t="s">
        <v>1580</v>
      </c>
      <c r="Z108" s="1118" t="s">
        <v>1580</v>
      </c>
      <c r="AA108" s="1118" t="s">
        <v>1580</v>
      </c>
      <c r="AB108" s="1118" t="s">
        <v>1580</v>
      </c>
      <c r="AC108" s="1118" t="s">
        <v>1580</v>
      </c>
      <c r="AD108" s="1118" t="s">
        <v>1580</v>
      </c>
      <c r="AE108" s="636">
        <v>0</v>
      </c>
      <c r="AF108" s="650">
        <v>0</v>
      </c>
      <c r="AG108" s="635" t="e">
        <v>#VALUE!</v>
      </c>
      <c r="AH108" s="612" t="s">
        <v>1057</v>
      </c>
    </row>
    <row r="109" spans="2:34" s="569" customFormat="1" x14ac:dyDescent="0.2">
      <c r="B109" s="612"/>
      <c r="C109" s="652" t="s">
        <v>89</v>
      </c>
      <c r="D109" s="653"/>
      <c r="E109" s="653"/>
      <c r="F109" s="653"/>
      <c r="G109" s="653"/>
      <c r="H109" s="654"/>
      <c r="I109" s="1117" t="s">
        <v>1581</v>
      </c>
      <c r="J109" s="1118" t="s">
        <v>1582</v>
      </c>
      <c r="K109" s="1118" t="s">
        <v>1582</v>
      </c>
      <c r="L109" s="1118" t="s">
        <v>1582</v>
      </c>
      <c r="M109" s="1118" t="s">
        <v>1582</v>
      </c>
      <c r="N109" s="1118" t="s">
        <v>1582</v>
      </c>
      <c r="O109" s="1118" t="s">
        <v>1582</v>
      </c>
      <c r="P109" s="1118" t="s">
        <v>1582</v>
      </c>
      <c r="Q109" s="1118" t="s">
        <v>1582</v>
      </c>
      <c r="R109" s="1118" t="s">
        <v>1582</v>
      </c>
      <c r="S109" s="1118"/>
      <c r="T109" s="1118"/>
      <c r="U109" s="1118"/>
      <c r="V109" s="1118"/>
      <c r="W109" s="1118" t="s">
        <v>1582</v>
      </c>
      <c r="X109" s="1118" t="s">
        <v>1582</v>
      </c>
      <c r="Y109" s="1118" t="s">
        <v>1582</v>
      </c>
      <c r="Z109" s="1118" t="s">
        <v>1582</v>
      </c>
      <c r="AA109" s="1118" t="s">
        <v>1582</v>
      </c>
      <c r="AB109" s="1118" t="s">
        <v>1582</v>
      </c>
      <c r="AC109" s="1118" t="s">
        <v>1582</v>
      </c>
      <c r="AD109" s="1118" t="s">
        <v>1582</v>
      </c>
      <c r="AE109" s="633">
        <v>13531.1</v>
      </c>
      <c r="AF109" s="634">
        <v>22525.97</v>
      </c>
      <c r="AG109" s="635" t="e">
        <v>#VALUE!</v>
      </c>
      <c r="AH109" s="612" t="s">
        <v>1057</v>
      </c>
    </row>
    <row r="110" spans="2:34" s="569" customFormat="1" x14ac:dyDescent="0.2">
      <c r="B110" s="612"/>
      <c r="C110" s="656" t="s">
        <v>1583</v>
      </c>
      <c r="D110" s="657"/>
      <c r="E110" s="657"/>
      <c r="F110" s="657"/>
      <c r="G110" s="657"/>
      <c r="H110" s="658"/>
      <c r="I110" s="1119" t="s">
        <v>1584</v>
      </c>
      <c r="J110" s="1120" t="s">
        <v>1585</v>
      </c>
      <c r="K110" s="1120" t="s">
        <v>1585</v>
      </c>
      <c r="L110" s="1120" t="s">
        <v>1585</v>
      </c>
      <c r="M110" s="1120" t="s">
        <v>1585</v>
      </c>
      <c r="N110" s="1120" t="s">
        <v>1585</v>
      </c>
      <c r="O110" s="1120" t="s">
        <v>1585</v>
      </c>
      <c r="P110" s="1120" t="s">
        <v>1585</v>
      </c>
      <c r="Q110" s="1120" t="s">
        <v>1585</v>
      </c>
      <c r="R110" s="1120" t="s">
        <v>1585</v>
      </c>
      <c r="S110" s="1120"/>
      <c r="T110" s="1120"/>
      <c r="U110" s="1120"/>
      <c r="V110" s="1120"/>
      <c r="W110" s="1120" t="s">
        <v>1585</v>
      </c>
      <c r="X110" s="1120" t="s">
        <v>1585</v>
      </c>
      <c r="Y110" s="1120" t="s">
        <v>1585</v>
      </c>
      <c r="Z110" s="1120" t="s">
        <v>1585</v>
      </c>
      <c r="AA110" s="1120" t="s">
        <v>1585</v>
      </c>
      <c r="AB110" s="1120" t="s">
        <v>1585</v>
      </c>
      <c r="AC110" s="1120" t="s">
        <v>1585</v>
      </c>
      <c r="AD110" s="1120" t="s">
        <v>1585</v>
      </c>
      <c r="AE110" s="664">
        <v>514884.26</v>
      </c>
      <c r="AF110" s="663">
        <v>202655.63999999998</v>
      </c>
      <c r="AG110" s="665" t="e">
        <v>#VALUE!</v>
      </c>
      <c r="AH110" s="612" t="s">
        <v>1057</v>
      </c>
    </row>
    <row r="111" spans="2:34" s="569" customFormat="1" x14ac:dyDescent="0.2">
      <c r="B111" s="612"/>
      <c r="C111" s="652" t="s">
        <v>1586</v>
      </c>
      <c r="D111" s="653"/>
      <c r="E111" s="653"/>
      <c r="F111" s="653"/>
      <c r="G111" s="653"/>
      <c r="H111" s="654"/>
      <c r="I111" s="1117" t="s">
        <v>1587</v>
      </c>
      <c r="J111" s="1118" t="s">
        <v>1585</v>
      </c>
      <c r="K111" s="1118" t="s">
        <v>1585</v>
      </c>
      <c r="L111" s="1118" t="s">
        <v>1585</v>
      </c>
      <c r="M111" s="1118" t="s">
        <v>1585</v>
      </c>
      <c r="N111" s="1118" t="s">
        <v>1585</v>
      </c>
      <c r="O111" s="1118" t="s">
        <v>1585</v>
      </c>
      <c r="P111" s="1118" t="s">
        <v>1585</v>
      </c>
      <c r="Q111" s="1118" t="s">
        <v>1585</v>
      </c>
      <c r="R111" s="1118" t="s">
        <v>1585</v>
      </c>
      <c r="S111" s="1118"/>
      <c r="T111" s="1118"/>
      <c r="U111" s="1118"/>
      <c r="V111" s="1118"/>
      <c r="W111" s="1118" t="s">
        <v>1585</v>
      </c>
      <c r="X111" s="1118" t="s">
        <v>1585</v>
      </c>
      <c r="Y111" s="1118" t="s">
        <v>1585</v>
      </c>
      <c r="Z111" s="1118" t="s">
        <v>1585</v>
      </c>
      <c r="AA111" s="1118" t="s">
        <v>1585</v>
      </c>
      <c r="AB111" s="1118" t="s">
        <v>1585</v>
      </c>
      <c r="AC111" s="1118" t="s">
        <v>1585</v>
      </c>
      <c r="AD111" s="1118" t="s">
        <v>1585</v>
      </c>
      <c r="AE111" s="669">
        <v>0</v>
      </c>
      <c r="AF111" s="637">
        <v>0</v>
      </c>
      <c r="AG111" s="665" t="e">
        <v>#VALUE!</v>
      </c>
      <c r="AH111" s="612" t="s">
        <v>1057</v>
      </c>
    </row>
    <row r="112" spans="2:34" s="569" customFormat="1" x14ac:dyDescent="0.2">
      <c r="B112" s="612"/>
      <c r="C112" s="666" t="s">
        <v>90</v>
      </c>
      <c r="D112" s="667"/>
      <c r="E112" s="667"/>
      <c r="F112" s="667"/>
      <c r="G112" s="667"/>
      <c r="H112" s="668"/>
      <c r="I112" s="1115" t="s">
        <v>1588</v>
      </c>
      <c r="J112" s="1116" t="s">
        <v>1494</v>
      </c>
      <c r="K112" s="1116" t="s">
        <v>1494</v>
      </c>
      <c r="L112" s="1116" t="s">
        <v>1494</v>
      </c>
      <c r="M112" s="1116" t="s">
        <v>1494</v>
      </c>
      <c r="N112" s="1116" t="s">
        <v>1494</v>
      </c>
      <c r="O112" s="1116" t="s">
        <v>1494</v>
      </c>
      <c r="P112" s="1116" t="s">
        <v>1494</v>
      </c>
      <c r="Q112" s="1116" t="s">
        <v>1494</v>
      </c>
      <c r="R112" s="1116" t="s">
        <v>1494</v>
      </c>
      <c r="S112" s="1116"/>
      <c r="T112" s="1116"/>
      <c r="U112" s="1116"/>
      <c r="V112" s="1116"/>
      <c r="W112" s="1116" t="s">
        <v>1494</v>
      </c>
      <c r="X112" s="1116" t="s">
        <v>1494</v>
      </c>
      <c r="Y112" s="1116" t="s">
        <v>1494</v>
      </c>
      <c r="Z112" s="1116" t="s">
        <v>1494</v>
      </c>
      <c r="AA112" s="1116" t="s">
        <v>1494</v>
      </c>
      <c r="AB112" s="1116" t="s">
        <v>1494</v>
      </c>
      <c r="AC112" s="1116" t="s">
        <v>1494</v>
      </c>
      <c r="AD112" s="1116" t="s">
        <v>1494</v>
      </c>
      <c r="AE112" s="636">
        <v>0</v>
      </c>
      <c r="AF112" s="650">
        <v>0</v>
      </c>
      <c r="AG112" s="635" t="e">
        <v>#VALUE!</v>
      </c>
      <c r="AH112" s="612" t="s">
        <v>1057</v>
      </c>
    </row>
    <row r="113" spans="2:34" s="569" customFormat="1" x14ac:dyDescent="0.2">
      <c r="B113" s="612"/>
      <c r="C113" s="666" t="s">
        <v>91</v>
      </c>
      <c r="D113" s="667"/>
      <c r="E113" s="667"/>
      <c r="F113" s="667"/>
      <c r="G113" s="667"/>
      <c r="H113" s="668"/>
      <c r="I113" s="1115" t="s">
        <v>1589</v>
      </c>
      <c r="J113" s="1116" t="s">
        <v>1494</v>
      </c>
      <c r="K113" s="1116" t="s">
        <v>1494</v>
      </c>
      <c r="L113" s="1116" t="s">
        <v>1494</v>
      </c>
      <c r="M113" s="1116" t="s">
        <v>1494</v>
      </c>
      <c r="N113" s="1116" t="s">
        <v>1494</v>
      </c>
      <c r="O113" s="1116" t="s">
        <v>1494</v>
      </c>
      <c r="P113" s="1116" t="s">
        <v>1494</v>
      </c>
      <c r="Q113" s="1116" t="s">
        <v>1494</v>
      </c>
      <c r="R113" s="1116" t="s">
        <v>1494</v>
      </c>
      <c r="S113" s="1116"/>
      <c r="T113" s="1116"/>
      <c r="U113" s="1116"/>
      <c r="V113" s="1116"/>
      <c r="W113" s="1116" t="s">
        <v>1494</v>
      </c>
      <c r="X113" s="1116" t="s">
        <v>1494</v>
      </c>
      <c r="Y113" s="1116" t="s">
        <v>1494</v>
      </c>
      <c r="Z113" s="1116" t="s">
        <v>1494</v>
      </c>
      <c r="AA113" s="1116" t="s">
        <v>1494</v>
      </c>
      <c r="AB113" s="1116" t="s">
        <v>1494</v>
      </c>
      <c r="AC113" s="1116" t="s">
        <v>1494</v>
      </c>
      <c r="AD113" s="1116" t="s">
        <v>1494</v>
      </c>
      <c r="AE113" s="636">
        <v>0</v>
      </c>
      <c r="AF113" s="650">
        <v>0</v>
      </c>
      <c r="AG113" s="635" t="e">
        <v>#VALUE!</v>
      </c>
      <c r="AH113" s="612" t="s">
        <v>1057</v>
      </c>
    </row>
    <row r="114" spans="2:34" s="569" customFormat="1" x14ac:dyDescent="0.2">
      <c r="B114" s="612"/>
      <c r="C114" s="666" t="s">
        <v>92</v>
      </c>
      <c r="D114" s="667"/>
      <c r="E114" s="667"/>
      <c r="F114" s="667"/>
      <c r="G114" s="667"/>
      <c r="H114" s="668"/>
      <c r="I114" s="1115" t="s">
        <v>1590</v>
      </c>
      <c r="J114" s="1116" t="s">
        <v>1494</v>
      </c>
      <c r="K114" s="1116" t="s">
        <v>1494</v>
      </c>
      <c r="L114" s="1116" t="s">
        <v>1494</v>
      </c>
      <c r="M114" s="1116" t="s">
        <v>1494</v>
      </c>
      <c r="N114" s="1116" t="s">
        <v>1494</v>
      </c>
      <c r="O114" s="1116" t="s">
        <v>1494</v>
      </c>
      <c r="P114" s="1116" t="s">
        <v>1494</v>
      </c>
      <c r="Q114" s="1116" t="s">
        <v>1494</v>
      </c>
      <c r="R114" s="1116" t="s">
        <v>1494</v>
      </c>
      <c r="S114" s="1116"/>
      <c r="T114" s="1116"/>
      <c r="U114" s="1116"/>
      <c r="V114" s="1116"/>
      <c r="W114" s="1116" t="s">
        <v>1494</v>
      </c>
      <c r="X114" s="1116" t="s">
        <v>1494</v>
      </c>
      <c r="Y114" s="1116" t="s">
        <v>1494</v>
      </c>
      <c r="Z114" s="1116" t="s">
        <v>1494</v>
      </c>
      <c r="AA114" s="1116" t="s">
        <v>1494</v>
      </c>
      <c r="AB114" s="1116" t="s">
        <v>1494</v>
      </c>
      <c r="AC114" s="1116" t="s">
        <v>1494</v>
      </c>
      <c r="AD114" s="1116" t="s">
        <v>1494</v>
      </c>
      <c r="AE114" s="636">
        <v>0</v>
      </c>
      <c r="AF114" s="650">
        <v>0</v>
      </c>
      <c r="AG114" s="635" t="e">
        <v>#VALUE!</v>
      </c>
      <c r="AH114" s="612" t="s">
        <v>1057</v>
      </c>
    </row>
    <row r="115" spans="2:34" s="569" customFormat="1" x14ac:dyDescent="0.2">
      <c r="B115" s="612"/>
      <c r="C115" s="652" t="s">
        <v>93</v>
      </c>
      <c r="D115" s="653"/>
      <c r="E115" s="653"/>
      <c r="F115" s="653"/>
      <c r="G115" s="653"/>
      <c r="H115" s="654"/>
      <c r="I115" s="1117" t="s">
        <v>1591</v>
      </c>
      <c r="J115" s="1118" t="s">
        <v>1585</v>
      </c>
      <c r="K115" s="1118" t="s">
        <v>1585</v>
      </c>
      <c r="L115" s="1118" t="s">
        <v>1585</v>
      </c>
      <c r="M115" s="1118" t="s">
        <v>1585</v>
      </c>
      <c r="N115" s="1118" t="s">
        <v>1585</v>
      </c>
      <c r="O115" s="1118" t="s">
        <v>1585</v>
      </c>
      <c r="P115" s="1118" t="s">
        <v>1585</v>
      </c>
      <c r="Q115" s="1118" t="s">
        <v>1585</v>
      </c>
      <c r="R115" s="1118" t="s">
        <v>1585</v>
      </c>
      <c r="S115" s="1118"/>
      <c r="T115" s="1118"/>
      <c r="U115" s="1118"/>
      <c r="V115" s="1118"/>
      <c r="W115" s="1118" t="s">
        <v>1585</v>
      </c>
      <c r="X115" s="1118" t="s">
        <v>1585</v>
      </c>
      <c r="Y115" s="1118" t="s">
        <v>1585</v>
      </c>
      <c r="Z115" s="1118" t="s">
        <v>1585</v>
      </c>
      <c r="AA115" s="1118" t="s">
        <v>1585</v>
      </c>
      <c r="AB115" s="1118" t="s">
        <v>1585</v>
      </c>
      <c r="AC115" s="1118" t="s">
        <v>1585</v>
      </c>
      <c r="AD115" s="1118" t="s">
        <v>1585</v>
      </c>
      <c r="AE115" s="633">
        <v>514884.26</v>
      </c>
      <c r="AF115" s="634">
        <v>202655.63999999998</v>
      </c>
      <c r="AG115" s="635" t="e">
        <v>#VALUE!</v>
      </c>
      <c r="AH115" s="612" t="s">
        <v>1057</v>
      </c>
    </row>
    <row r="116" spans="2:34" s="569" customFormat="1" x14ac:dyDescent="0.2">
      <c r="B116" s="612"/>
      <c r="C116" s="613" t="s">
        <v>1592</v>
      </c>
      <c r="D116" s="614"/>
      <c r="E116" s="614"/>
      <c r="F116" s="614"/>
      <c r="G116" s="614"/>
      <c r="H116" s="615"/>
      <c r="I116" s="1099" t="s">
        <v>1593</v>
      </c>
      <c r="J116" s="1100" t="s">
        <v>1594</v>
      </c>
      <c r="K116" s="1100" t="s">
        <v>1594</v>
      </c>
      <c r="L116" s="1100" t="s">
        <v>1594</v>
      </c>
      <c r="M116" s="1100" t="s">
        <v>1594</v>
      </c>
      <c r="N116" s="1100" t="s">
        <v>1594</v>
      </c>
      <c r="O116" s="1100" t="s">
        <v>1594</v>
      </c>
      <c r="P116" s="1100" t="s">
        <v>1594</v>
      </c>
      <c r="Q116" s="1100" t="s">
        <v>1594</v>
      </c>
      <c r="R116" s="1100" t="s">
        <v>1594</v>
      </c>
      <c r="S116" s="1100"/>
      <c r="T116" s="1100"/>
      <c r="U116" s="1100"/>
      <c r="V116" s="1100"/>
      <c r="W116" s="1100" t="s">
        <v>1594</v>
      </c>
      <c r="X116" s="1100" t="s">
        <v>1594</v>
      </c>
      <c r="Y116" s="1100" t="s">
        <v>1594</v>
      </c>
      <c r="Z116" s="1100" t="s">
        <v>1594</v>
      </c>
      <c r="AA116" s="1100" t="s">
        <v>1594</v>
      </c>
      <c r="AB116" s="1100" t="s">
        <v>1594</v>
      </c>
      <c r="AC116" s="1100" t="s">
        <v>1594</v>
      </c>
      <c r="AD116" s="1100" t="s">
        <v>1594</v>
      </c>
      <c r="AE116" s="616">
        <v>1748734.8299999998</v>
      </c>
      <c r="AF116" s="617">
        <v>1889924.33</v>
      </c>
      <c r="AG116" s="618" t="e">
        <v>#VALUE!</v>
      </c>
      <c r="AH116" s="619" t="s">
        <v>1057</v>
      </c>
    </row>
    <row r="117" spans="2:34" s="569" customFormat="1" ht="33.75" customHeight="1" x14ac:dyDescent="0.2">
      <c r="B117" s="612"/>
      <c r="C117" s="656" t="s">
        <v>94</v>
      </c>
      <c r="D117" s="657"/>
      <c r="E117" s="657"/>
      <c r="F117" s="657"/>
      <c r="G117" s="657"/>
      <c r="H117" s="658"/>
      <c r="I117" s="1119" t="s">
        <v>1595</v>
      </c>
      <c r="J117" s="1120" t="s">
        <v>1594</v>
      </c>
      <c r="K117" s="1120" t="s">
        <v>1594</v>
      </c>
      <c r="L117" s="1120" t="s">
        <v>1594</v>
      </c>
      <c r="M117" s="1120" t="s">
        <v>1594</v>
      </c>
      <c r="N117" s="1120" t="s">
        <v>1594</v>
      </c>
      <c r="O117" s="1120" t="s">
        <v>1594</v>
      </c>
      <c r="P117" s="1120" t="s">
        <v>1594</v>
      </c>
      <c r="Q117" s="1120" t="s">
        <v>1594</v>
      </c>
      <c r="R117" s="1120" t="s">
        <v>1594</v>
      </c>
      <c r="S117" s="1120"/>
      <c r="T117" s="1120"/>
      <c r="U117" s="1120"/>
      <c r="V117" s="1120"/>
      <c r="W117" s="1120" t="s">
        <v>1594</v>
      </c>
      <c r="X117" s="1120" t="s">
        <v>1594</v>
      </c>
      <c r="Y117" s="1120" t="s">
        <v>1594</v>
      </c>
      <c r="Z117" s="1120" t="s">
        <v>1594</v>
      </c>
      <c r="AA117" s="1120" t="s">
        <v>1594</v>
      </c>
      <c r="AB117" s="1120" t="s">
        <v>1594</v>
      </c>
      <c r="AC117" s="1120" t="s">
        <v>1594</v>
      </c>
      <c r="AD117" s="1120" t="s">
        <v>1594</v>
      </c>
      <c r="AE117" s="633">
        <v>1730109.19</v>
      </c>
      <c r="AF117" s="634">
        <v>1842676.08</v>
      </c>
      <c r="AG117" s="635" t="e">
        <v>#VALUE!</v>
      </c>
      <c r="AH117" s="612" t="s">
        <v>1057</v>
      </c>
    </row>
    <row r="118" spans="2:34" s="569" customFormat="1" ht="47.25" customHeight="1" x14ac:dyDescent="0.2">
      <c r="B118" s="612"/>
      <c r="C118" s="656" t="s">
        <v>95</v>
      </c>
      <c r="D118" s="657"/>
      <c r="E118" s="657"/>
      <c r="F118" s="657"/>
      <c r="G118" s="657"/>
      <c r="H118" s="658"/>
      <c r="I118" s="1119" t="s">
        <v>1596</v>
      </c>
      <c r="J118" s="1120" t="s">
        <v>1594</v>
      </c>
      <c r="K118" s="1120" t="s">
        <v>1594</v>
      </c>
      <c r="L118" s="1120" t="s">
        <v>1594</v>
      </c>
      <c r="M118" s="1120" t="s">
        <v>1594</v>
      </c>
      <c r="N118" s="1120" t="s">
        <v>1594</v>
      </c>
      <c r="O118" s="1120" t="s">
        <v>1594</v>
      </c>
      <c r="P118" s="1120" t="s">
        <v>1594</v>
      </c>
      <c r="Q118" s="1120" t="s">
        <v>1594</v>
      </c>
      <c r="R118" s="1120" t="s">
        <v>1594</v>
      </c>
      <c r="S118" s="1120"/>
      <c r="T118" s="1120"/>
      <c r="U118" s="1120"/>
      <c r="V118" s="1120"/>
      <c r="W118" s="1120" t="s">
        <v>1594</v>
      </c>
      <c r="X118" s="1120" t="s">
        <v>1594</v>
      </c>
      <c r="Y118" s="1120" t="s">
        <v>1594</v>
      </c>
      <c r="Z118" s="1120" t="s">
        <v>1594</v>
      </c>
      <c r="AA118" s="1120" t="s">
        <v>1594</v>
      </c>
      <c r="AB118" s="1120" t="s">
        <v>1594</v>
      </c>
      <c r="AC118" s="1120" t="s">
        <v>1594</v>
      </c>
      <c r="AD118" s="1120" t="s">
        <v>1594</v>
      </c>
      <c r="AE118" s="633">
        <v>18625.64</v>
      </c>
      <c r="AF118" s="634">
        <v>11993.84</v>
      </c>
      <c r="AG118" s="635" t="e">
        <v>#VALUE!</v>
      </c>
      <c r="AH118" s="612" t="s">
        <v>1057</v>
      </c>
    </row>
    <row r="119" spans="2:34" s="569" customFormat="1" x14ac:dyDescent="0.2">
      <c r="B119" s="612"/>
      <c r="C119" s="656" t="s">
        <v>96</v>
      </c>
      <c r="D119" s="657"/>
      <c r="E119" s="657"/>
      <c r="F119" s="657"/>
      <c r="G119" s="657"/>
      <c r="H119" s="658"/>
      <c r="I119" s="1119" t="s">
        <v>1597</v>
      </c>
      <c r="J119" s="1120" t="s">
        <v>1594</v>
      </c>
      <c r="K119" s="1120" t="s">
        <v>1594</v>
      </c>
      <c r="L119" s="1120" t="s">
        <v>1594</v>
      </c>
      <c r="M119" s="1120" t="s">
        <v>1594</v>
      </c>
      <c r="N119" s="1120" t="s">
        <v>1594</v>
      </c>
      <c r="O119" s="1120" t="s">
        <v>1594</v>
      </c>
      <c r="P119" s="1120" t="s">
        <v>1594</v>
      </c>
      <c r="Q119" s="1120" t="s">
        <v>1594</v>
      </c>
      <c r="R119" s="1120" t="s">
        <v>1594</v>
      </c>
      <c r="S119" s="1120"/>
      <c r="T119" s="1120"/>
      <c r="U119" s="1120"/>
      <c r="V119" s="1120"/>
      <c r="W119" s="1120" t="s">
        <v>1594</v>
      </c>
      <c r="X119" s="1120" t="s">
        <v>1594</v>
      </c>
      <c r="Y119" s="1120" t="s">
        <v>1594</v>
      </c>
      <c r="Z119" s="1120" t="s">
        <v>1594</v>
      </c>
      <c r="AA119" s="1120" t="s">
        <v>1594</v>
      </c>
      <c r="AB119" s="1120" t="s">
        <v>1594</v>
      </c>
      <c r="AC119" s="1120" t="s">
        <v>1594</v>
      </c>
      <c r="AD119" s="1120" t="s">
        <v>1594</v>
      </c>
      <c r="AE119" s="633">
        <v>0</v>
      </c>
      <c r="AF119" s="634">
        <v>35254.410000000003</v>
      </c>
      <c r="AG119" s="635" t="e">
        <v>#VALUE!</v>
      </c>
      <c r="AH119" s="612" t="s">
        <v>1057</v>
      </c>
    </row>
    <row r="120" spans="2:34" s="569" customFormat="1" x14ac:dyDescent="0.2">
      <c r="B120" s="612"/>
      <c r="C120" s="613" t="s">
        <v>1598</v>
      </c>
      <c r="D120" s="614"/>
      <c r="E120" s="614"/>
      <c r="F120" s="614"/>
      <c r="G120" s="614"/>
      <c r="H120" s="615"/>
      <c r="I120" s="1099" t="s">
        <v>1599</v>
      </c>
      <c r="J120" s="1100" t="s">
        <v>1600</v>
      </c>
      <c r="K120" s="1100" t="s">
        <v>1600</v>
      </c>
      <c r="L120" s="1100" t="s">
        <v>1600</v>
      </c>
      <c r="M120" s="1100" t="s">
        <v>1600</v>
      </c>
      <c r="N120" s="1100" t="s">
        <v>1600</v>
      </c>
      <c r="O120" s="1100" t="s">
        <v>1600</v>
      </c>
      <c r="P120" s="1100" t="s">
        <v>1600</v>
      </c>
      <c r="Q120" s="1100" t="s">
        <v>1600</v>
      </c>
      <c r="R120" s="1100" t="s">
        <v>1600</v>
      </c>
      <c r="S120" s="1100"/>
      <c r="T120" s="1100"/>
      <c r="U120" s="1100"/>
      <c r="V120" s="1100"/>
      <c r="W120" s="1100" t="s">
        <v>1600</v>
      </c>
      <c r="X120" s="1100" t="s">
        <v>1600</v>
      </c>
      <c r="Y120" s="1100" t="s">
        <v>1600</v>
      </c>
      <c r="Z120" s="1100" t="s">
        <v>1600</v>
      </c>
      <c r="AA120" s="1100" t="s">
        <v>1600</v>
      </c>
      <c r="AB120" s="1100" t="s">
        <v>1600</v>
      </c>
      <c r="AC120" s="1100" t="s">
        <v>1600</v>
      </c>
      <c r="AD120" s="1100" t="s">
        <v>1600</v>
      </c>
      <c r="AE120" s="625">
        <v>10151698.359999999</v>
      </c>
      <c r="AF120" s="626">
        <v>8291104.9300000006</v>
      </c>
      <c r="AG120" s="680" t="e">
        <v>#VALUE!</v>
      </c>
      <c r="AH120" s="612" t="s">
        <v>1057</v>
      </c>
    </row>
    <row r="121" spans="2:34" s="569" customFormat="1" x14ac:dyDescent="0.2">
      <c r="B121" s="612"/>
      <c r="C121" s="656" t="s">
        <v>97</v>
      </c>
      <c r="D121" s="657"/>
      <c r="E121" s="657"/>
      <c r="F121" s="657"/>
      <c r="G121" s="657"/>
      <c r="H121" s="658"/>
      <c r="I121" s="1119" t="s">
        <v>1601</v>
      </c>
      <c r="J121" s="1120" t="s">
        <v>1602</v>
      </c>
      <c r="K121" s="1120" t="s">
        <v>1602</v>
      </c>
      <c r="L121" s="1120" t="s">
        <v>1602</v>
      </c>
      <c r="M121" s="1120" t="s">
        <v>1602</v>
      </c>
      <c r="N121" s="1120" t="s">
        <v>1602</v>
      </c>
      <c r="O121" s="1120" t="s">
        <v>1602</v>
      </c>
      <c r="P121" s="1120" t="s">
        <v>1602</v>
      </c>
      <c r="Q121" s="1120" t="s">
        <v>1602</v>
      </c>
      <c r="R121" s="1120" t="s">
        <v>1602</v>
      </c>
      <c r="S121" s="1120"/>
      <c r="T121" s="1120"/>
      <c r="U121" s="1120"/>
      <c r="V121" s="1120"/>
      <c r="W121" s="1120" t="s">
        <v>1602</v>
      </c>
      <c r="X121" s="1120" t="s">
        <v>1602</v>
      </c>
      <c r="Y121" s="1120" t="s">
        <v>1602</v>
      </c>
      <c r="Z121" s="1120" t="s">
        <v>1602</v>
      </c>
      <c r="AA121" s="1120" t="s">
        <v>1602</v>
      </c>
      <c r="AB121" s="1120" t="s">
        <v>1602</v>
      </c>
      <c r="AC121" s="1120" t="s">
        <v>1602</v>
      </c>
      <c r="AD121" s="1120" t="s">
        <v>1602</v>
      </c>
      <c r="AE121" s="633">
        <v>0</v>
      </c>
      <c r="AF121" s="634">
        <v>0</v>
      </c>
      <c r="AG121" s="635" t="e">
        <v>#VALUE!</v>
      </c>
      <c r="AH121" s="612" t="s">
        <v>1057</v>
      </c>
    </row>
    <row r="122" spans="2:34" s="569" customFormat="1" x14ac:dyDescent="0.2">
      <c r="B122" s="612"/>
      <c r="C122" s="656" t="s">
        <v>98</v>
      </c>
      <c r="D122" s="657"/>
      <c r="E122" s="657"/>
      <c r="F122" s="657"/>
      <c r="G122" s="657"/>
      <c r="H122" s="658"/>
      <c r="I122" s="1119" t="s">
        <v>1603</v>
      </c>
      <c r="J122" s="1120" t="s">
        <v>1604</v>
      </c>
      <c r="K122" s="1120" t="s">
        <v>1604</v>
      </c>
      <c r="L122" s="1120" t="s">
        <v>1604</v>
      </c>
      <c r="M122" s="1120" t="s">
        <v>1604</v>
      </c>
      <c r="N122" s="1120" t="s">
        <v>1604</v>
      </c>
      <c r="O122" s="1120" t="s">
        <v>1604</v>
      </c>
      <c r="P122" s="1120" t="s">
        <v>1604</v>
      </c>
      <c r="Q122" s="1120" t="s">
        <v>1604</v>
      </c>
      <c r="R122" s="1120" t="s">
        <v>1604</v>
      </c>
      <c r="S122" s="1120"/>
      <c r="T122" s="1120"/>
      <c r="U122" s="1120"/>
      <c r="V122" s="1120"/>
      <c r="W122" s="1120" t="s">
        <v>1604</v>
      </c>
      <c r="X122" s="1120" t="s">
        <v>1604</v>
      </c>
      <c r="Y122" s="1120" t="s">
        <v>1604</v>
      </c>
      <c r="Z122" s="1120" t="s">
        <v>1604</v>
      </c>
      <c r="AA122" s="1120" t="s">
        <v>1604</v>
      </c>
      <c r="AB122" s="1120" t="s">
        <v>1604</v>
      </c>
      <c r="AC122" s="1120" t="s">
        <v>1604</v>
      </c>
      <c r="AD122" s="1120" t="s">
        <v>1604</v>
      </c>
      <c r="AE122" s="633">
        <v>5707830.4699999997</v>
      </c>
      <c r="AF122" s="634">
        <v>4742929.04</v>
      </c>
      <c r="AG122" s="635" t="e">
        <v>#VALUE!</v>
      </c>
      <c r="AH122" s="612" t="s">
        <v>1057</v>
      </c>
    </row>
    <row r="123" spans="2:34" s="569" customFormat="1" x14ac:dyDescent="0.2">
      <c r="B123" s="612"/>
      <c r="C123" s="656" t="s">
        <v>99</v>
      </c>
      <c r="D123" s="657"/>
      <c r="E123" s="657"/>
      <c r="F123" s="657"/>
      <c r="G123" s="657"/>
      <c r="H123" s="658"/>
      <c r="I123" s="1119" t="s">
        <v>1605</v>
      </c>
      <c r="J123" s="1120" t="s">
        <v>1606</v>
      </c>
      <c r="K123" s="1120" t="s">
        <v>1606</v>
      </c>
      <c r="L123" s="1120" t="s">
        <v>1606</v>
      </c>
      <c r="M123" s="1120" t="s">
        <v>1606</v>
      </c>
      <c r="N123" s="1120" t="s">
        <v>1606</v>
      </c>
      <c r="O123" s="1120" t="s">
        <v>1606</v>
      </c>
      <c r="P123" s="1120" t="s">
        <v>1606</v>
      </c>
      <c r="Q123" s="1120" t="s">
        <v>1606</v>
      </c>
      <c r="R123" s="1120" t="s">
        <v>1606</v>
      </c>
      <c r="S123" s="1120"/>
      <c r="T123" s="1120"/>
      <c r="U123" s="1120"/>
      <c r="V123" s="1120"/>
      <c r="W123" s="1120" t="s">
        <v>1606</v>
      </c>
      <c r="X123" s="1120" t="s">
        <v>1606</v>
      </c>
      <c r="Y123" s="1120" t="s">
        <v>1606</v>
      </c>
      <c r="Z123" s="1120" t="s">
        <v>1606</v>
      </c>
      <c r="AA123" s="1120" t="s">
        <v>1606</v>
      </c>
      <c r="AB123" s="1120" t="s">
        <v>1606</v>
      </c>
      <c r="AC123" s="1120" t="s">
        <v>1606</v>
      </c>
      <c r="AD123" s="1120" t="s">
        <v>1606</v>
      </c>
      <c r="AE123" s="633">
        <v>2214005.94</v>
      </c>
      <c r="AF123" s="634">
        <v>2214005.94</v>
      </c>
      <c r="AG123" s="635" t="e">
        <v>#VALUE!</v>
      </c>
      <c r="AH123" s="612" t="s">
        <v>1057</v>
      </c>
    </row>
    <row r="124" spans="2:34" s="569" customFormat="1" ht="31.5" customHeight="1" x14ac:dyDescent="0.2">
      <c r="B124" s="612"/>
      <c r="C124" s="660" t="s">
        <v>100</v>
      </c>
      <c r="D124" s="661"/>
      <c r="E124" s="661"/>
      <c r="F124" s="661"/>
      <c r="G124" s="661"/>
      <c r="H124" s="662"/>
      <c r="I124" s="1097" t="s">
        <v>1607</v>
      </c>
      <c r="J124" s="1098"/>
      <c r="K124" s="1098"/>
      <c r="L124" s="1098"/>
      <c r="M124" s="1098"/>
      <c r="N124" s="1098"/>
      <c r="O124" s="1098"/>
      <c r="P124" s="1098"/>
      <c r="Q124" s="1098"/>
      <c r="R124" s="1098"/>
      <c r="S124" s="1098"/>
      <c r="T124" s="1098"/>
      <c r="U124" s="1098"/>
      <c r="V124" s="1098"/>
      <c r="W124" s="1098"/>
      <c r="X124" s="1098"/>
      <c r="Y124" s="1098"/>
      <c r="Z124" s="1098"/>
      <c r="AA124" s="1098"/>
      <c r="AB124" s="1098"/>
      <c r="AC124" s="1098"/>
      <c r="AD124" s="1098"/>
      <c r="AE124" s="633">
        <v>1831808.41</v>
      </c>
      <c r="AF124" s="634">
        <v>1334169.95</v>
      </c>
      <c r="AG124" s="635" t="e">
        <v>#VALUE!</v>
      </c>
      <c r="AH124" s="612" t="s">
        <v>1057</v>
      </c>
    </row>
    <row r="125" spans="2:34" s="569" customFormat="1" ht="30" customHeight="1" x14ac:dyDescent="0.2">
      <c r="B125" s="612"/>
      <c r="C125" s="656" t="s">
        <v>101</v>
      </c>
      <c r="D125" s="657"/>
      <c r="E125" s="657"/>
      <c r="F125" s="657"/>
      <c r="G125" s="657"/>
      <c r="H125" s="658"/>
      <c r="I125" s="1119" t="s">
        <v>1608</v>
      </c>
      <c r="J125" s="1120"/>
      <c r="K125" s="1120"/>
      <c r="L125" s="1120"/>
      <c r="M125" s="1120"/>
      <c r="N125" s="1120"/>
      <c r="O125" s="1120"/>
      <c r="P125" s="1120"/>
      <c r="Q125" s="1120"/>
      <c r="R125" s="1120"/>
      <c r="S125" s="1120"/>
      <c r="T125" s="1120"/>
      <c r="U125" s="1120"/>
      <c r="V125" s="1120"/>
      <c r="W125" s="1120"/>
      <c r="X125" s="1120"/>
      <c r="Y125" s="1120"/>
      <c r="Z125" s="1120"/>
      <c r="AA125" s="1120"/>
      <c r="AB125" s="1120"/>
      <c r="AC125" s="1120"/>
      <c r="AD125" s="1120"/>
      <c r="AE125" s="636">
        <v>0</v>
      </c>
      <c r="AF125" s="650">
        <v>0</v>
      </c>
      <c r="AG125" s="635" t="e">
        <v>#VALUE!</v>
      </c>
      <c r="AH125" s="612" t="s">
        <v>1057</v>
      </c>
    </row>
    <row r="126" spans="2:34" s="569" customFormat="1" ht="30" customHeight="1" x14ac:dyDescent="0.2">
      <c r="B126" s="612"/>
      <c r="C126" s="660" t="s">
        <v>102</v>
      </c>
      <c r="D126" s="661"/>
      <c r="E126" s="661"/>
      <c r="F126" s="661"/>
      <c r="G126" s="657"/>
      <c r="H126" s="658"/>
      <c r="I126" s="1119" t="s">
        <v>1609</v>
      </c>
      <c r="J126" s="1120"/>
      <c r="K126" s="1120"/>
      <c r="L126" s="1120"/>
      <c r="M126" s="1120"/>
      <c r="N126" s="1120"/>
      <c r="O126" s="1120"/>
      <c r="P126" s="1120"/>
      <c r="Q126" s="1120"/>
      <c r="R126" s="1120"/>
      <c r="S126" s="1120"/>
      <c r="T126" s="1120"/>
      <c r="U126" s="1120"/>
      <c r="V126" s="1120"/>
      <c r="W126" s="1120"/>
      <c r="X126" s="1120"/>
      <c r="Y126" s="1120"/>
      <c r="Z126" s="1120"/>
      <c r="AA126" s="1120"/>
      <c r="AB126" s="1120"/>
      <c r="AC126" s="1120"/>
      <c r="AD126" s="1120"/>
      <c r="AE126" s="633">
        <v>398053.54</v>
      </c>
      <c r="AF126" s="650">
        <v>0</v>
      </c>
      <c r="AG126" s="635" t="e">
        <v>#VALUE!</v>
      </c>
      <c r="AH126" s="612" t="s">
        <v>1057</v>
      </c>
    </row>
    <row r="127" spans="2:34" s="569" customFormat="1" x14ac:dyDescent="0.2">
      <c r="B127" s="612"/>
      <c r="C127" s="613" t="s">
        <v>103</v>
      </c>
      <c r="D127" s="614"/>
      <c r="E127" s="614"/>
      <c r="F127" s="614"/>
      <c r="G127" s="614"/>
      <c r="H127" s="615"/>
      <c r="I127" s="1099" t="s">
        <v>1610</v>
      </c>
      <c r="J127" s="1100" t="s">
        <v>1611</v>
      </c>
      <c r="K127" s="1100" t="s">
        <v>1611</v>
      </c>
      <c r="L127" s="1100" t="s">
        <v>1611</v>
      </c>
      <c r="M127" s="1100" t="s">
        <v>1611</v>
      </c>
      <c r="N127" s="1100" t="s">
        <v>1611</v>
      </c>
      <c r="O127" s="1100" t="s">
        <v>1611</v>
      </c>
      <c r="P127" s="1100" t="s">
        <v>1611</v>
      </c>
      <c r="Q127" s="1100" t="s">
        <v>1611</v>
      </c>
      <c r="R127" s="1100" t="s">
        <v>1611</v>
      </c>
      <c r="S127" s="1100"/>
      <c r="T127" s="1100"/>
      <c r="U127" s="1100"/>
      <c r="V127" s="1100"/>
      <c r="W127" s="1100" t="s">
        <v>1611</v>
      </c>
      <c r="X127" s="1100" t="s">
        <v>1611</v>
      </c>
      <c r="Y127" s="1100" t="s">
        <v>1611</v>
      </c>
      <c r="Z127" s="1100" t="s">
        <v>1611</v>
      </c>
      <c r="AA127" s="1100" t="s">
        <v>1611</v>
      </c>
      <c r="AB127" s="1100" t="s">
        <v>1611</v>
      </c>
      <c r="AC127" s="1100" t="s">
        <v>1611</v>
      </c>
      <c r="AD127" s="1100" t="s">
        <v>1611</v>
      </c>
      <c r="AE127" s="762">
        <v>0</v>
      </c>
      <c r="AF127" s="762">
        <v>0</v>
      </c>
      <c r="AG127" s="681" t="e">
        <v>#VALUE!</v>
      </c>
      <c r="AH127" s="612" t="s">
        <v>1057</v>
      </c>
    </row>
    <row r="128" spans="2:34" s="569" customFormat="1" x14ac:dyDescent="0.2">
      <c r="B128" s="612"/>
      <c r="C128" s="613" t="s">
        <v>1612</v>
      </c>
      <c r="D128" s="614"/>
      <c r="E128" s="614"/>
      <c r="F128" s="614"/>
      <c r="G128" s="614"/>
      <c r="H128" s="615"/>
      <c r="I128" s="1099" t="s">
        <v>1613</v>
      </c>
      <c r="J128" s="1100" t="s">
        <v>1614</v>
      </c>
      <c r="K128" s="1100" t="s">
        <v>1614</v>
      </c>
      <c r="L128" s="1100" t="s">
        <v>1614</v>
      </c>
      <c r="M128" s="1100" t="s">
        <v>1614</v>
      </c>
      <c r="N128" s="1100" t="s">
        <v>1614</v>
      </c>
      <c r="O128" s="1100" t="s">
        <v>1614</v>
      </c>
      <c r="P128" s="1100" t="s">
        <v>1614</v>
      </c>
      <c r="Q128" s="1100" t="s">
        <v>1614</v>
      </c>
      <c r="R128" s="1100" t="s">
        <v>1614</v>
      </c>
      <c r="S128" s="1100"/>
      <c r="T128" s="1100"/>
      <c r="U128" s="1100"/>
      <c r="V128" s="1100"/>
      <c r="W128" s="1100" t="s">
        <v>1614</v>
      </c>
      <c r="X128" s="1100" t="s">
        <v>1614</v>
      </c>
      <c r="Y128" s="1100" t="s">
        <v>1614</v>
      </c>
      <c r="Z128" s="1100" t="s">
        <v>1614</v>
      </c>
      <c r="AA128" s="1100" t="s">
        <v>1614</v>
      </c>
      <c r="AB128" s="1100" t="s">
        <v>1614</v>
      </c>
      <c r="AC128" s="1100" t="s">
        <v>1614</v>
      </c>
      <c r="AD128" s="1100" t="s">
        <v>1614</v>
      </c>
      <c r="AE128" s="625">
        <v>467737.08</v>
      </c>
      <c r="AF128" s="626">
        <v>726292.76</v>
      </c>
      <c r="AG128" s="680" t="e">
        <v>#VALUE!</v>
      </c>
      <c r="AH128" s="612" t="s">
        <v>1057</v>
      </c>
    </row>
    <row r="129" spans="2:38" s="569" customFormat="1" x14ac:dyDescent="0.2">
      <c r="B129" s="612"/>
      <c r="C129" s="656" t="s">
        <v>104</v>
      </c>
      <c r="D129" s="657"/>
      <c r="E129" s="657"/>
      <c r="F129" s="657"/>
      <c r="G129" s="657"/>
      <c r="H129" s="658"/>
      <c r="I129" s="1119" t="s">
        <v>1615</v>
      </c>
      <c r="J129" s="1120" t="s">
        <v>1614</v>
      </c>
      <c r="K129" s="1120" t="s">
        <v>1614</v>
      </c>
      <c r="L129" s="1120" t="s">
        <v>1614</v>
      </c>
      <c r="M129" s="1120" t="s">
        <v>1614</v>
      </c>
      <c r="N129" s="1120" t="s">
        <v>1614</v>
      </c>
      <c r="O129" s="1120" t="s">
        <v>1614</v>
      </c>
      <c r="P129" s="1120" t="s">
        <v>1614</v>
      </c>
      <c r="Q129" s="1120" t="s">
        <v>1614</v>
      </c>
      <c r="R129" s="1120" t="s">
        <v>1614</v>
      </c>
      <c r="S129" s="1120"/>
      <c r="T129" s="1120"/>
      <c r="U129" s="1120"/>
      <c r="V129" s="1120"/>
      <c r="W129" s="1120" t="s">
        <v>1614</v>
      </c>
      <c r="X129" s="1120" t="s">
        <v>1614</v>
      </c>
      <c r="Y129" s="1120" t="s">
        <v>1614</v>
      </c>
      <c r="Z129" s="1120" t="s">
        <v>1614</v>
      </c>
      <c r="AA129" s="1120" t="s">
        <v>1614</v>
      </c>
      <c r="AB129" s="1120" t="s">
        <v>1614</v>
      </c>
      <c r="AC129" s="1120" t="s">
        <v>1614</v>
      </c>
      <c r="AD129" s="1120" t="s">
        <v>1614</v>
      </c>
      <c r="AE129" s="633">
        <v>11976</v>
      </c>
      <c r="AF129" s="634">
        <v>465713.16</v>
      </c>
      <c r="AG129" s="635" t="e">
        <v>#VALUE!</v>
      </c>
      <c r="AH129" s="612" t="s">
        <v>1057</v>
      </c>
    </row>
    <row r="130" spans="2:38" s="569" customFormat="1" x14ac:dyDescent="0.2">
      <c r="B130" s="612"/>
      <c r="C130" s="656" t="s">
        <v>105</v>
      </c>
      <c r="D130" s="657"/>
      <c r="E130" s="657"/>
      <c r="F130" s="657"/>
      <c r="G130" s="657"/>
      <c r="H130" s="658"/>
      <c r="I130" s="1119" t="s">
        <v>1616</v>
      </c>
      <c r="J130" s="1120" t="s">
        <v>1617</v>
      </c>
      <c r="K130" s="1120" t="s">
        <v>1617</v>
      </c>
      <c r="L130" s="1120" t="s">
        <v>1617</v>
      </c>
      <c r="M130" s="1120" t="s">
        <v>1617</v>
      </c>
      <c r="N130" s="1120" t="s">
        <v>1617</v>
      </c>
      <c r="O130" s="1120" t="s">
        <v>1617</v>
      </c>
      <c r="P130" s="1120" t="s">
        <v>1617</v>
      </c>
      <c r="Q130" s="1120" t="s">
        <v>1617</v>
      </c>
      <c r="R130" s="1120" t="s">
        <v>1617</v>
      </c>
      <c r="S130" s="1120"/>
      <c r="T130" s="1120"/>
      <c r="U130" s="1120"/>
      <c r="V130" s="1120"/>
      <c r="W130" s="1120" t="s">
        <v>1617</v>
      </c>
      <c r="X130" s="1120" t="s">
        <v>1617</v>
      </c>
      <c r="Y130" s="1120" t="s">
        <v>1617</v>
      </c>
      <c r="Z130" s="1120" t="s">
        <v>1617</v>
      </c>
      <c r="AA130" s="1120" t="s">
        <v>1617</v>
      </c>
      <c r="AB130" s="1120" t="s">
        <v>1617</v>
      </c>
      <c r="AC130" s="1120" t="s">
        <v>1617</v>
      </c>
      <c r="AD130" s="1120" t="s">
        <v>1617</v>
      </c>
      <c r="AE130" s="633">
        <v>110637.62</v>
      </c>
      <c r="AF130" s="634">
        <v>69231.009999999995</v>
      </c>
      <c r="AG130" s="635" t="e">
        <v>#VALUE!</v>
      </c>
      <c r="AH130" s="612" t="s">
        <v>1057</v>
      </c>
    </row>
    <row r="131" spans="2:38" s="569" customFormat="1" x14ac:dyDescent="0.2">
      <c r="B131" s="612"/>
      <c r="C131" s="656" t="s">
        <v>106</v>
      </c>
      <c r="D131" s="657"/>
      <c r="E131" s="657"/>
      <c r="F131" s="657"/>
      <c r="G131" s="657"/>
      <c r="H131" s="658"/>
      <c r="I131" s="1119" t="s">
        <v>1618</v>
      </c>
      <c r="J131" s="1120" t="s">
        <v>1619</v>
      </c>
      <c r="K131" s="1120" t="s">
        <v>1619</v>
      </c>
      <c r="L131" s="1120" t="s">
        <v>1619</v>
      </c>
      <c r="M131" s="1120" t="s">
        <v>1619</v>
      </c>
      <c r="N131" s="1120" t="s">
        <v>1619</v>
      </c>
      <c r="O131" s="1120" t="s">
        <v>1619</v>
      </c>
      <c r="P131" s="1120" t="s">
        <v>1619</v>
      </c>
      <c r="Q131" s="1120" t="s">
        <v>1619</v>
      </c>
      <c r="R131" s="1120" t="s">
        <v>1619</v>
      </c>
      <c r="S131" s="1120"/>
      <c r="T131" s="1120"/>
      <c r="U131" s="1120"/>
      <c r="V131" s="1120"/>
      <c r="W131" s="1120" t="s">
        <v>1619</v>
      </c>
      <c r="X131" s="1120" t="s">
        <v>1619</v>
      </c>
      <c r="Y131" s="1120" t="s">
        <v>1619</v>
      </c>
      <c r="Z131" s="1120" t="s">
        <v>1619</v>
      </c>
      <c r="AA131" s="1120" t="s">
        <v>1619</v>
      </c>
      <c r="AB131" s="1120" t="s">
        <v>1619</v>
      </c>
      <c r="AC131" s="1120" t="s">
        <v>1619</v>
      </c>
      <c r="AD131" s="1120" t="s">
        <v>1619</v>
      </c>
      <c r="AE131" s="633">
        <v>345123.46</v>
      </c>
      <c r="AF131" s="634">
        <v>191348.59000000003</v>
      </c>
      <c r="AG131" s="635" t="e">
        <v>#VALUE!</v>
      </c>
      <c r="AH131" s="612" t="s">
        <v>1057</v>
      </c>
    </row>
    <row r="132" spans="2:38" s="569" customFormat="1" x14ac:dyDescent="0.2">
      <c r="B132" s="612"/>
      <c r="C132" s="613" t="s">
        <v>1620</v>
      </c>
      <c r="D132" s="614"/>
      <c r="E132" s="614"/>
      <c r="F132" s="614"/>
      <c r="G132" s="614"/>
      <c r="H132" s="615"/>
      <c r="I132" s="1099" t="s">
        <v>1621</v>
      </c>
      <c r="J132" s="1100" t="s">
        <v>1621</v>
      </c>
      <c r="K132" s="1100" t="s">
        <v>1621</v>
      </c>
      <c r="L132" s="1100" t="s">
        <v>1621</v>
      </c>
      <c r="M132" s="1100" t="s">
        <v>1621</v>
      </c>
      <c r="N132" s="1100" t="s">
        <v>1621</v>
      </c>
      <c r="O132" s="1100" t="s">
        <v>1621</v>
      </c>
      <c r="P132" s="1100" t="s">
        <v>1621</v>
      </c>
      <c r="Q132" s="1100" t="s">
        <v>1621</v>
      </c>
      <c r="R132" s="1100" t="s">
        <v>1621</v>
      </c>
      <c r="S132" s="1100"/>
      <c r="T132" s="1100"/>
      <c r="U132" s="1100"/>
      <c r="V132" s="1100"/>
      <c r="W132" s="1100" t="s">
        <v>1621</v>
      </c>
      <c r="X132" s="1100" t="s">
        <v>1621</v>
      </c>
      <c r="Y132" s="1100" t="s">
        <v>1621</v>
      </c>
      <c r="Z132" s="1100" t="s">
        <v>1621</v>
      </c>
      <c r="AA132" s="1100" t="s">
        <v>1621</v>
      </c>
      <c r="AB132" s="1100" t="s">
        <v>1621</v>
      </c>
      <c r="AC132" s="1100" t="s">
        <v>1621</v>
      </c>
      <c r="AD132" s="1100" t="s">
        <v>1621</v>
      </c>
      <c r="AE132" s="616">
        <v>349206638.99999994</v>
      </c>
      <c r="AF132" s="617">
        <v>349751131.39999998</v>
      </c>
      <c r="AG132" s="672" t="e">
        <v>#VALUE!</v>
      </c>
      <c r="AH132" s="612" t="s">
        <v>1057</v>
      </c>
      <c r="AI132" s="569">
        <v>349206638.99999994</v>
      </c>
      <c r="AL132" s="761">
        <v>0</v>
      </c>
    </row>
    <row r="133" spans="2:38" s="569" customFormat="1" x14ac:dyDescent="0.2">
      <c r="B133" s="612"/>
      <c r="C133" s="682"/>
      <c r="D133" s="683"/>
      <c r="E133" s="683"/>
      <c r="F133" s="683"/>
      <c r="G133" s="683"/>
      <c r="H133" s="684"/>
      <c r="I133" s="1121" t="s">
        <v>1622</v>
      </c>
      <c r="J133" s="1122" t="s">
        <v>1622</v>
      </c>
      <c r="K133" s="1122" t="s">
        <v>1622</v>
      </c>
      <c r="L133" s="1122" t="s">
        <v>1622</v>
      </c>
      <c r="M133" s="1122" t="s">
        <v>1622</v>
      </c>
      <c r="N133" s="1122" t="s">
        <v>1622</v>
      </c>
      <c r="O133" s="1122" t="s">
        <v>1622</v>
      </c>
      <c r="P133" s="1122" t="s">
        <v>1622</v>
      </c>
      <c r="Q133" s="1122" t="s">
        <v>1622</v>
      </c>
      <c r="R133" s="1122" t="s">
        <v>1622</v>
      </c>
      <c r="S133" s="1122"/>
      <c r="T133" s="1122"/>
      <c r="U133" s="1122"/>
      <c r="V133" s="1122"/>
      <c r="W133" s="1122" t="s">
        <v>1622</v>
      </c>
      <c r="X133" s="1122" t="s">
        <v>1622</v>
      </c>
      <c r="Y133" s="1122" t="s">
        <v>1622</v>
      </c>
      <c r="Z133" s="1122" t="s">
        <v>1622</v>
      </c>
      <c r="AA133" s="1122" t="s">
        <v>1622</v>
      </c>
      <c r="AB133" s="1122" t="s">
        <v>1622</v>
      </c>
      <c r="AC133" s="1122" t="s">
        <v>1622</v>
      </c>
      <c r="AD133" s="1122" t="s">
        <v>1622</v>
      </c>
      <c r="AE133" s="633"/>
      <c r="AF133" s="634"/>
      <c r="AG133" s="635"/>
      <c r="AH133" s="612" t="s">
        <v>1057</v>
      </c>
    </row>
    <row r="134" spans="2:38" s="569" customFormat="1" x14ac:dyDescent="0.2">
      <c r="B134" s="612"/>
      <c r="C134" s="685" t="s">
        <v>1623</v>
      </c>
      <c r="D134" s="686"/>
      <c r="E134" s="686"/>
      <c r="F134" s="686"/>
      <c r="G134" s="686"/>
      <c r="H134" s="687"/>
      <c r="I134" s="1123" t="s">
        <v>1624</v>
      </c>
      <c r="J134" s="1124" t="s">
        <v>1624</v>
      </c>
      <c r="K134" s="1124" t="s">
        <v>1624</v>
      </c>
      <c r="L134" s="1124" t="s">
        <v>1624</v>
      </c>
      <c r="M134" s="1124" t="s">
        <v>1624</v>
      </c>
      <c r="N134" s="1124" t="s">
        <v>1624</v>
      </c>
      <c r="O134" s="1124" t="s">
        <v>1624</v>
      </c>
      <c r="P134" s="1124" t="s">
        <v>1624</v>
      </c>
      <c r="Q134" s="1124" t="s">
        <v>1624</v>
      </c>
      <c r="R134" s="1124" t="s">
        <v>1624</v>
      </c>
      <c r="S134" s="1124"/>
      <c r="T134" s="1124"/>
      <c r="U134" s="1124"/>
      <c r="V134" s="1124"/>
      <c r="W134" s="1124" t="s">
        <v>1624</v>
      </c>
      <c r="X134" s="1124" t="s">
        <v>1624</v>
      </c>
      <c r="Y134" s="1124" t="s">
        <v>1624</v>
      </c>
      <c r="Z134" s="1124" t="s">
        <v>1624</v>
      </c>
      <c r="AA134" s="1124" t="s">
        <v>1624</v>
      </c>
      <c r="AB134" s="1124" t="s">
        <v>1624</v>
      </c>
      <c r="AC134" s="1124" t="s">
        <v>1624</v>
      </c>
      <c r="AD134" s="1124" t="s">
        <v>1624</v>
      </c>
      <c r="AE134" s="688">
        <v>75214901.849999994</v>
      </c>
      <c r="AF134" s="689">
        <v>76282589.100000024</v>
      </c>
      <c r="AG134" s="690" t="e">
        <v>#VALUE!</v>
      </c>
      <c r="AH134" s="612" t="s">
        <v>1057</v>
      </c>
    </row>
    <row r="135" spans="2:38" s="569" customFormat="1" x14ac:dyDescent="0.2">
      <c r="B135" s="612"/>
      <c r="C135" s="622" t="s">
        <v>1625</v>
      </c>
      <c r="D135" s="623"/>
      <c r="E135" s="623"/>
      <c r="F135" s="623"/>
      <c r="G135" s="623"/>
      <c r="H135" s="624"/>
      <c r="I135" s="1111" t="s">
        <v>1626</v>
      </c>
      <c r="J135" s="1112" t="s">
        <v>1626</v>
      </c>
      <c r="K135" s="1112" t="s">
        <v>1626</v>
      </c>
      <c r="L135" s="1112" t="s">
        <v>1626</v>
      </c>
      <c r="M135" s="1112" t="s">
        <v>1626</v>
      </c>
      <c r="N135" s="1112" t="s">
        <v>1626</v>
      </c>
      <c r="O135" s="1112" t="s">
        <v>1626</v>
      </c>
      <c r="P135" s="1112" t="s">
        <v>1626</v>
      </c>
      <c r="Q135" s="1112" t="s">
        <v>1626</v>
      </c>
      <c r="R135" s="1112" t="s">
        <v>1626</v>
      </c>
      <c r="S135" s="1112"/>
      <c r="T135" s="1112"/>
      <c r="U135" s="1112"/>
      <c r="V135" s="1112"/>
      <c r="W135" s="1112" t="s">
        <v>1626</v>
      </c>
      <c r="X135" s="1112" t="s">
        <v>1626</v>
      </c>
      <c r="Y135" s="1112" t="s">
        <v>1626</v>
      </c>
      <c r="Z135" s="1112" t="s">
        <v>1626</v>
      </c>
      <c r="AA135" s="1112" t="s">
        <v>1626</v>
      </c>
      <c r="AB135" s="1112" t="s">
        <v>1626</v>
      </c>
      <c r="AC135" s="1112" t="s">
        <v>1626</v>
      </c>
      <c r="AD135" s="1112" t="s">
        <v>1626</v>
      </c>
      <c r="AE135" s="625">
        <v>74853272.459999993</v>
      </c>
      <c r="AF135" s="626">
        <v>75833620.590000018</v>
      </c>
      <c r="AG135" s="680" t="e">
        <v>#VALUE!</v>
      </c>
      <c r="AH135" s="612" t="s">
        <v>1057</v>
      </c>
    </row>
    <row r="136" spans="2:38" s="569" customFormat="1" x14ac:dyDescent="0.2">
      <c r="B136" s="612"/>
      <c r="C136" s="652" t="s">
        <v>1627</v>
      </c>
      <c r="D136" s="653"/>
      <c r="E136" s="653"/>
      <c r="F136" s="653"/>
      <c r="G136" s="653"/>
      <c r="H136" s="654"/>
      <c r="I136" s="1117" t="s">
        <v>1628</v>
      </c>
      <c r="J136" s="1118" t="s">
        <v>1628</v>
      </c>
      <c r="K136" s="1118" t="s">
        <v>1628</v>
      </c>
      <c r="L136" s="1118" t="s">
        <v>1628</v>
      </c>
      <c r="M136" s="1118" t="s">
        <v>1628</v>
      </c>
      <c r="N136" s="1118" t="s">
        <v>1628</v>
      </c>
      <c r="O136" s="1118" t="s">
        <v>1628</v>
      </c>
      <c r="P136" s="1118" t="s">
        <v>1628</v>
      </c>
      <c r="Q136" s="1118" t="s">
        <v>1628</v>
      </c>
      <c r="R136" s="1118" t="s">
        <v>1628</v>
      </c>
      <c r="S136" s="1118"/>
      <c r="T136" s="1118"/>
      <c r="U136" s="1118"/>
      <c r="V136" s="1118"/>
      <c r="W136" s="1118" t="s">
        <v>1628</v>
      </c>
      <c r="X136" s="1118" t="s">
        <v>1628</v>
      </c>
      <c r="Y136" s="1118" t="s">
        <v>1628</v>
      </c>
      <c r="Z136" s="1118" t="s">
        <v>1628</v>
      </c>
      <c r="AA136" s="1118" t="s">
        <v>1628</v>
      </c>
      <c r="AB136" s="1118" t="s">
        <v>1628</v>
      </c>
      <c r="AC136" s="1118" t="s">
        <v>1628</v>
      </c>
      <c r="AD136" s="1118" t="s">
        <v>1628</v>
      </c>
      <c r="AE136" s="633">
        <v>38297465.79999999</v>
      </c>
      <c r="AF136" s="663">
        <v>37729700.750000007</v>
      </c>
      <c r="AG136" s="665" t="e">
        <v>#VALUE!</v>
      </c>
      <c r="AH136" s="612" t="s">
        <v>1057</v>
      </c>
    </row>
    <row r="137" spans="2:38" s="569" customFormat="1" x14ac:dyDescent="0.2">
      <c r="B137" s="612"/>
      <c r="C137" s="666" t="s">
        <v>109</v>
      </c>
      <c r="D137" s="667"/>
      <c r="E137" s="667"/>
      <c r="F137" s="667"/>
      <c r="G137" s="667"/>
      <c r="H137" s="668"/>
      <c r="I137" s="1115" t="s">
        <v>1629</v>
      </c>
      <c r="J137" s="1116" t="s">
        <v>1630</v>
      </c>
      <c r="K137" s="1116" t="s">
        <v>1630</v>
      </c>
      <c r="L137" s="1116" t="s">
        <v>1630</v>
      </c>
      <c r="M137" s="1116" t="s">
        <v>1630</v>
      </c>
      <c r="N137" s="1116" t="s">
        <v>1630</v>
      </c>
      <c r="O137" s="1116" t="s">
        <v>1630</v>
      </c>
      <c r="P137" s="1116" t="s">
        <v>1630</v>
      </c>
      <c r="Q137" s="1116" t="s">
        <v>1630</v>
      </c>
      <c r="R137" s="1116" t="s">
        <v>1630</v>
      </c>
      <c r="S137" s="1116"/>
      <c r="T137" s="1116"/>
      <c r="U137" s="1116"/>
      <c r="V137" s="1116"/>
      <c r="W137" s="1116" t="s">
        <v>1630</v>
      </c>
      <c r="X137" s="1116" t="s">
        <v>1630</v>
      </c>
      <c r="Y137" s="1116" t="s">
        <v>1630</v>
      </c>
      <c r="Z137" s="1116" t="s">
        <v>1630</v>
      </c>
      <c r="AA137" s="1116" t="s">
        <v>1630</v>
      </c>
      <c r="AB137" s="1116" t="s">
        <v>1630</v>
      </c>
      <c r="AC137" s="1116" t="s">
        <v>1630</v>
      </c>
      <c r="AD137" s="1116" t="s">
        <v>1630</v>
      </c>
      <c r="AE137" s="633">
        <v>38295558.749999993</v>
      </c>
      <c r="AF137" s="634">
        <v>37721331.550000004</v>
      </c>
      <c r="AG137" s="635" t="e">
        <v>#VALUE!</v>
      </c>
      <c r="AH137" s="612" t="s">
        <v>1057</v>
      </c>
    </row>
    <row r="138" spans="2:38" s="569" customFormat="1" x14ac:dyDescent="0.2">
      <c r="B138" s="612"/>
      <c r="C138" s="666" t="s">
        <v>110</v>
      </c>
      <c r="D138" s="667"/>
      <c r="E138" s="667"/>
      <c r="F138" s="667"/>
      <c r="G138" s="667"/>
      <c r="H138" s="668"/>
      <c r="I138" s="1115" t="s">
        <v>1631</v>
      </c>
      <c r="J138" s="1116" t="s">
        <v>1630</v>
      </c>
      <c r="K138" s="1116" t="s">
        <v>1630</v>
      </c>
      <c r="L138" s="1116" t="s">
        <v>1630</v>
      </c>
      <c r="M138" s="1116" t="s">
        <v>1630</v>
      </c>
      <c r="N138" s="1116" t="s">
        <v>1630</v>
      </c>
      <c r="O138" s="1116" t="s">
        <v>1630</v>
      </c>
      <c r="P138" s="1116" t="s">
        <v>1630</v>
      </c>
      <c r="Q138" s="1116" t="s">
        <v>1630</v>
      </c>
      <c r="R138" s="1116" t="s">
        <v>1630</v>
      </c>
      <c r="S138" s="1116"/>
      <c r="T138" s="1116"/>
      <c r="U138" s="1116"/>
      <c r="V138" s="1116"/>
      <c r="W138" s="1116" t="s">
        <v>1630</v>
      </c>
      <c r="X138" s="1116" t="s">
        <v>1630</v>
      </c>
      <c r="Y138" s="1116" t="s">
        <v>1630</v>
      </c>
      <c r="Z138" s="1116" t="s">
        <v>1630</v>
      </c>
      <c r="AA138" s="1116" t="s">
        <v>1630</v>
      </c>
      <c r="AB138" s="1116" t="s">
        <v>1630</v>
      </c>
      <c r="AC138" s="1116" t="s">
        <v>1630</v>
      </c>
      <c r="AD138" s="1116" t="s">
        <v>1630</v>
      </c>
      <c r="AE138" s="633">
        <v>0</v>
      </c>
      <c r="AF138" s="650">
        <v>0</v>
      </c>
      <c r="AG138" s="635" t="e">
        <v>#VALUE!</v>
      </c>
      <c r="AH138" s="612" t="s">
        <v>1057</v>
      </c>
    </row>
    <row r="139" spans="2:38" s="569" customFormat="1" x14ac:dyDescent="0.2">
      <c r="B139" s="612"/>
      <c r="C139" s="666" t="s">
        <v>111</v>
      </c>
      <c r="D139" s="667"/>
      <c r="E139" s="667"/>
      <c r="F139" s="667"/>
      <c r="G139" s="667"/>
      <c r="H139" s="668"/>
      <c r="I139" s="1115" t="s">
        <v>1632</v>
      </c>
      <c r="J139" s="1116" t="s">
        <v>1630</v>
      </c>
      <c r="K139" s="1116" t="s">
        <v>1630</v>
      </c>
      <c r="L139" s="1116" t="s">
        <v>1630</v>
      </c>
      <c r="M139" s="1116" t="s">
        <v>1630</v>
      </c>
      <c r="N139" s="1116" t="s">
        <v>1630</v>
      </c>
      <c r="O139" s="1116" t="s">
        <v>1630</v>
      </c>
      <c r="P139" s="1116" t="s">
        <v>1630</v>
      </c>
      <c r="Q139" s="1116" t="s">
        <v>1630</v>
      </c>
      <c r="R139" s="1116" t="s">
        <v>1630</v>
      </c>
      <c r="S139" s="1116"/>
      <c r="T139" s="1116"/>
      <c r="U139" s="1116"/>
      <c r="V139" s="1116"/>
      <c r="W139" s="1116" t="s">
        <v>1630</v>
      </c>
      <c r="X139" s="1116" t="s">
        <v>1630</v>
      </c>
      <c r="Y139" s="1116" t="s">
        <v>1630</v>
      </c>
      <c r="Z139" s="1116" t="s">
        <v>1630</v>
      </c>
      <c r="AA139" s="1116" t="s">
        <v>1630</v>
      </c>
      <c r="AB139" s="1116" t="s">
        <v>1630</v>
      </c>
      <c r="AC139" s="1116" t="s">
        <v>1630</v>
      </c>
      <c r="AD139" s="1116" t="s">
        <v>1630</v>
      </c>
      <c r="AE139" s="633">
        <v>1907.05</v>
      </c>
      <c r="AF139" s="634">
        <v>8369.2000000000007</v>
      </c>
      <c r="AG139" s="635" t="e">
        <v>#VALUE!</v>
      </c>
      <c r="AH139" s="612" t="s">
        <v>1057</v>
      </c>
    </row>
    <row r="140" spans="2:38" s="569" customFormat="1" x14ac:dyDescent="0.2">
      <c r="B140" s="612"/>
      <c r="C140" s="652" t="s">
        <v>1633</v>
      </c>
      <c r="D140" s="653"/>
      <c r="E140" s="653"/>
      <c r="F140" s="653"/>
      <c r="G140" s="653"/>
      <c r="H140" s="654"/>
      <c r="I140" s="1117" t="s">
        <v>1634</v>
      </c>
      <c r="J140" s="1118" t="s">
        <v>1635</v>
      </c>
      <c r="K140" s="1118" t="s">
        <v>1635</v>
      </c>
      <c r="L140" s="1118" t="s">
        <v>1635</v>
      </c>
      <c r="M140" s="1118" t="s">
        <v>1635</v>
      </c>
      <c r="N140" s="1118" t="s">
        <v>1635</v>
      </c>
      <c r="O140" s="1118" t="s">
        <v>1635</v>
      </c>
      <c r="P140" s="1118" t="s">
        <v>1635</v>
      </c>
      <c r="Q140" s="1118" t="s">
        <v>1635</v>
      </c>
      <c r="R140" s="1118" t="s">
        <v>1635</v>
      </c>
      <c r="S140" s="1118"/>
      <c r="T140" s="1118"/>
      <c r="U140" s="1118"/>
      <c r="V140" s="1118"/>
      <c r="W140" s="1118" t="s">
        <v>1635</v>
      </c>
      <c r="X140" s="1118" t="s">
        <v>1635</v>
      </c>
      <c r="Y140" s="1118" t="s">
        <v>1635</v>
      </c>
      <c r="Z140" s="1118" t="s">
        <v>1635</v>
      </c>
      <c r="AA140" s="1118" t="s">
        <v>1635</v>
      </c>
      <c r="AB140" s="1118" t="s">
        <v>1635</v>
      </c>
      <c r="AC140" s="1118" t="s">
        <v>1635</v>
      </c>
      <c r="AD140" s="1118" t="s">
        <v>1635</v>
      </c>
      <c r="AE140" s="633">
        <v>0</v>
      </c>
      <c r="AF140" s="663">
        <v>28413.97</v>
      </c>
      <c r="AG140" s="665" t="e">
        <v>#VALUE!</v>
      </c>
      <c r="AH140" s="612" t="s">
        <v>1057</v>
      </c>
    </row>
    <row r="141" spans="2:38" s="569" customFormat="1" x14ac:dyDescent="0.2">
      <c r="B141" s="612" t="s">
        <v>1209</v>
      </c>
      <c r="C141" s="666" t="s">
        <v>112</v>
      </c>
      <c r="D141" s="667"/>
      <c r="E141" s="667"/>
      <c r="F141" s="667"/>
      <c r="G141" s="667"/>
      <c r="H141" s="668"/>
      <c r="I141" s="1115" t="s">
        <v>1636</v>
      </c>
      <c r="J141" s="1116" t="s">
        <v>1637</v>
      </c>
      <c r="K141" s="1116" t="s">
        <v>1637</v>
      </c>
      <c r="L141" s="1116" t="s">
        <v>1637</v>
      </c>
      <c r="M141" s="1116" t="s">
        <v>1637</v>
      </c>
      <c r="N141" s="1116" t="s">
        <v>1637</v>
      </c>
      <c r="O141" s="1116" t="s">
        <v>1637</v>
      </c>
      <c r="P141" s="1116" t="s">
        <v>1637</v>
      </c>
      <c r="Q141" s="1116" t="s">
        <v>1637</v>
      </c>
      <c r="R141" s="1116" t="s">
        <v>1637</v>
      </c>
      <c r="S141" s="1116"/>
      <c r="T141" s="1116"/>
      <c r="U141" s="1116"/>
      <c r="V141" s="1116"/>
      <c r="W141" s="1116" t="s">
        <v>1637</v>
      </c>
      <c r="X141" s="1116" t="s">
        <v>1637</v>
      </c>
      <c r="Y141" s="1116" t="s">
        <v>1637</v>
      </c>
      <c r="Z141" s="1116" t="s">
        <v>1637</v>
      </c>
      <c r="AA141" s="1116" t="s">
        <v>1637</v>
      </c>
      <c r="AB141" s="1116" t="s">
        <v>1637</v>
      </c>
      <c r="AC141" s="1116" t="s">
        <v>1637</v>
      </c>
      <c r="AD141" s="1116" t="s">
        <v>1637</v>
      </c>
      <c r="AE141" s="633">
        <v>0</v>
      </c>
      <c r="AF141" s="634">
        <v>28413.97</v>
      </c>
      <c r="AG141" s="635" t="e">
        <v>#VALUE!</v>
      </c>
      <c r="AH141" s="612" t="s">
        <v>1057</v>
      </c>
    </row>
    <row r="142" spans="2:38" s="569" customFormat="1" x14ac:dyDescent="0.2">
      <c r="B142" s="612" t="s">
        <v>1187</v>
      </c>
      <c r="C142" s="666" t="s">
        <v>113</v>
      </c>
      <c r="D142" s="667"/>
      <c r="E142" s="667"/>
      <c r="F142" s="667"/>
      <c r="G142" s="667"/>
      <c r="H142" s="668"/>
      <c r="I142" s="1115" t="s">
        <v>1638</v>
      </c>
      <c r="J142" s="1116"/>
      <c r="K142" s="1116"/>
      <c r="L142" s="1116"/>
      <c r="M142" s="1116"/>
      <c r="N142" s="1116"/>
      <c r="O142" s="1116"/>
      <c r="P142" s="1116"/>
      <c r="Q142" s="1116"/>
      <c r="R142" s="1116"/>
      <c r="S142" s="1116"/>
      <c r="T142" s="1116"/>
      <c r="U142" s="1116"/>
      <c r="V142" s="1116"/>
      <c r="W142" s="1116"/>
      <c r="X142" s="1116"/>
      <c r="Y142" s="1116"/>
      <c r="Z142" s="1116"/>
      <c r="AA142" s="1116"/>
      <c r="AB142" s="1116"/>
      <c r="AC142" s="1116"/>
      <c r="AD142" s="1116"/>
      <c r="AE142" s="633">
        <v>0</v>
      </c>
      <c r="AF142" s="650">
        <v>0</v>
      </c>
      <c r="AG142" s="635" t="e">
        <v>#VALUE!</v>
      </c>
      <c r="AH142" s="612" t="s">
        <v>1057</v>
      </c>
    </row>
    <row r="143" spans="2:38" s="569" customFormat="1" x14ac:dyDescent="0.2">
      <c r="B143" s="612"/>
      <c r="C143" s="666" t="s">
        <v>114</v>
      </c>
      <c r="D143" s="667"/>
      <c r="E143" s="667"/>
      <c r="F143" s="667"/>
      <c r="G143" s="667"/>
      <c r="H143" s="668"/>
      <c r="I143" s="1115" t="s">
        <v>1639</v>
      </c>
      <c r="J143" s="1116"/>
      <c r="K143" s="1116"/>
      <c r="L143" s="1116"/>
      <c r="M143" s="1116"/>
      <c r="N143" s="1116"/>
      <c r="O143" s="1116"/>
      <c r="P143" s="1116"/>
      <c r="Q143" s="1116"/>
      <c r="R143" s="1116"/>
      <c r="S143" s="1116"/>
      <c r="T143" s="1116"/>
      <c r="U143" s="1116"/>
      <c r="V143" s="1116"/>
      <c r="W143" s="1116"/>
      <c r="X143" s="1116"/>
      <c r="Y143" s="1116"/>
      <c r="Z143" s="1116"/>
      <c r="AA143" s="1116"/>
      <c r="AB143" s="1116"/>
      <c r="AC143" s="1116"/>
      <c r="AD143" s="1116"/>
      <c r="AE143" s="633">
        <v>0</v>
      </c>
      <c r="AF143" s="634">
        <v>0</v>
      </c>
      <c r="AG143" s="635" t="e">
        <v>#VALUE!</v>
      </c>
      <c r="AH143" s="612" t="s">
        <v>1057</v>
      </c>
    </row>
    <row r="144" spans="2:38" s="569" customFormat="1" x14ac:dyDescent="0.2">
      <c r="B144" s="612"/>
      <c r="C144" s="652" t="s">
        <v>1640</v>
      </c>
      <c r="D144" s="653"/>
      <c r="E144" s="653"/>
      <c r="F144" s="653"/>
      <c r="G144" s="653"/>
      <c r="H144" s="654"/>
      <c r="I144" s="1117" t="s">
        <v>1641</v>
      </c>
      <c r="J144" s="1118"/>
      <c r="K144" s="1118"/>
      <c r="L144" s="1118"/>
      <c r="M144" s="1118"/>
      <c r="N144" s="1118"/>
      <c r="O144" s="1118"/>
      <c r="P144" s="1118"/>
      <c r="Q144" s="1118"/>
      <c r="R144" s="1118"/>
      <c r="S144" s="1118"/>
      <c r="T144" s="1118"/>
      <c r="U144" s="1118"/>
      <c r="V144" s="1118"/>
      <c r="W144" s="1118"/>
      <c r="X144" s="1118"/>
      <c r="Y144" s="1118"/>
      <c r="Z144" s="1118"/>
      <c r="AA144" s="1118"/>
      <c r="AB144" s="1118"/>
      <c r="AC144" s="1118"/>
      <c r="AD144" s="1118"/>
      <c r="AE144" s="633">
        <v>35437625.380000003</v>
      </c>
      <c r="AF144" s="634">
        <v>36967190.230000004</v>
      </c>
      <c r="AG144" s="665" t="e">
        <v>#VALUE!</v>
      </c>
      <c r="AH144" s="612" t="s">
        <v>1057</v>
      </c>
    </row>
    <row r="145" spans="2:34" s="569" customFormat="1" x14ac:dyDescent="0.2">
      <c r="B145" s="612"/>
      <c r="C145" s="666" t="s">
        <v>115</v>
      </c>
      <c r="D145" s="667"/>
      <c r="E145" s="667"/>
      <c r="F145" s="667"/>
      <c r="G145" s="667"/>
      <c r="H145" s="668"/>
      <c r="I145" s="1115" t="s">
        <v>1642</v>
      </c>
      <c r="J145" s="1116" t="s">
        <v>1637</v>
      </c>
      <c r="K145" s="1116" t="s">
        <v>1637</v>
      </c>
      <c r="L145" s="1116" t="s">
        <v>1637</v>
      </c>
      <c r="M145" s="1116" t="s">
        <v>1637</v>
      </c>
      <c r="N145" s="1116" t="s">
        <v>1637</v>
      </c>
      <c r="O145" s="1116" t="s">
        <v>1637</v>
      </c>
      <c r="P145" s="1116" t="s">
        <v>1637</v>
      </c>
      <c r="Q145" s="1116" t="s">
        <v>1637</v>
      </c>
      <c r="R145" s="1116" t="s">
        <v>1637</v>
      </c>
      <c r="S145" s="1116"/>
      <c r="T145" s="1116"/>
      <c r="U145" s="1116"/>
      <c r="V145" s="1116"/>
      <c r="W145" s="1116" t="s">
        <v>1637</v>
      </c>
      <c r="X145" s="1116" t="s">
        <v>1637</v>
      </c>
      <c r="Y145" s="1116" t="s">
        <v>1637</v>
      </c>
      <c r="Z145" s="1116" t="s">
        <v>1637</v>
      </c>
      <c r="AA145" s="1116" t="s">
        <v>1637</v>
      </c>
      <c r="AB145" s="1116" t="s">
        <v>1637</v>
      </c>
      <c r="AC145" s="1116" t="s">
        <v>1637</v>
      </c>
      <c r="AD145" s="1116" t="s">
        <v>1637</v>
      </c>
      <c r="AE145" s="633">
        <v>24254398.060000002</v>
      </c>
      <c r="AF145" s="634">
        <v>19682452.880000003</v>
      </c>
      <c r="AG145" s="635" t="e">
        <v>#VALUE!</v>
      </c>
      <c r="AH145" s="612" t="s">
        <v>1057</v>
      </c>
    </row>
    <row r="146" spans="2:34" s="569" customFormat="1" x14ac:dyDescent="0.2">
      <c r="B146" s="612"/>
      <c r="C146" s="666" t="s">
        <v>116</v>
      </c>
      <c r="D146" s="667"/>
      <c r="E146" s="667"/>
      <c r="F146" s="667"/>
      <c r="G146" s="667"/>
      <c r="H146" s="668"/>
      <c r="I146" s="1115" t="s">
        <v>1643</v>
      </c>
      <c r="J146" s="1116" t="s">
        <v>1637</v>
      </c>
      <c r="K146" s="1116" t="s">
        <v>1637</v>
      </c>
      <c r="L146" s="1116" t="s">
        <v>1637</v>
      </c>
      <c r="M146" s="1116" t="s">
        <v>1637</v>
      </c>
      <c r="N146" s="1116" t="s">
        <v>1637</v>
      </c>
      <c r="O146" s="1116" t="s">
        <v>1637</v>
      </c>
      <c r="P146" s="1116" t="s">
        <v>1637</v>
      </c>
      <c r="Q146" s="1116" t="s">
        <v>1637</v>
      </c>
      <c r="R146" s="1116" t="s">
        <v>1637</v>
      </c>
      <c r="S146" s="1116"/>
      <c r="T146" s="1116"/>
      <c r="U146" s="1116"/>
      <c r="V146" s="1116"/>
      <c r="W146" s="1116" t="s">
        <v>1637</v>
      </c>
      <c r="X146" s="1116" t="s">
        <v>1637</v>
      </c>
      <c r="Y146" s="1116" t="s">
        <v>1637</v>
      </c>
      <c r="Z146" s="1116" t="s">
        <v>1637</v>
      </c>
      <c r="AA146" s="1116" t="s">
        <v>1637</v>
      </c>
      <c r="AB146" s="1116" t="s">
        <v>1637</v>
      </c>
      <c r="AC146" s="1116" t="s">
        <v>1637</v>
      </c>
      <c r="AD146" s="1116" t="s">
        <v>1637</v>
      </c>
      <c r="AE146" s="633">
        <v>3064114.74</v>
      </c>
      <c r="AF146" s="634">
        <v>7815146.3700000001</v>
      </c>
      <c r="AG146" s="635" t="e">
        <v>#VALUE!</v>
      </c>
      <c r="AH146" s="612" t="s">
        <v>1057</v>
      </c>
    </row>
    <row r="147" spans="2:34" s="569" customFormat="1" x14ac:dyDescent="0.2">
      <c r="B147" s="612"/>
      <c r="C147" s="666" t="s">
        <v>117</v>
      </c>
      <c r="D147" s="667"/>
      <c r="E147" s="667"/>
      <c r="F147" s="667"/>
      <c r="G147" s="667"/>
      <c r="H147" s="668"/>
      <c r="I147" s="1115" t="s">
        <v>1644</v>
      </c>
      <c r="J147" s="1116" t="s">
        <v>1645</v>
      </c>
      <c r="K147" s="1116" t="s">
        <v>1645</v>
      </c>
      <c r="L147" s="1116" t="s">
        <v>1645</v>
      </c>
      <c r="M147" s="1116" t="s">
        <v>1645</v>
      </c>
      <c r="N147" s="1116" t="s">
        <v>1645</v>
      </c>
      <c r="O147" s="1116" t="s">
        <v>1645</v>
      </c>
      <c r="P147" s="1116" t="s">
        <v>1645</v>
      </c>
      <c r="Q147" s="1116" t="s">
        <v>1645</v>
      </c>
      <c r="R147" s="1116" t="s">
        <v>1645</v>
      </c>
      <c r="S147" s="1116"/>
      <c r="T147" s="1116"/>
      <c r="U147" s="1116"/>
      <c r="V147" s="1116"/>
      <c r="W147" s="1116" t="s">
        <v>1645</v>
      </c>
      <c r="X147" s="1116" t="s">
        <v>1645</v>
      </c>
      <c r="Y147" s="1116" t="s">
        <v>1645</v>
      </c>
      <c r="Z147" s="1116" t="s">
        <v>1645</v>
      </c>
      <c r="AA147" s="1116" t="s">
        <v>1645</v>
      </c>
      <c r="AB147" s="1116" t="s">
        <v>1645</v>
      </c>
      <c r="AC147" s="1116" t="s">
        <v>1645</v>
      </c>
      <c r="AD147" s="1116" t="s">
        <v>1645</v>
      </c>
      <c r="AE147" s="633">
        <v>8119112.5799999991</v>
      </c>
      <c r="AF147" s="634">
        <v>9469590.9800000004</v>
      </c>
      <c r="AG147" s="635" t="e">
        <v>#VALUE!</v>
      </c>
      <c r="AH147" s="612" t="s">
        <v>1057</v>
      </c>
    </row>
    <row r="148" spans="2:34" s="569" customFormat="1" x14ac:dyDescent="0.2">
      <c r="B148" s="612"/>
      <c r="C148" s="652" t="s">
        <v>118</v>
      </c>
      <c r="D148" s="653"/>
      <c r="E148" s="653"/>
      <c r="F148" s="653"/>
      <c r="G148" s="653"/>
      <c r="H148" s="654"/>
      <c r="I148" s="1117" t="s">
        <v>1646</v>
      </c>
      <c r="J148" s="1118" t="s">
        <v>1647</v>
      </c>
      <c r="K148" s="1118" t="s">
        <v>1647</v>
      </c>
      <c r="L148" s="1118" t="s">
        <v>1647</v>
      </c>
      <c r="M148" s="1118" t="s">
        <v>1647</v>
      </c>
      <c r="N148" s="1118" t="s">
        <v>1647</v>
      </c>
      <c r="O148" s="1118" t="s">
        <v>1647</v>
      </c>
      <c r="P148" s="1118" t="s">
        <v>1647</v>
      </c>
      <c r="Q148" s="1118" t="s">
        <v>1647</v>
      </c>
      <c r="R148" s="1118" t="s">
        <v>1647</v>
      </c>
      <c r="S148" s="1118"/>
      <c r="T148" s="1118"/>
      <c r="U148" s="1118"/>
      <c r="V148" s="1118"/>
      <c r="W148" s="1118" t="s">
        <v>1647</v>
      </c>
      <c r="X148" s="1118" t="s">
        <v>1647</v>
      </c>
      <c r="Y148" s="1118" t="s">
        <v>1647</v>
      </c>
      <c r="Z148" s="1118" t="s">
        <v>1647</v>
      </c>
      <c r="AA148" s="1118" t="s">
        <v>1647</v>
      </c>
      <c r="AB148" s="1118" t="s">
        <v>1647</v>
      </c>
      <c r="AC148" s="1118" t="s">
        <v>1647</v>
      </c>
      <c r="AD148" s="1118" t="s">
        <v>1647</v>
      </c>
      <c r="AE148" s="633">
        <v>83066.929999999993</v>
      </c>
      <c r="AF148" s="634">
        <v>63611.73</v>
      </c>
      <c r="AG148" s="635" t="e">
        <v>#VALUE!</v>
      </c>
      <c r="AH148" s="612" t="s">
        <v>1057</v>
      </c>
    </row>
    <row r="149" spans="2:34" s="569" customFormat="1" x14ac:dyDescent="0.2">
      <c r="B149" s="612"/>
      <c r="C149" s="652" t="s">
        <v>119</v>
      </c>
      <c r="D149" s="653"/>
      <c r="E149" s="653"/>
      <c r="F149" s="653"/>
      <c r="G149" s="653"/>
      <c r="H149" s="654"/>
      <c r="I149" s="1117" t="s">
        <v>1648</v>
      </c>
      <c r="J149" s="1118" t="s">
        <v>1649</v>
      </c>
      <c r="K149" s="1118" t="s">
        <v>1649</v>
      </c>
      <c r="L149" s="1118" t="s">
        <v>1649</v>
      </c>
      <c r="M149" s="1118" t="s">
        <v>1649</v>
      </c>
      <c r="N149" s="1118" t="s">
        <v>1649</v>
      </c>
      <c r="O149" s="1118" t="s">
        <v>1649</v>
      </c>
      <c r="P149" s="1118" t="s">
        <v>1649</v>
      </c>
      <c r="Q149" s="1118" t="s">
        <v>1649</v>
      </c>
      <c r="R149" s="1118" t="s">
        <v>1649</v>
      </c>
      <c r="S149" s="1118"/>
      <c r="T149" s="1118"/>
      <c r="U149" s="1118"/>
      <c r="V149" s="1118"/>
      <c r="W149" s="1118" t="s">
        <v>1649</v>
      </c>
      <c r="X149" s="1118" t="s">
        <v>1649</v>
      </c>
      <c r="Y149" s="1118" t="s">
        <v>1649</v>
      </c>
      <c r="Z149" s="1118" t="s">
        <v>1649</v>
      </c>
      <c r="AA149" s="1118" t="s">
        <v>1649</v>
      </c>
      <c r="AB149" s="1118" t="s">
        <v>1649</v>
      </c>
      <c r="AC149" s="1118" t="s">
        <v>1649</v>
      </c>
      <c r="AD149" s="1118" t="s">
        <v>1649</v>
      </c>
      <c r="AE149" s="633">
        <v>0</v>
      </c>
      <c r="AF149" s="650">
        <v>0</v>
      </c>
      <c r="AG149" s="635" t="e">
        <v>#VALUE!</v>
      </c>
      <c r="AH149" s="612" t="s">
        <v>1057</v>
      </c>
    </row>
    <row r="150" spans="2:34" s="569" customFormat="1" x14ac:dyDescent="0.2">
      <c r="B150" s="612"/>
      <c r="C150" s="652" t="s">
        <v>120</v>
      </c>
      <c r="D150" s="653"/>
      <c r="E150" s="653"/>
      <c r="F150" s="653"/>
      <c r="G150" s="653"/>
      <c r="H150" s="654"/>
      <c r="I150" s="1117" t="s">
        <v>1650</v>
      </c>
      <c r="J150" s="1118" t="s">
        <v>1651</v>
      </c>
      <c r="K150" s="1118" t="s">
        <v>1651</v>
      </c>
      <c r="L150" s="1118" t="s">
        <v>1651</v>
      </c>
      <c r="M150" s="1118" t="s">
        <v>1651</v>
      </c>
      <c r="N150" s="1118" t="s">
        <v>1651</v>
      </c>
      <c r="O150" s="1118" t="s">
        <v>1651</v>
      </c>
      <c r="P150" s="1118" t="s">
        <v>1651</v>
      </c>
      <c r="Q150" s="1118" t="s">
        <v>1651</v>
      </c>
      <c r="R150" s="1118" t="s">
        <v>1651</v>
      </c>
      <c r="S150" s="1118"/>
      <c r="T150" s="1118"/>
      <c r="U150" s="1118"/>
      <c r="V150" s="1118"/>
      <c r="W150" s="1118" t="s">
        <v>1651</v>
      </c>
      <c r="X150" s="1118" t="s">
        <v>1651</v>
      </c>
      <c r="Y150" s="1118" t="s">
        <v>1651</v>
      </c>
      <c r="Z150" s="1118" t="s">
        <v>1651</v>
      </c>
      <c r="AA150" s="1118" t="s">
        <v>1651</v>
      </c>
      <c r="AB150" s="1118" t="s">
        <v>1651</v>
      </c>
      <c r="AC150" s="1118" t="s">
        <v>1651</v>
      </c>
      <c r="AD150" s="1118" t="s">
        <v>1651</v>
      </c>
      <c r="AE150" s="633">
        <v>37696.67</v>
      </c>
      <c r="AF150" s="634">
        <v>42286.8</v>
      </c>
      <c r="AG150" s="635" t="e">
        <v>#VALUE!</v>
      </c>
      <c r="AH150" s="612" t="s">
        <v>1057</v>
      </c>
    </row>
    <row r="151" spans="2:34" s="569" customFormat="1" x14ac:dyDescent="0.2">
      <c r="B151" s="612"/>
      <c r="C151" s="652" t="s">
        <v>121</v>
      </c>
      <c r="D151" s="653"/>
      <c r="E151" s="653"/>
      <c r="F151" s="653"/>
      <c r="G151" s="653"/>
      <c r="H151" s="654"/>
      <c r="I151" s="1117" t="s">
        <v>1652</v>
      </c>
      <c r="J151" s="1118" t="s">
        <v>1653</v>
      </c>
      <c r="K151" s="1118" t="s">
        <v>1653</v>
      </c>
      <c r="L151" s="1118" t="s">
        <v>1653</v>
      </c>
      <c r="M151" s="1118" t="s">
        <v>1653</v>
      </c>
      <c r="N151" s="1118" t="s">
        <v>1653</v>
      </c>
      <c r="O151" s="1118" t="s">
        <v>1653</v>
      </c>
      <c r="P151" s="1118" t="s">
        <v>1653</v>
      </c>
      <c r="Q151" s="1118" t="s">
        <v>1653</v>
      </c>
      <c r="R151" s="1118" t="s">
        <v>1653</v>
      </c>
      <c r="S151" s="1118"/>
      <c r="T151" s="1118"/>
      <c r="U151" s="1118"/>
      <c r="V151" s="1118"/>
      <c r="W151" s="1118" t="s">
        <v>1653</v>
      </c>
      <c r="X151" s="1118" t="s">
        <v>1653</v>
      </c>
      <c r="Y151" s="1118" t="s">
        <v>1653</v>
      </c>
      <c r="Z151" s="1118" t="s">
        <v>1653</v>
      </c>
      <c r="AA151" s="1118" t="s">
        <v>1653</v>
      </c>
      <c r="AB151" s="1118" t="s">
        <v>1653</v>
      </c>
      <c r="AC151" s="1118" t="s">
        <v>1653</v>
      </c>
      <c r="AD151" s="1118" t="s">
        <v>1653</v>
      </c>
      <c r="AE151" s="633">
        <v>0</v>
      </c>
      <c r="AF151" s="634">
        <v>0</v>
      </c>
      <c r="AG151" s="635" t="e">
        <v>#VALUE!</v>
      </c>
      <c r="AH151" s="612" t="s">
        <v>1057</v>
      </c>
    </row>
    <row r="152" spans="2:34" s="569" customFormat="1" x14ac:dyDescent="0.2">
      <c r="B152" s="612"/>
      <c r="C152" s="652" t="s">
        <v>122</v>
      </c>
      <c r="D152" s="653"/>
      <c r="E152" s="653"/>
      <c r="F152" s="653"/>
      <c r="G152" s="653"/>
      <c r="H152" s="654"/>
      <c r="I152" s="1117" t="s">
        <v>1654</v>
      </c>
      <c r="J152" s="1118" t="s">
        <v>1655</v>
      </c>
      <c r="K152" s="1118" t="s">
        <v>1655</v>
      </c>
      <c r="L152" s="1118" t="s">
        <v>1655</v>
      </c>
      <c r="M152" s="1118" t="s">
        <v>1655</v>
      </c>
      <c r="N152" s="1118" t="s">
        <v>1655</v>
      </c>
      <c r="O152" s="1118" t="s">
        <v>1655</v>
      </c>
      <c r="P152" s="1118" t="s">
        <v>1655</v>
      </c>
      <c r="Q152" s="1118" t="s">
        <v>1655</v>
      </c>
      <c r="R152" s="1118" t="s">
        <v>1655</v>
      </c>
      <c r="S152" s="1118"/>
      <c r="T152" s="1118"/>
      <c r="U152" s="1118"/>
      <c r="V152" s="1118"/>
      <c r="W152" s="1118" t="s">
        <v>1655</v>
      </c>
      <c r="X152" s="1118" t="s">
        <v>1655</v>
      </c>
      <c r="Y152" s="1118" t="s">
        <v>1655</v>
      </c>
      <c r="Z152" s="1118" t="s">
        <v>1655</v>
      </c>
      <c r="AA152" s="1118" t="s">
        <v>1655</v>
      </c>
      <c r="AB152" s="1118" t="s">
        <v>1655</v>
      </c>
      <c r="AC152" s="1118" t="s">
        <v>1655</v>
      </c>
      <c r="AD152" s="1118" t="s">
        <v>1655</v>
      </c>
      <c r="AE152" s="633">
        <v>997417.68</v>
      </c>
      <c r="AF152" s="634">
        <v>1002417.1100000001</v>
      </c>
      <c r="AG152" s="635" t="e">
        <v>#VALUE!</v>
      </c>
      <c r="AH152" s="612" t="s">
        <v>1057</v>
      </c>
    </row>
    <row r="153" spans="2:34" s="569" customFormat="1" x14ac:dyDescent="0.2">
      <c r="B153" s="612" t="s">
        <v>1209</v>
      </c>
      <c r="C153" s="652" t="s">
        <v>123</v>
      </c>
      <c r="D153" s="653"/>
      <c r="E153" s="653"/>
      <c r="F153" s="653"/>
      <c r="G153" s="653"/>
      <c r="H153" s="654"/>
      <c r="I153" s="1117" t="s">
        <v>1656</v>
      </c>
      <c r="J153" s="1118" t="s">
        <v>1657</v>
      </c>
      <c r="K153" s="1118" t="s">
        <v>1657</v>
      </c>
      <c r="L153" s="1118" t="s">
        <v>1657</v>
      </c>
      <c r="M153" s="1118" t="s">
        <v>1657</v>
      </c>
      <c r="N153" s="1118" t="s">
        <v>1657</v>
      </c>
      <c r="O153" s="1118" t="s">
        <v>1657</v>
      </c>
      <c r="P153" s="1118" t="s">
        <v>1657</v>
      </c>
      <c r="Q153" s="1118" t="s">
        <v>1657</v>
      </c>
      <c r="R153" s="1118" t="s">
        <v>1657</v>
      </c>
      <c r="S153" s="1118"/>
      <c r="T153" s="1118"/>
      <c r="U153" s="1118"/>
      <c r="V153" s="1118"/>
      <c r="W153" s="1118" t="s">
        <v>1657</v>
      </c>
      <c r="X153" s="1118" t="s">
        <v>1657</v>
      </c>
      <c r="Y153" s="1118" t="s">
        <v>1657</v>
      </c>
      <c r="Z153" s="1118" t="s">
        <v>1657</v>
      </c>
      <c r="AA153" s="1118" t="s">
        <v>1657</v>
      </c>
      <c r="AB153" s="1118" t="s">
        <v>1657</v>
      </c>
      <c r="AC153" s="1118" t="s">
        <v>1657</v>
      </c>
      <c r="AD153" s="1118" t="s">
        <v>1657</v>
      </c>
      <c r="AE153" s="633">
        <v>0</v>
      </c>
      <c r="AF153" s="650">
        <v>0</v>
      </c>
      <c r="AG153" s="635" t="e">
        <v>#VALUE!</v>
      </c>
      <c r="AH153" s="612" t="s">
        <v>1057</v>
      </c>
    </row>
    <row r="154" spans="2:34" s="569" customFormat="1" x14ac:dyDescent="0.2">
      <c r="B154" s="612"/>
      <c r="C154" s="622" t="s">
        <v>1658</v>
      </c>
      <c r="D154" s="623"/>
      <c r="E154" s="623"/>
      <c r="F154" s="623"/>
      <c r="G154" s="623"/>
      <c r="H154" s="624"/>
      <c r="I154" s="1111" t="s">
        <v>1659</v>
      </c>
      <c r="J154" s="1112" t="s">
        <v>1659</v>
      </c>
      <c r="K154" s="1112" t="s">
        <v>1659</v>
      </c>
      <c r="L154" s="1112" t="s">
        <v>1659</v>
      </c>
      <c r="M154" s="1112" t="s">
        <v>1659</v>
      </c>
      <c r="N154" s="1112" t="s">
        <v>1659</v>
      </c>
      <c r="O154" s="1112" t="s">
        <v>1659</v>
      </c>
      <c r="P154" s="1112" t="s">
        <v>1659</v>
      </c>
      <c r="Q154" s="1112" t="s">
        <v>1659</v>
      </c>
      <c r="R154" s="1112" t="s">
        <v>1659</v>
      </c>
      <c r="S154" s="1112"/>
      <c r="T154" s="1112"/>
      <c r="U154" s="1112"/>
      <c r="V154" s="1112"/>
      <c r="W154" s="1112" t="s">
        <v>1659</v>
      </c>
      <c r="X154" s="1112" t="s">
        <v>1659</v>
      </c>
      <c r="Y154" s="1112" t="s">
        <v>1659</v>
      </c>
      <c r="Z154" s="1112" t="s">
        <v>1659</v>
      </c>
      <c r="AA154" s="1112" t="s">
        <v>1659</v>
      </c>
      <c r="AB154" s="1112" t="s">
        <v>1659</v>
      </c>
      <c r="AC154" s="1112" t="s">
        <v>1659</v>
      </c>
      <c r="AD154" s="1112" t="s">
        <v>1659</v>
      </c>
      <c r="AE154" s="625">
        <v>361629.39</v>
      </c>
      <c r="AF154" s="626">
        <v>448968.51</v>
      </c>
      <c r="AG154" s="680" t="e">
        <v>#VALUE!</v>
      </c>
      <c r="AH154" s="612" t="s">
        <v>1057</v>
      </c>
    </row>
    <row r="155" spans="2:34" s="569" customFormat="1" x14ac:dyDescent="0.2">
      <c r="B155" s="612"/>
      <c r="C155" s="652" t="s">
        <v>124</v>
      </c>
      <c r="D155" s="653"/>
      <c r="E155" s="653"/>
      <c r="F155" s="653"/>
      <c r="G155" s="653"/>
      <c r="H155" s="654"/>
      <c r="I155" s="1117" t="s">
        <v>1660</v>
      </c>
      <c r="J155" s="1118" t="s">
        <v>1660</v>
      </c>
      <c r="K155" s="1118" t="s">
        <v>1660</v>
      </c>
      <c r="L155" s="1118" t="s">
        <v>1660</v>
      </c>
      <c r="M155" s="1118" t="s">
        <v>1660</v>
      </c>
      <c r="N155" s="1118" t="s">
        <v>1660</v>
      </c>
      <c r="O155" s="1118" t="s">
        <v>1660</v>
      </c>
      <c r="P155" s="1118" t="s">
        <v>1660</v>
      </c>
      <c r="Q155" s="1118" t="s">
        <v>1660</v>
      </c>
      <c r="R155" s="1118" t="s">
        <v>1660</v>
      </c>
      <c r="S155" s="1118"/>
      <c r="T155" s="1118"/>
      <c r="U155" s="1118"/>
      <c r="V155" s="1118"/>
      <c r="W155" s="1118" t="s">
        <v>1660</v>
      </c>
      <c r="X155" s="1118" t="s">
        <v>1660</v>
      </c>
      <c r="Y155" s="1118" t="s">
        <v>1660</v>
      </c>
      <c r="Z155" s="1118" t="s">
        <v>1660</v>
      </c>
      <c r="AA155" s="1118" t="s">
        <v>1660</v>
      </c>
      <c r="AB155" s="1118" t="s">
        <v>1660</v>
      </c>
      <c r="AC155" s="1118" t="s">
        <v>1660</v>
      </c>
      <c r="AD155" s="1118" t="s">
        <v>1660</v>
      </c>
      <c r="AE155" s="633">
        <v>3231.5</v>
      </c>
      <c r="AF155" s="634">
        <v>3946.97</v>
      </c>
      <c r="AG155" s="635" t="e">
        <v>#VALUE!</v>
      </c>
      <c r="AH155" s="612" t="s">
        <v>1057</v>
      </c>
    </row>
    <row r="156" spans="2:34" s="569" customFormat="1" x14ac:dyDescent="0.2">
      <c r="B156" s="612"/>
      <c r="C156" s="652" t="s">
        <v>125</v>
      </c>
      <c r="D156" s="653"/>
      <c r="E156" s="653"/>
      <c r="F156" s="653"/>
      <c r="G156" s="653"/>
      <c r="H156" s="654"/>
      <c r="I156" s="1117" t="s">
        <v>1661</v>
      </c>
      <c r="J156" s="1118" t="s">
        <v>1661</v>
      </c>
      <c r="K156" s="1118" t="s">
        <v>1661</v>
      </c>
      <c r="L156" s="1118" t="s">
        <v>1661</v>
      </c>
      <c r="M156" s="1118" t="s">
        <v>1661</v>
      </c>
      <c r="N156" s="1118" t="s">
        <v>1661</v>
      </c>
      <c r="O156" s="1118" t="s">
        <v>1661</v>
      </c>
      <c r="P156" s="1118" t="s">
        <v>1661</v>
      </c>
      <c r="Q156" s="1118" t="s">
        <v>1661</v>
      </c>
      <c r="R156" s="1118" t="s">
        <v>1661</v>
      </c>
      <c r="S156" s="1118"/>
      <c r="T156" s="1118"/>
      <c r="U156" s="1118"/>
      <c r="V156" s="1118"/>
      <c r="W156" s="1118" t="s">
        <v>1661</v>
      </c>
      <c r="X156" s="1118" t="s">
        <v>1661</v>
      </c>
      <c r="Y156" s="1118" t="s">
        <v>1661</v>
      </c>
      <c r="Z156" s="1118" t="s">
        <v>1661</v>
      </c>
      <c r="AA156" s="1118" t="s">
        <v>1661</v>
      </c>
      <c r="AB156" s="1118" t="s">
        <v>1661</v>
      </c>
      <c r="AC156" s="1118" t="s">
        <v>1661</v>
      </c>
      <c r="AD156" s="1118" t="s">
        <v>1661</v>
      </c>
      <c r="AE156" s="633">
        <v>66685.58</v>
      </c>
      <c r="AF156" s="634">
        <v>74985.460000000006</v>
      </c>
      <c r="AG156" s="635" t="e">
        <v>#VALUE!</v>
      </c>
      <c r="AH156" s="612" t="s">
        <v>1057</v>
      </c>
    </row>
    <row r="157" spans="2:34" s="569" customFormat="1" x14ac:dyDescent="0.2">
      <c r="B157" s="612"/>
      <c r="C157" s="652" t="s">
        <v>126</v>
      </c>
      <c r="D157" s="653"/>
      <c r="E157" s="653"/>
      <c r="F157" s="653"/>
      <c r="G157" s="653"/>
      <c r="H157" s="654"/>
      <c r="I157" s="1117" t="s">
        <v>1662</v>
      </c>
      <c r="J157" s="1118" t="s">
        <v>1662</v>
      </c>
      <c r="K157" s="1118" t="s">
        <v>1662</v>
      </c>
      <c r="L157" s="1118" t="s">
        <v>1662</v>
      </c>
      <c r="M157" s="1118" t="s">
        <v>1662</v>
      </c>
      <c r="N157" s="1118" t="s">
        <v>1662</v>
      </c>
      <c r="O157" s="1118" t="s">
        <v>1662</v>
      </c>
      <c r="P157" s="1118" t="s">
        <v>1662</v>
      </c>
      <c r="Q157" s="1118" t="s">
        <v>1662</v>
      </c>
      <c r="R157" s="1118" t="s">
        <v>1662</v>
      </c>
      <c r="S157" s="1118"/>
      <c r="T157" s="1118"/>
      <c r="U157" s="1118"/>
      <c r="V157" s="1118"/>
      <c r="W157" s="1118" t="s">
        <v>1662</v>
      </c>
      <c r="X157" s="1118" t="s">
        <v>1662</v>
      </c>
      <c r="Y157" s="1118" t="s">
        <v>1662</v>
      </c>
      <c r="Z157" s="1118" t="s">
        <v>1662</v>
      </c>
      <c r="AA157" s="1118" t="s">
        <v>1662</v>
      </c>
      <c r="AB157" s="1118" t="s">
        <v>1662</v>
      </c>
      <c r="AC157" s="1118" t="s">
        <v>1662</v>
      </c>
      <c r="AD157" s="1118" t="s">
        <v>1662</v>
      </c>
      <c r="AE157" s="633">
        <v>34701.550000000003</v>
      </c>
      <c r="AF157" s="634">
        <v>61394.99</v>
      </c>
      <c r="AG157" s="635" t="e">
        <v>#VALUE!</v>
      </c>
      <c r="AH157" s="612" t="s">
        <v>1057</v>
      </c>
    </row>
    <row r="158" spans="2:34" s="569" customFormat="1" x14ac:dyDescent="0.2">
      <c r="B158" s="612"/>
      <c r="C158" s="652" t="s">
        <v>127</v>
      </c>
      <c r="D158" s="653"/>
      <c r="E158" s="653"/>
      <c r="F158" s="653"/>
      <c r="G158" s="653"/>
      <c r="H158" s="654"/>
      <c r="I158" s="1117" t="s">
        <v>1663</v>
      </c>
      <c r="J158" s="1118" t="s">
        <v>1663</v>
      </c>
      <c r="K158" s="1118" t="s">
        <v>1663</v>
      </c>
      <c r="L158" s="1118" t="s">
        <v>1663</v>
      </c>
      <c r="M158" s="1118" t="s">
        <v>1663</v>
      </c>
      <c r="N158" s="1118" t="s">
        <v>1663</v>
      </c>
      <c r="O158" s="1118" t="s">
        <v>1663</v>
      </c>
      <c r="P158" s="1118" t="s">
        <v>1663</v>
      </c>
      <c r="Q158" s="1118" t="s">
        <v>1663</v>
      </c>
      <c r="R158" s="1118" t="s">
        <v>1663</v>
      </c>
      <c r="S158" s="1118"/>
      <c r="T158" s="1118"/>
      <c r="U158" s="1118"/>
      <c r="V158" s="1118"/>
      <c r="W158" s="1118" t="s">
        <v>1663</v>
      </c>
      <c r="X158" s="1118" t="s">
        <v>1663</v>
      </c>
      <c r="Y158" s="1118" t="s">
        <v>1663</v>
      </c>
      <c r="Z158" s="1118" t="s">
        <v>1663</v>
      </c>
      <c r="AA158" s="1118" t="s">
        <v>1663</v>
      </c>
      <c r="AB158" s="1118" t="s">
        <v>1663</v>
      </c>
      <c r="AC158" s="1118" t="s">
        <v>1663</v>
      </c>
      <c r="AD158" s="1118" t="s">
        <v>1663</v>
      </c>
      <c r="AE158" s="633">
        <v>220271.32</v>
      </c>
      <c r="AF158" s="634">
        <v>243206.75</v>
      </c>
      <c r="AG158" s="635" t="e">
        <v>#VALUE!</v>
      </c>
      <c r="AH158" s="612" t="s">
        <v>1057</v>
      </c>
    </row>
    <row r="159" spans="2:34" s="569" customFormat="1" x14ac:dyDescent="0.2">
      <c r="B159" s="612"/>
      <c r="C159" s="652" t="s">
        <v>128</v>
      </c>
      <c r="D159" s="653"/>
      <c r="E159" s="653"/>
      <c r="F159" s="653"/>
      <c r="G159" s="653"/>
      <c r="H159" s="654"/>
      <c r="I159" s="1117" t="s">
        <v>1664</v>
      </c>
      <c r="J159" s="1118" t="s">
        <v>1664</v>
      </c>
      <c r="K159" s="1118" t="s">
        <v>1664</v>
      </c>
      <c r="L159" s="1118" t="s">
        <v>1664</v>
      </c>
      <c r="M159" s="1118" t="s">
        <v>1664</v>
      </c>
      <c r="N159" s="1118" t="s">
        <v>1664</v>
      </c>
      <c r="O159" s="1118" t="s">
        <v>1664</v>
      </c>
      <c r="P159" s="1118" t="s">
        <v>1664</v>
      </c>
      <c r="Q159" s="1118" t="s">
        <v>1664</v>
      </c>
      <c r="R159" s="1118" t="s">
        <v>1664</v>
      </c>
      <c r="S159" s="1118"/>
      <c r="T159" s="1118"/>
      <c r="U159" s="1118"/>
      <c r="V159" s="1118"/>
      <c r="W159" s="1118" t="s">
        <v>1664</v>
      </c>
      <c r="X159" s="1118" t="s">
        <v>1664</v>
      </c>
      <c r="Y159" s="1118" t="s">
        <v>1664</v>
      </c>
      <c r="Z159" s="1118" t="s">
        <v>1664</v>
      </c>
      <c r="AA159" s="1118" t="s">
        <v>1664</v>
      </c>
      <c r="AB159" s="1118" t="s">
        <v>1664</v>
      </c>
      <c r="AC159" s="1118" t="s">
        <v>1664</v>
      </c>
      <c r="AD159" s="1118" t="s">
        <v>1664</v>
      </c>
      <c r="AE159" s="633">
        <v>23825.14</v>
      </c>
      <c r="AF159" s="634">
        <v>51919.68</v>
      </c>
      <c r="AG159" s="635" t="e">
        <v>#VALUE!</v>
      </c>
      <c r="AH159" s="612" t="s">
        <v>1057</v>
      </c>
    </row>
    <row r="160" spans="2:34" s="569" customFormat="1" x14ac:dyDescent="0.2">
      <c r="B160" s="612"/>
      <c r="C160" s="652" t="s">
        <v>129</v>
      </c>
      <c r="D160" s="653"/>
      <c r="E160" s="653"/>
      <c r="F160" s="653"/>
      <c r="G160" s="653"/>
      <c r="H160" s="654"/>
      <c r="I160" s="1117" t="s">
        <v>1665</v>
      </c>
      <c r="J160" s="1118" t="s">
        <v>1666</v>
      </c>
      <c r="K160" s="1118" t="s">
        <v>1666</v>
      </c>
      <c r="L160" s="1118" t="s">
        <v>1666</v>
      </c>
      <c r="M160" s="1118" t="s">
        <v>1666</v>
      </c>
      <c r="N160" s="1118" t="s">
        <v>1666</v>
      </c>
      <c r="O160" s="1118" t="s">
        <v>1666</v>
      </c>
      <c r="P160" s="1118" t="s">
        <v>1666</v>
      </c>
      <c r="Q160" s="1118" t="s">
        <v>1666</v>
      </c>
      <c r="R160" s="1118" t="s">
        <v>1666</v>
      </c>
      <c r="S160" s="1118"/>
      <c r="T160" s="1118"/>
      <c r="U160" s="1118"/>
      <c r="V160" s="1118"/>
      <c r="W160" s="1118" t="s">
        <v>1666</v>
      </c>
      <c r="X160" s="1118" t="s">
        <v>1666</v>
      </c>
      <c r="Y160" s="1118" t="s">
        <v>1666</v>
      </c>
      <c r="Z160" s="1118" t="s">
        <v>1666</v>
      </c>
      <c r="AA160" s="1118" t="s">
        <v>1666</v>
      </c>
      <c r="AB160" s="1118" t="s">
        <v>1666</v>
      </c>
      <c r="AC160" s="1118" t="s">
        <v>1666</v>
      </c>
      <c r="AD160" s="1118" t="s">
        <v>1666</v>
      </c>
      <c r="AE160" s="633">
        <v>12914.3</v>
      </c>
      <c r="AF160" s="634">
        <v>13514.66</v>
      </c>
      <c r="AG160" s="635" t="e">
        <v>#VALUE!</v>
      </c>
      <c r="AH160" s="612" t="s">
        <v>1057</v>
      </c>
    </row>
    <row r="161" spans="2:34" s="569" customFormat="1" x14ac:dyDescent="0.2">
      <c r="B161" s="612" t="s">
        <v>1209</v>
      </c>
      <c r="C161" s="652" t="s">
        <v>130</v>
      </c>
      <c r="D161" s="653"/>
      <c r="E161" s="653"/>
      <c r="F161" s="653"/>
      <c r="G161" s="653"/>
      <c r="H161" s="654"/>
      <c r="I161" s="1117" t="s">
        <v>1667</v>
      </c>
      <c r="J161" s="1118" t="s">
        <v>1668</v>
      </c>
      <c r="K161" s="1118" t="s">
        <v>1668</v>
      </c>
      <c r="L161" s="1118" t="s">
        <v>1668</v>
      </c>
      <c r="M161" s="1118" t="s">
        <v>1668</v>
      </c>
      <c r="N161" s="1118" t="s">
        <v>1668</v>
      </c>
      <c r="O161" s="1118" t="s">
        <v>1668</v>
      </c>
      <c r="P161" s="1118" t="s">
        <v>1668</v>
      </c>
      <c r="Q161" s="1118" t="s">
        <v>1668</v>
      </c>
      <c r="R161" s="1118" t="s">
        <v>1668</v>
      </c>
      <c r="S161" s="1118"/>
      <c r="T161" s="1118"/>
      <c r="U161" s="1118"/>
      <c r="V161" s="1118"/>
      <c r="W161" s="1118" t="s">
        <v>1668</v>
      </c>
      <c r="X161" s="1118" t="s">
        <v>1668</v>
      </c>
      <c r="Y161" s="1118" t="s">
        <v>1668</v>
      </c>
      <c r="Z161" s="1118" t="s">
        <v>1668</v>
      </c>
      <c r="AA161" s="1118" t="s">
        <v>1668</v>
      </c>
      <c r="AB161" s="1118" t="s">
        <v>1668</v>
      </c>
      <c r="AC161" s="1118" t="s">
        <v>1668</v>
      </c>
      <c r="AD161" s="1118" t="s">
        <v>1668</v>
      </c>
      <c r="AE161" s="764">
        <v>0</v>
      </c>
      <c r="AF161" s="650">
        <v>0</v>
      </c>
      <c r="AG161" s="635" t="e">
        <v>#VALUE!</v>
      </c>
      <c r="AH161" s="612" t="s">
        <v>1057</v>
      </c>
    </row>
    <row r="162" spans="2:34" s="569" customFormat="1" x14ac:dyDescent="0.2">
      <c r="B162" s="612"/>
      <c r="C162" s="613" t="s">
        <v>1669</v>
      </c>
      <c r="D162" s="614"/>
      <c r="E162" s="614"/>
      <c r="F162" s="614"/>
      <c r="G162" s="614"/>
      <c r="H162" s="615"/>
      <c r="I162" s="1099" t="s">
        <v>1670</v>
      </c>
      <c r="J162" s="1100" t="s">
        <v>1670</v>
      </c>
      <c r="K162" s="1100" t="s">
        <v>1670</v>
      </c>
      <c r="L162" s="1100" t="s">
        <v>1670</v>
      </c>
      <c r="M162" s="1100" t="s">
        <v>1670</v>
      </c>
      <c r="N162" s="1100" t="s">
        <v>1670</v>
      </c>
      <c r="O162" s="1100" t="s">
        <v>1670</v>
      </c>
      <c r="P162" s="1100" t="s">
        <v>1670</v>
      </c>
      <c r="Q162" s="1100" t="s">
        <v>1670</v>
      </c>
      <c r="R162" s="1100" t="s">
        <v>1670</v>
      </c>
      <c r="S162" s="1100"/>
      <c r="T162" s="1100"/>
      <c r="U162" s="1100"/>
      <c r="V162" s="1100"/>
      <c r="W162" s="1100" t="s">
        <v>1670</v>
      </c>
      <c r="X162" s="1100" t="s">
        <v>1670</v>
      </c>
      <c r="Y162" s="1100" t="s">
        <v>1670</v>
      </c>
      <c r="Z162" s="1100" t="s">
        <v>1670</v>
      </c>
      <c r="AA162" s="1100" t="s">
        <v>1670</v>
      </c>
      <c r="AB162" s="1100" t="s">
        <v>1670</v>
      </c>
      <c r="AC162" s="1100" t="s">
        <v>1670</v>
      </c>
      <c r="AD162" s="1100" t="s">
        <v>1670</v>
      </c>
      <c r="AE162" s="616">
        <v>49314286.549999997</v>
      </c>
      <c r="AF162" s="617">
        <v>48465910.630000003</v>
      </c>
      <c r="AG162" s="672" t="e">
        <v>#VALUE!</v>
      </c>
      <c r="AH162" s="612" t="s">
        <v>1057</v>
      </c>
    </row>
    <row r="163" spans="2:34" s="569" customFormat="1" x14ac:dyDescent="0.2">
      <c r="B163" s="612"/>
      <c r="C163" s="613" t="s">
        <v>1671</v>
      </c>
      <c r="D163" s="614"/>
      <c r="E163" s="614"/>
      <c r="F163" s="614"/>
      <c r="G163" s="614"/>
      <c r="H163" s="615"/>
      <c r="I163" s="1099" t="s">
        <v>1672</v>
      </c>
      <c r="J163" s="1100" t="s">
        <v>1672</v>
      </c>
      <c r="K163" s="1100" t="s">
        <v>1672</v>
      </c>
      <c r="L163" s="1100" t="s">
        <v>1672</v>
      </c>
      <c r="M163" s="1100" t="s">
        <v>1672</v>
      </c>
      <c r="N163" s="1100" t="s">
        <v>1672</v>
      </c>
      <c r="O163" s="1100" t="s">
        <v>1672</v>
      </c>
      <c r="P163" s="1100" t="s">
        <v>1672</v>
      </c>
      <c r="Q163" s="1100" t="s">
        <v>1672</v>
      </c>
      <c r="R163" s="1100" t="s">
        <v>1672</v>
      </c>
      <c r="S163" s="1100"/>
      <c r="T163" s="1100"/>
      <c r="U163" s="1100"/>
      <c r="V163" s="1100"/>
      <c r="W163" s="1100" t="s">
        <v>1672</v>
      </c>
      <c r="X163" s="1100" t="s">
        <v>1672</v>
      </c>
      <c r="Y163" s="1100" t="s">
        <v>1672</v>
      </c>
      <c r="Z163" s="1100" t="s">
        <v>1672</v>
      </c>
      <c r="AA163" s="1100" t="s">
        <v>1672</v>
      </c>
      <c r="AB163" s="1100" t="s">
        <v>1672</v>
      </c>
      <c r="AC163" s="1100" t="s">
        <v>1672</v>
      </c>
      <c r="AD163" s="1100" t="s">
        <v>1672</v>
      </c>
      <c r="AE163" s="616">
        <v>25487724.850000001</v>
      </c>
      <c r="AF163" s="617">
        <v>23259159.420000002</v>
      </c>
      <c r="AG163" s="672" t="e">
        <v>#VALUE!</v>
      </c>
      <c r="AH163" s="612" t="s">
        <v>1057</v>
      </c>
    </row>
    <row r="164" spans="2:34" s="569" customFormat="1" x14ac:dyDescent="0.2">
      <c r="B164" s="612"/>
      <c r="C164" s="622" t="s">
        <v>1673</v>
      </c>
      <c r="D164" s="623"/>
      <c r="E164" s="623"/>
      <c r="F164" s="623"/>
      <c r="G164" s="623"/>
      <c r="H164" s="624"/>
      <c r="I164" s="1111" t="s">
        <v>1674</v>
      </c>
      <c r="J164" s="1112" t="s">
        <v>1674</v>
      </c>
      <c r="K164" s="1112" t="s">
        <v>1674</v>
      </c>
      <c r="L164" s="1112" t="s">
        <v>1674</v>
      </c>
      <c r="M164" s="1112" t="s">
        <v>1674</v>
      </c>
      <c r="N164" s="1112" t="s">
        <v>1674</v>
      </c>
      <c r="O164" s="1112" t="s">
        <v>1674</v>
      </c>
      <c r="P164" s="1112" t="s">
        <v>1674</v>
      </c>
      <c r="Q164" s="1112" t="s">
        <v>1674</v>
      </c>
      <c r="R164" s="1112" t="s">
        <v>1674</v>
      </c>
      <c r="S164" s="1112"/>
      <c r="T164" s="1112"/>
      <c r="U164" s="1112"/>
      <c r="V164" s="1112"/>
      <c r="W164" s="1112" t="s">
        <v>1674</v>
      </c>
      <c r="X164" s="1112" t="s">
        <v>1674</v>
      </c>
      <c r="Y164" s="1112" t="s">
        <v>1674</v>
      </c>
      <c r="Z164" s="1112" t="s">
        <v>1674</v>
      </c>
      <c r="AA164" s="1112" t="s">
        <v>1674</v>
      </c>
      <c r="AB164" s="1112" t="s">
        <v>1674</v>
      </c>
      <c r="AC164" s="1112" t="s">
        <v>1674</v>
      </c>
      <c r="AD164" s="1112" t="s">
        <v>1674</v>
      </c>
      <c r="AE164" s="691">
        <v>0</v>
      </c>
      <c r="AF164" s="651">
        <v>0</v>
      </c>
      <c r="AG164" s="680" t="e">
        <v>#VALUE!</v>
      </c>
      <c r="AH164" s="612" t="s">
        <v>1057</v>
      </c>
    </row>
    <row r="165" spans="2:34" s="569" customFormat="1" x14ac:dyDescent="0.2">
      <c r="B165" s="612"/>
      <c r="C165" s="652" t="s">
        <v>1675</v>
      </c>
      <c r="D165" s="653"/>
      <c r="E165" s="653"/>
      <c r="F165" s="653"/>
      <c r="G165" s="653"/>
      <c r="H165" s="654"/>
      <c r="I165" s="1117" t="s">
        <v>1630</v>
      </c>
      <c r="J165" s="1118" t="s">
        <v>1630</v>
      </c>
      <c r="K165" s="1118" t="s">
        <v>1630</v>
      </c>
      <c r="L165" s="1118" t="s">
        <v>1630</v>
      </c>
      <c r="M165" s="1118" t="s">
        <v>1630</v>
      </c>
      <c r="N165" s="1118" t="s">
        <v>1630</v>
      </c>
      <c r="O165" s="1118" t="s">
        <v>1630</v>
      </c>
      <c r="P165" s="1118" t="s">
        <v>1630</v>
      </c>
      <c r="Q165" s="1118" t="s">
        <v>1630</v>
      </c>
      <c r="R165" s="1118" t="s">
        <v>1630</v>
      </c>
      <c r="S165" s="1118"/>
      <c r="T165" s="1118"/>
      <c r="U165" s="1118"/>
      <c r="V165" s="1118"/>
      <c r="W165" s="1118" t="s">
        <v>1630</v>
      </c>
      <c r="X165" s="1118" t="s">
        <v>1630</v>
      </c>
      <c r="Y165" s="1118" t="s">
        <v>1630</v>
      </c>
      <c r="Z165" s="1118" t="s">
        <v>1630</v>
      </c>
      <c r="AA165" s="1118" t="s">
        <v>1630</v>
      </c>
      <c r="AB165" s="1118" t="s">
        <v>1630</v>
      </c>
      <c r="AC165" s="1118" t="s">
        <v>1630</v>
      </c>
      <c r="AD165" s="1118" t="s">
        <v>1630</v>
      </c>
      <c r="AE165" s="637">
        <v>0</v>
      </c>
      <c r="AF165" s="637">
        <v>0</v>
      </c>
      <c r="AG165" s="665" t="e">
        <v>#VALUE!</v>
      </c>
      <c r="AH165" s="612" t="s">
        <v>1057</v>
      </c>
    </row>
    <row r="166" spans="2:34" s="569" customFormat="1" x14ac:dyDescent="0.2">
      <c r="B166" s="612"/>
      <c r="C166" s="652" t="s">
        <v>131</v>
      </c>
      <c r="D166" s="653"/>
      <c r="E166" s="653"/>
      <c r="F166" s="653"/>
      <c r="G166" s="653"/>
      <c r="H166" s="654"/>
      <c r="I166" s="1117" t="s">
        <v>1676</v>
      </c>
      <c r="J166" s="1118" t="s">
        <v>1677</v>
      </c>
      <c r="K166" s="1118" t="s">
        <v>1677</v>
      </c>
      <c r="L166" s="1118" t="s">
        <v>1677</v>
      </c>
      <c r="M166" s="1118" t="s">
        <v>1677</v>
      </c>
      <c r="N166" s="1118" t="s">
        <v>1677</v>
      </c>
      <c r="O166" s="1118" t="s">
        <v>1677</v>
      </c>
      <c r="P166" s="1118" t="s">
        <v>1677</v>
      </c>
      <c r="Q166" s="1118" t="s">
        <v>1677</v>
      </c>
      <c r="R166" s="1118" t="s">
        <v>1677</v>
      </c>
      <c r="S166" s="1118"/>
      <c r="T166" s="1118"/>
      <c r="U166" s="1118"/>
      <c r="V166" s="1118"/>
      <c r="W166" s="1118" t="s">
        <v>1677</v>
      </c>
      <c r="X166" s="1118" t="s">
        <v>1677</v>
      </c>
      <c r="Y166" s="1118" t="s">
        <v>1677</v>
      </c>
      <c r="Z166" s="1118" t="s">
        <v>1677</v>
      </c>
      <c r="AA166" s="1118" t="s">
        <v>1677</v>
      </c>
      <c r="AB166" s="1118" t="s">
        <v>1677</v>
      </c>
      <c r="AC166" s="1118" t="s">
        <v>1677</v>
      </c>
      <c r="AD166" s="1118" t="s">
        <v>1677</v>
      </c>
      <c r="AE166" s="636">
        <v>0</v>
      </c>
      <c r="AF166" s="650">
        <v>0</v>
      </c>
      <c r="AG166" s="635" t="e">
        <v>#VALUE!</v>
      </c>
      <c r="AH166" s="612" t="s">
        <v>1057</v>
      </c>
    </row>
    <row r="167" spans="2:34" s="569" customFormat="1" x14ac:dyDescent="0.2">
      <c r="B167" s="612"/>
      <c r="C167" s="652" t="s">
        <v>132</v>
      </c>
      <c r="D167" s="653"/>
      <c r="E167" s="653"/>
      <c r="F167" s="653"/>
      <c r="G167" s="653"/>
      <c r="H167" s="654"/>
      <c r="I167" s="1117" t="s">
        <v>1678</v>
      </c>
      <c r="J167" s="1118" t="s">
        <v>1679</v>
      </c>
      <c r="K167" s="1118" t="s">
        <v>1679</v>
      </c>
      <c r="L167" s="1118" t="s">
        <v>1679</v>
      </c>
      <c r="M167" s="1118" t="s">
        <v>1679</v>
      </c>
      <c r="N167" s="1118" t="s">
        <v>1679</v>
      </c>
      <c r="O167" s="1118" t="s">
        <v>1679</v>
      </c>
      <c r="P167" s="1118" t="s">
        <v>1679</v>
      </c>
      <c r="Q167" s="1118" t="s">
        <v>1679</v>
      </c>
      <c r="R167" s="1118" t="s">
        <v>1679</v>
      </c>
      <c r="S167" s="1118"/>
      <c r="T167" s="1118"/>
      <c r="U167" s="1118"/>
      <c r="V167" s="1118"/>
      <c r="W167" s="1118" t="s">
        <v>1679</v>
      </c>
      <c r="X167" s="1118" t="s">
        <v>1679</v>
      </c>
      <c r="Y167" s="1118" t="s">
        <v>1679</v>
      </c>
      <c r="Z167" s="1118" t="s">
        <v>1679</v>
      </c>
      <c r="AA167" s="1118" t="s">
        <v>1679</v>
      </c>
      <c r="AB167" s="1118" t="s">
        <v>1679</v>
      </c>
      <c r="AC167" s="1118" t="s">
        <v>1679</v>
      </c>
      <c r="AD167" s="1118" t="s">
        <v>1679</v>
      </c>
      <c r="AE167" s="636">
        <v>0</v>
      </c>
      <c r="AF167" s="650">
        <v>0</v>
      </c>
      <c r="AG167" s="635" t="e">
        <v>#VALUE!</v>
      </c>
      <c r="AH167" s="612" t="s">
        <v>1057</v>
      </c>
    </row>
    <row r="168" spans="2:34" s="569" customFormat="1" x14ac:dyDescent="0.2">
      <c r="B168" s="612"/>
      <c r="C168" s="652" t="s">
        <v>133</v>
      </c>
      <c r="D168" s="653"/>
      <c r="E168" s="653"/>
      <c r="F168" s="653"/>
      <c r="G168" s="653"/>
      <c r="H168" s="654"/>
      <c r="I168" s="1117" t="s">
        <v>1680</v>
      </c>
      <c r="J168" s="1118" t="s">
        <v>1681</v>
      </c>
      <c r="K168" s="1118" t="s">
        <v>1681</v>
      </c>
      <c r="L168" s="1118" t="s">
        <v>1681</v>
      </c>
      <c r="M168" s="1118" t="s">
        <v>1681</v>
      </c>
      <c r="N168" s="1118" t="s">
        <v>1681</v>
      </c>
      <c r="O168" s="1118" t="s">
        <v>1681</v>
      </c>
      <c r="P168" s="1118" t="s">
        <v>1681</v>
      </c>
      <c r="Q168" s="1118" t="s">
        <v>1681</v>
      </c>
      <c r="R168" s="1118" t="s">
        <v>1681</v>
      </c>
      <c r="S168" s="1118"/>
      <c r="T168" s="1118"/>
      <c r="U168" s="1118"/>
      <c r="V168" s="1118"/>
      <c r="W168" s="1118" t="s">
        <v>1681</v>
      </c>
      <c r="X168" s="1118" t="s">
        <v>1681</v>
      </c>
      <c r="Y168" s="1118" t="s">
        <v>1681</v>
      </c>
      <c r="Z168" s="1118" t="s">
        <v>1681</v>
      </c>
      <c r="AA168" s="1118" t="s">
        <v>1681</v>
      </c>
      <c r="AB168" s="1118" t="s">
        <v>1681</v>
      </c>
      <c r="AC168" s="1118" t="s">
        <v>1681</v>
      </c>
      <c r="AD168" s="1118" t="s">
        <v>1681</v>
      </c>
      <c r="AE168" s="636">
        <v>0</v>
      </c>
      <c r="AF168" s="650">
        <v>0</v>
      </c>
      <c r="AG168" s="635" t="e">
        <v>#VALUE!</v>
      </c>
      <c r="AH168" s="612" t="s">
        <v>1057</v>
      </c>
    </row>
    <row r="169" spans="2:34" s="569" customFormat="1" x14ac:dyDescent="0.2">
      <c r="B169" s="612"/>
      <c r="C169" s="652" t="s">
        <v>134</v>
      </c>
      <c r="D169" s="653"/>
      <c r="E169" s="653"/>
      <c r="F169" s="653"/>
      <c r="G169" s="653"/>
      <c r="H169" s="654"/>
      <c r="I169" s="1117" t="s">
        <v>1682</v>
      </c>
      <c r="J169" s="1118" t="s">
        <v>1682</v>
      </c>
      <c r="K169" s="1118" t="s">
        <v>1682</v>
      </c>
      <c r="L169" s="1118" t="s">
        <v>1682</v>
      </c>
      <c r="M169" s="1118" t="s">
        <v>1682</v>
      </c>
      <c r="N169" s="1118" t="s">
        <v>1682</v>
      </c>
      <c r="O169" s="1118" t="s">
        <v>1682</v>
      </c>
      <c r="P169" s="1118" t="s">
        <v>1682</v>
      </c>
      <c r="Q169" s="1118" t="s">
        <v>1682</v>
      </c>
      <c r="R169" s="1118" t="s">
        <v>1682</v>
      </c>
      <c r="S169" s="1118"/>
      <c r="T169" s="1118"/>
      <c r="U169" s="1118"/>
      <c r="V169" s="1118"/>
      <c r="W169" s="1118" t="s">
        <v>1682</v>
      </c>
      <c r="X169" s="1118" t="s">
        <v>1682</v>
      </c>
      <c r="Y169" s="1118" t="s">
        <v>1682</v>
      </c>
      <c r="Z169" s="1118" t="s">
        <v>1682</v>
      </c>
      <c r="AA169" s="1118" t="s">
        <v>1682</v>
      </c>
      <c r="AB169" s="1118" t="s">
        <v>1682</v>
      </c>
      <c r="AC169" s="1118" t="s">
        <v>1682</v>
      </c>
      <c r="AD169" s="1118" t="s">
        <v>1682</v>
      </c>
      <c r="AE169" s="636">
        <v>0</v>
      </c>
      <c r="AF169" s="650">
        <v>0</v>
      </c>
      <c r="AG169" s="635" t="e">
        <v>#VALUE!</v>
      </c>
      <c r="AH169" s="612" t="s">
        <v>1057</v>
      </c>
    </row>
    <row r="170" spans="2:34" s="569" customFormat="1" x14ac:dyDescent="0.2">
      <c r="B170" s="612" t="s">
        <v>1209</v>
      </c>
      <c r="C170" s="652" t="s">
        <v>135</v>
      </c>
      <c r="D170" s="653"/>
      <c r="E170" s="653"/>
      <c r="F170" s="653"/>
      <c r="G170" s="653"/>
      <c r="H170" s="654"/>
      <c r="I170" s="1117" t="s">
        <v>1683</v>
      </c>
      <c r="J170" s="1118" t="s">
        <v>1684</v>
      </c>
      <c r="K170" s="1118" t="s">
        <v>1684</v>
      </c>
      <c r="L170" s="1118" t="s">
        <v>1684</v>
      </c>
      <c r="M170" s="1118" t="s">
        <v>1684</v>
      </c>
      <c r="N170" s="1118" t="s">
        <v>1684</v>
      </c>
      <c r="O170" s="1118" t="s">
        <v>1684</v>
      </c>
      <c r="P170" s="1118" t="s">
        <v>1684</v>
      </c>
      <c r="Q170" s="1118" t="s">
        <v>1684</v>
      </c>
      <c r="R170" s="1118" t="s">
        <v>1684</v>
      </c>
      <c r="S170" s="1118"/>
      <c r="T170" s="1118"/>
      <c r="U170" s="1118"/>
      <c r="V170" s="1118"/>
      <c r="W170" s="1118" t="s">
        <v>1684</v>
      </c>
      <c r="X170" s="1118" t="s">
        <v>1684</v>
      </c>
      <c r="Y170" s="1118" t="s">
        <v>1684</v>
      </c>
      <c r="Z170" s="1118" t="s">
        <v>1684</v>
      </c>
      <c r="AA170" s="1118" t="s">
        <v>1684</v>
      </c>
      <c r="AB170" s="1118" t="s">
        <v>1684</v>
      </c>
      <c r="AC170" s="1118" t="s">
        <v>1684</v>
      </c>
      <c r="AD170" s="1118" t="s">
        <v>1684</v>
      </c>
      <c r="AE170" s="636">
        <v>0</v>
      </c>
      <c r="AF170" s="650">
        <v>0</v>
      </c>
      <c r="AG170" s="635" t="e">
        <v>#VALUE!</v>
      </c>
      <c r="AH170" s="612" t="s">
        <v>1057</v>
      </c>
    </row>
    <row r="171" spans="2:34" s="569" customFormat="1" x14ac:dyDescent="0.2">
      <c r="B171" s="612" t="s">
        <v>1187</v>
      </c>
      <c r="C171" s="652" t="s">
        <v>136</v>
      </c>
      <c r="D171" s="653"/>
      <c r="E171" s="653"/>
      <c r="F171" s="653"/>
      <c r="G171" s="653"/>
      <c r="H171" s="654"/>
      <c r="I171" s="1117" t="s">
        <v>1685</v>
      </c>
      <c r="J171" s="1118" t="s">
        <v>1686</v>
      </c>
      <c r="K171" s="1118" t="s">
        <v>1686</v>
      </c>
      <c r="L171" s="1118" t="s">
        <v>1686</v>
      </c>
      <c r="M171" s="1118" t="s">
        <v>1686</v>
      </c>
      <c r="N171" s="1118" t="s">
        <v>1686</v>
      </c>
      <c r="O171" s="1118" t="s">
        <v>1686</v>
      </c>
      <c r="P171" s="1118" t="s">
        <v>1686</v>
      </c>
      <c r="Q171" s="1118" t="s">
        <v>1686</v>
      </c>
      <c r="R171" s="1118" t="s">
        <v>1686</v>
      </c>
      <c r="S171" s="1118"/>
      <c r="T171" s="1118"/>
      <c r="U171" s="1118"/>
      <c r="V171" s="1118"/>
      <c r="W171" s="1118" t="s">
        <v>1686</v>
      </c>
      <c r="X171" s="1118" t="s">
        <v>1686</v>
      </c>
      <c r="Y171" s="1118" t="s">
        <v>1686</v>
      </c>
      <c r="Z171" s="1118" t="s">
        <v>1686</v>
      </c>
      <c r="AA171" s="1118" t="s">
        <v>1686</v>
      </c>
      <c r="AB171" s="1118" t="s">
        <v>1686</v>
      </c>
      <c r="AC171" s="1118" t="s">
        <v>1686</v>
      </c>
      <c r="AD171" s="1118" t="s">
        <v>1686</v>
      </c>
      <c r="AE171" s="636">
        <v>0</v>
      </c>
      <c r="AF171" s="650">
        <v>0</v>
      </c>
      <c r="AG171" s="635" t="e">
        <v>#VALUE!</v>
      </c>
      <c r="AH171" s="612" t="s">
        <v>1057</v>
      </c>
    </row>
    <row r="172" spans="2:34" s="569" customFormat="1" x14ac:dyDescent="0.2">
      <c r="B172" s="612"/>
      <c r="C172" s="622" t="s">
        <v>1687</v>
      </c>
      <c r="D172" s="623"/>
      <c r="E172" s="623"/>
      <c r="F172" s="623"/>
      <c r="G172" s="623"/>
      <c r="H172" s="624"/>
      <c r="I172" s="1111" t="s">
        <v>1688</v>
      </c>
      <c r="J172" s="1112" t="s">
        <v>1688</v>
      </c>
      <c r="K172" s="1112" t="s">
        <v>1688</v>
      </c>
      <c r="L172" s="1112" t="s">
        <v>1688</v>
      </c>
      <c r="M172" s="1112" t="s">
        <v>1688</v>
      </c>
      <c r="N172" s="1112" t="s">
        <v>1688</v>
      </c>
      <c r="O172" s="1112" t="s">
        <v>1688</v>
      </c>
      <c r="P172" s="1112" t="s">
        <v>1688</v>
      </c>
      <c r="Q172" s="1112" t="s">
        <v>1688</v>
      </c>
      <c r="R172" s="1112" t="s">
        <v>1688</v>
      </c>
      <c r="S172" s="1112"/>
      <c r="T172" s="1112"/>
      <c r="U172" s="1112"/>
      <c r="V172" s="1112"/>
      <c r="W172" s="1112" t="s">
        <v>1688</v>
      </c>
      <c r="X172" s="1112" t="s">
        <v>1688</v>
      </c>
      <c r="Y172" s="1112" t="s">
        <v>1688</v>
      </c>
      <c r="Z172" s="1112" t="s">
        <v>1688</v>
      </c>
      <c r="AA172" s="1112" t="s">
        <v>1688</v>
      </c>
      <c r="AB172" s="1112" t="s">
        <v>1688</v>
      </c>
      <c r="AC172" s="1112" t="s">
        <v>1688</v>
      </c>
      <c r="AD172" s="1112" t="s">
        <v>1688</v>
      </c>
      <c r="AE172" s="691">
        <v>0</v>
      </c>
      <c r="AF172" s="651">
        <v>0</v>
      </c>
      <c r="AG172" s="680" t="e">
        <v>#VALUE!</v>
      </c>
      <c r="AH172" s="612" t="s">
        <v>1057</v>
      </c>
    </row>
    <row r="173" spans="2:34" s="569" customFormat="1" x14ac:dyDescent="0.2">
      <c r="B173" s="612"/>
      <c r="C173" s="652" t="s">
        <v>137</v>
      </c>
      <c r="D173" s="653"/>
      <c r="E173" s="653"/>
      <c r="F173" s="653"/>
      <c r="G173" s="653"/>
      <c r="H173" s="654"/>
      <c r="I173" s="1117" t="s">
        <v>1689</v>
      </c>
      <c r="J173" s="1118" t="s">
        <v>1689</v>
      </c>
      <c r="K173" s="1118" t="s">
        <v>1689</v>
      </c>
      <c r="L173" s="1118" t="s">
        <v>1689</v>
      </c>
      <c r="M173" s="1118" t="s">
        <v>1689</v>
      </c>
      <c r="N173" s="1118" t="s">
        <v>1689</v>
      </c>
      <c r="O173" s="1118" t="s">
        <v>1689</v>
      </c>
      <c r="P173" s="1118" t="s">
        <v>1689</v>
      </c>
      <c r="Q173" s="1118" t="s">
        <v>1689</v>
      </c>
      <c r="R173" s="1118" t="s">
        <v>1689</v>
      </c>
      <c r="S173" s="1118"/>
      <c r="T173" s="1118"/>
      <c r="U173" s="1118"/>
      <c r="V173" s="1118"/>
      <c r="W173" s="1118" t="s">
        <v>1689</v>
      </c>
      <c r="X173" s="1118" t="s">
        <v>1689</v>
      </c>
      <c r="Y173" s="1118" t="s">
        <v>1689</v>
      </c>
      <c r="Z173" s="1118" t="s">
        <v>1689</v>
      </c>
      <c r="AA173" s="1118" t="s">
        <v>1689</v>
      </c>
      <c r="AB173" s="1118" t="s">
        <v>1689</v>
      </c>
      <c r="AC173" s="1118" t="s">
        <v>1689</v>
      </c>
      <c r="AD173" s="1118" t="s">
        <v>1689</v>
      </c>
      <c r="AE173" s="636">
        <v>0</v>
      </c>
      <c r="AF173" s="650">
        <v>0</v>
      </c>
      <c r="AG173" s="635" t="e">
        <v>#VALUE!</v>
      </c>
      <c r="AH173" s="612" t="s">
        <v>1057</v>
      </c>
    </row>
    <row r="174" spans="2:34" s="569" customFormat="1" x14ac:dyDescent="0.2">
      <c r="B174" s="612" t="s">
        <v>1209</v>
      </c>
      <c r="C174" s="652" t="s">
        <v>138</v>
      </c>
      <c r="D174" s="653"/>
      <c r="E174" s="653"/>
      <c r="F174" s="653"/>
      <c r="G174" s="653"/>
      <c r="H174" s="654"/>
      <c r="I174" s="1117" t="s">
        <v>1690</v>
      </c>
      <c r="J174" s="1118" t="s">
        <v>1691</v>
      </c>
      <c r="K174" s="1118" t="s">
        <v>1691</v>
      </c>
      <c r="L174" s="1118" t="s">
        <v>1691</v>
      </c>
      <c r="M174" s="1118" t="s">
        <v>1691</v>
      </c>
      <c r="N174" s="1118" t="s">
        <v>1691</v>
      </c>
      <c r="O174" s="1118" t="s">
        <v>1691</v>
      </c>
      <c r="P174" s="1118" t="s">
        <v>1691</v>
      </c>
      <c r="Q174" s="1118" t="s">
        <v>1691</v>
      </c>
      <c r="R174" s="1118" t="s">
        <v>1691</v>
      </c>
      <c r="S174" s="1118"/>
      <c r="T174" s="1118"/>
      <c r="U174" s="1118"/>
      <c r="V174" s="1118"/>
      <c r="W174" s="1118" t="s">
        <v>1691</v>
      </c>
      <c r="X174" s="1118" t="s">
        <v>1691</v>
      </c>
      <c r="Y174" s="1118" t="s">
        <v>1691</v>
      </c>
      <c r="Z174" s="1118" t="s">
        <v>1691</v>
      </c>
      <c r="AA174" s="1118" t="s">
        <v>1691</v>
      </c>
      <c r="AB174" s="1118" t="s">
        <v>1691</v>
      </c>
      <c r="AC174" s="1118" t="s">
        <v>1691</v>
      </c>
      <c r="AD174" s="1118" t="s">
        <v>1691</v>
      </c>
      <c r="AE174" s="636">
        <v>0</v>
      </c>
      <c r="AF174" s="650">
        <v>0</v>
      </c>
      <c r="AG174" s="635" t="e">
        <v>#VALUE!</v>
      </c>
      <c r="AH174" s="612" t="s">
        <v>1057</v>
      </c>
    </row>
    <row r="175" spans="2:34" s="569" customFormat="1" x14ac:dyDescent="0.2">
      <c r="B175" s="612" t="s">
        <v>1187</v>
      </c>
      <c r="C175" s="652" t="s">
        <v>139</v>
      </c>
      <c r="D175" s="653"/>
      <c r="E175" s="653"/>
      <c r="F175" s="653"/>
      <c r="G175" s="653"/>
      <c r="H175" s="654"/>
      <c r="I175" s="1117" t="s">
        <v>1692</v>
      </c>
      <c r="J175" s="1118" t="s">
        <v>1693</v>
      </c>
      <c r="K175" s="1118" t="s">
        <v>1693</v>
      </c>
      <c r="L175" s="1118" t="s">
        <v>1693</v>
      </c>
      <c r="M175" s="1118" t="s">
        <v>1693</v>
      </c>
      <c r="N175" s="1118" t="s">
        <v>1693</v>
      </c>
      <c r="O175" s="1118" t="s">
        <v>1693</v>
      </c>
      <c r="P175" s="1118" t="s">
        <v>1693</v>
      </c>
      <c r="Q175" s="1118" t="s">
        <v>1693</v>
      </c>
      <c r="R175" s="1118" t="s">
        <v>1693</v>
      </c>
      <c r="S175" s="1118"/>
      <c r="T175" s="1118"/>
      <c r="U175" s="1118"/>
      <c r="V175" s="1118"/>
      <c r="W175" s="1118" t="s">
        <v>1693</v>
      </c>
      <c r="X175" s="1118" t="s">
        <v>1693</v>
      </c>
      <c r="Y175" s="1118" t="s">
        <v>1693</v>
      </c>
      <c r="Z175" s="1118" t="s">
        <v>1693</v>
      </c>
      <c r="AA175" s="1118" t="s">
        <v>1693</v>
      </c>
      <c r="AB175" s="1118" t="s">
        <v>1693</v>
      </c>
      <c r="AC175" s="1118" t="s">
        <v>1693</v>
      </c>
      <c r="AD175" s="1118" t="s">
        <v>1693</v>
      </c>
      <c r="AE175" s="636">
        <v>0</v>
      </c>
      <c r="AF175" s="650">
        <v>0</v>
      </c>
      <c r="AG175" s="635" t="e">
        <v>#VALUE!</v>
      </c>
      <c r="AH175" s="612" t="s">
        <v>1057</v>
      </c>
    </row>
    <row r="176" spans="2:34" s="569" customFormat="1" x14ac:dyDescent="0.2">
      <c r="B176" s="612"/>
      <c r="C176" s="622" t="s">
        <v>1694</v>
      </c>
      <c r="D176" s="623"/>
      <c r="E176" s="623"/>
      <c r="F176" s="623"/>
      <c r="G176" s="623"/>
      <c r="H176" s="624"/>
      <c r="I176" s="1111" t="s">
        <v>1695</v>
      </c>
      <c r="J176" s="1112" t="s">
        <v>1695</v>
      </c>
      <c r="K176" s="1112" t="s">
        <v>1695</v>
      </c>
      <c r="L176" s="1112" t="s">
        <v>1695</v>
      </c>
      <c r="M176" s="1112" t="s">
        <v>1695</v>
      </c>
      <c r="N176" s="1112" t="s">
        <v>1695</v>
      </c>
      <c r="O176" s="1112" t="s">
        <v>1695</v>
      </c>
      <c r="P176" s="1112" t="s">
        <v>1695</v>
      </c>
      <c r="Q176" s="1112" t="s">
        <v>1695</v>
      </c>
      <c r="R176" s="1112" t="s">
        <v>1695</v>
      </c>
      <c r="S176" s="1112"/>
      <c r="T176" s="1112"/>
      <c r="U176" s="1112"/>
      <c r="V176" s="1112"/>
      <c r="W176" s="1112" t="s">
        <v>1695</v>
      </c>
      <c r="X176" s="1112" t="s">
        <v>1695</v>
      </c>
      <c r="Y176" s="1112" t="s">
        <v>1695</v>
      </c>
      <c r="Z176" s="1112" t="s">
        <v>1695</v>
      </c>
      <c r="AA176" s="1112" t="s">
        <v>1695</v>
      </c>
      <c r="AB176" s="1112" t="s">
        <v>1695</v>
      </c>
      <c r="AC176" s="1112" t="s">
        <v>1695</v>
      </c>
      <c r="AD176" s="1112" t="s">
        <v>1695</v>
      </c>
      <c r="AE176" s="691">
        <v>0</v>
      </c>
      <c r="AF176" s="651">
        <v>0</v>
      </c>
      <c r="AG176" s="680" t="e">
        <v>#VALUE!</v>
      </c>
      <c r="AH176" s="612" t="s">
        <v>1057</v>
      </c>
    </row>
    <row r="177" spans="2:34" s="569" customFormat="1" x14ac:dyDescent="0.2">
      <c r="B177" s="671" t="s">
        <v>1209</v>
      </c>
      <c r="C177" s="652" t="s">
        <v>140</v>
      </c>
      <c r="D177" s="653"/>
      <c r="E177" s="653"/>
      <c r="F177" s="653"/>
      <c r="G177" s="653"/>
      <c r="H177" s="654"/>
      <c r="I177" s="1117" t="s">
        <v>1696</v>
      </c>
      <c r="J177" s="1118" t="s">
        <v>1697</v>
      </c>
      <c r="K177" s="1118" t="s">
        <v>1697</v>
      </c>
      <c r="L177" s="1118" t="s">
        <v>1697</v>
      </c>
      <c r="M177" s="1118" t="s">
        <v>1697</v>
      </c>
      <c r="N177" s="1118" t="s">
        <v>1697</v>
      </c>
      <c r="O177" s="1118" t="s">
        <v>1697</v>
      </c>
      <c r="P177" s="1118" t="s">
        <v>1697</v>
      </c>
      <c r="Q177" s="1118" t="s">
        <v>1697</v>
      </c>
      <c r="R177" s="1118" t="s">
        <v>1697</v>
      </c>
      <c r="S177" s="1118"/>
      <c r="T177" s="1118"/>
      <c r="U177" s="1118"/>
      <c r="V177" s="1118"/>
      <c r="W177" s="1118" t="s">
        <v>1697</v>
      </c>
      <c r="X177" s="1118" t="s">
        <v>1697</v>
      </c>
      <c r="Y177" s="1118" t="s">
        <v>1697</v>
      </c>
      <c r="Z177" s="1118" t="s">
        <v>1697</v>
      </c>
      <c r="AA177" s="1118" t="s">
        <v>1697</v>
      </c>
      <c r="AB177" s="1118" t="s">
        <v>1697</v>
      </c>
      <c r="AC177" s="1118" t="s">
        <v>1697</v>
      </c>
      <c r="AD177" s="1118" t="s">
        <v>1697</v>
      </c>
      <c r="AE177" s="636">
        <v>0</v>
      </c>
      <c r="AF177" s="650">
        <v>0</v>
      </c>
      <c r="AG177" s="635" t="e">
        <v>#VALUE!</v>
      </c>
      <c r="AH177" s="612" t="s">
        <v>1057</v>
      </c>
    </row>
    <row r="178" spans="2:34" s="569" customFormat="1" x14ac:dyDescent="0.2">
      <c r="B178" s="612"/>
      <c r="C178" s="652" t="s">
        <v>141</v>
      </c>
      <c r="D178" s="653"/>
      <c r="E178" s="653"/>
      <c r="F178" s="653"/>
      <c r="G178" s="653"/>
      <c r="H178" s="654"/>
      <c r="I178" s="1117" t="s">
        <v>1698</v>
      </c>
      <c r="J178" s="1118" t="s">
        <v>1699</v>
      </c>
      <c r="K178" s="1118" t="s">
        <v>1699</v>
      </c>
      <c r="L178" s="1118" t="s">
        <v>1699</v>
      </c>
      <c r="M178" s="1118" t="s">
        <v>1699</v>
      </c>
      <c r="N178" s="1118" t="s">
        <v>1699</v>
      </c>
      <c r="O178" s="1118" t="s">
        <v>1699</v>
      </c>
      <c r="P178" s="1118" t="s">
        <v>1699</v>
      </c>
      <c r="Q178" s="1118" t="s">
        <v>1699</v>
      </c>
      <c r="R178" s="1118" t="s">
        <v>1699</v>
      </c>
      <c r="S178" s="1118"/>
      <c r="T178" s="1118"/>
      <c r="U178" s="1118"/>
      <c r="V178" s="1118"/>
      <c r="W178" s="1118" t="s">
        <v>1699</v>
      </c>
      <c r="X178" s="1118" t="s">
        <v>1699</v>
      </c>
      <c r="Y178" s="1118" t="s">
        <v>1699</v>
      </c>
      <c r="Z178" s="1118" t="s">
        <v>1699</v>
      </c>
      <c r="AA178" s="1118" t="s">
        <v>1699</v>
      </c>
      <c r="AB178" s="1118" t="s">
        <v>1699</v>
      </c>
      <c r="AC178" s="1118" t="s">
        <v>1699</v>
      </c>
      <c r="AD178" s="1118" t="s">
        <v>1699</v>
      </c>
      <c r="AE178" s="636">
        <v>0</v>
      </c>
      <c r="AF178" s="650">
        <v>0</v>
      </c>
      <c r="AG178" s="635" t="e">
        <v>#VALUE!</v>
      </c>
      <c r="AH178" s="612" t="s">
        <v>1057</v>
      </c>
    </row>
    <row r="179" spans="2:34" s="569" customFormat="1" x14ac:dyDescent="0.2">
      <c r="B179" s="612" t="s">
        <v>1187</v>
      </c>
      <c r="C179" s="652" t="s">
        <v>142</v>
      </c>
      <c r="D179" s="653"/>
      <c r="E179" s="653"/>
      <c r="F179" s="653"/>
      <c r="G179" s="653"/>
      <c r="H179" s="654"/>
      <c r="I179" s="1117" t="s">
        <v>1700</v>
      </c>
      <c r="J179" s="1118" t="s">
        <v>1701</v>
      </c>
      <c r="K179" s="1118" t="s">
        <v>1701</v>
      </c>
      <c r="L179" s="1118" t="s">
        <v>1701</v>
      </c>
      <c r="M179" s="1118" t="s">
        <v>1701</v>
      </c>
      <c r="N179" s="1118" t="s">
        <v>1701</v>
      </c>
      <c r="O179" s="1118" t="s">
        <v>1701</v>
      </c>
      <c r="P179" s="1118" t="s">
        <v>1701</v>
      </c>
      <c r="Q179" s="1118" t="s">
        <v>1701</v>
      </c>
      <c r="R179" s="1118" t="s">
        <v>1701</v>
      </c>
      <c r="S179" s="1118"/>
      <c r="T179" s="1118"/>
      <c r="U179" s="1118"/>
      <c r="V179" s="1118"/>
      <c r="W179" s="1118" t="s">
        <v>1701</v>
      </c>
      <c r="X179" s="1118" t="s">
        <v>1701</v>
      </c>
      <c r="Y179" s="1118" t="s">
        <v>1701</v>
      </c>
      <c r="Z179" s="1118" t="s">
        <v>1701</v>
      </c>
      <c r="AA179" s="1118" t="s">
        <v>1701</v>
      </c>
      <c r="AB179" s="1118" t="s">
        <v>1701</v>
      </c>
      <c r="AC179" s="1118" t="s">
        <v>1701</v>
      </c>
      <c r="AD179" s="1118" t="s">
        <v>1701</v>
      </c>
      <c r="AE179" s="636">
        <v>0</v>
      </c>
      <c r="AF179" s="650">
        <v>0</v>
      </c>
      <c r="AG179" s="635" t="e">
        <v>#VALUE!</v>
      </c>
      <c r="AH179" s="612" t="s">
        <v>1057</v>
      </c>
    </row>
    <row r="180" spans="2:34" s="569" customFormat="1" x14ac:dyDescent="0.2">
      <c r="B180" s="612"/>
      <c r="C180" s="652" t="s">
        <v>143</v>
      </c>
      <c r="D180" s="653"/>
      <c r="E180" s="653"/>
      <c r="F180" s="653"/>
      <c r="G180" s="653"/>
      <c r="H180" s="654"/>
      <c r="I180" s="1117" t="s">
        <v>1702</v>
      </c>
      <c r="J180" s="1118" t="s">
        <v>1703</v>
      </c>
      <c r="K180" s="1118" t="s">
        <v>1703</v>
      </c>
      <c r="L180" s="1118" t="s">
        <v>1703</v>
      </c>
      <c r="M180" s="1118" t="s">
        <v>1703</v>
      </c>
      <c r="N180" s="1118" t="s">
        <v>1703</v>
      </c>
      <c r="O180" s="1118" t="s">
        <v>1703</v>
      </c>
      <c r="P180" s="1118" t="s">
        <v>1703</v>
      </c>
      <c r="Q180" s="1118" t="s">
        <v>1703</v>
      </c>
      <c r="R180" s="1118" t="s">
        <v>1703</v>
      </c>
      <c r="S180" s="1118"/>
      <c r="T180" s="1118"/>
      <c r="U180" s="1118"/>
      <c r="V180" s="1118"/>
      <c r="W180" s="1118" t="s">
        <v>1703</v>
      </c>
      <c r="X180" s="1118" t="s">
        <v>1703</v>
      </c>
      <c r="Y180" s="1118" t="s">
        <v>1703</v>
      </c>
      <c r="Z180" s="1118" t="s">
        <v>1703</v>
      </c>
      <c r="AA180" s="1118" t="s">
        <v>1703</v>
      </c>
      <c r="AB180" s="1118" t="s">
        <v>1703</v>
      </c>
      <c r="AC180" s="1118" t="s">
        <v>1703</v>
      </c>
      <c r="AD180" s="1118" t="s">
        <v>1703</v>
      </c>
      <c r="AE180" s="636">
        <v>0</v>
      </c>
      <c r="AF180" s="650">
        <v>0</v>
      </c>
      <c r="AG180" s="635" t="e">
        <v>#VALUE!</v>
      </c>
      <c r="AH180" s="612" t="s">
        <v>1057</v>
      </c>
    </row>
    <row r="181" spans="2:34" s="569" customFormat="1" x14ac:dyDescent="0.2">
      <c r="B181" s="612"/>
      <c r="C181" s="652" t="s">
        <v>1704</v>
      </c>
      <c r="D181" s="653"/>
      <c r="E181" s="653"/>
      <c r="F181" s="653"/>
      <c r="G181" s="653"/>
      <c r="H181" s="654"/>
      <c r="I181" s="1117" t="s">
        <v>1705</v>
      </c>
      <c r="J181" s="1118" t="s">
        <v>1706</v>
      </c>
      <c r="K181" s="1118" t="s">
        <v>1706</v>
      </c>
      <c r="L181" s="1118" t="s">
        <v>1706</v>
      </c>
      <c r="M181" s="1118" t="s">
        <v>1706</v>
      </c>
      <c r="N181" s="1118" t="s">
        <v>1706</v>
      </c>
      <c r="O181" s="1118" t="s">
        <v>1706</v>
      </c>
      <c r="P181" s="1118" t="s">
        <v>1706</v>
      </c>
      <c r="Q181" s="1118" t="s">
        <v>1706</v>
      </c>
      <c r="R181" s="1118" t="s">
        <v>1706</v>
      </c>
      <c r="S181" s="1118"/>
      <c r="T181" s="1118"/>
      <c r="U181" s="1118"/>
      <c r="V181" s="1118"/>
      <c r="W181" s="1118" t="s">
        <v>1706</v>
      </c>
      <c r="X181" s="1118" t="s">
        <v>1706</v>
      </c>
      <c r="Y181" s="1118" t="s">
        <v>1706</v>
      </c>
      <c r="Z181" s="1118" t="s">
        <v>1706</v>
      </c>
      <c r="AA181" s="1118" t="s">
        <v>1706</v>
      </c>
      <c r="AB181" s="1118" t="s">
        <v>1706</v>
      </c>
      <c r="AC181" s="1118" t="s">
        <v>1706</v>
      </c>
      <c r="AD181" s="1118" t="s">
        <v>1706</v>
      </c>
      <c r="AE181" s="637">
        <v>0</v>
      </c>
      <c r="AF181" s="637">
        <v>0</v>
      </c>
      <c r="AG181" s="665" t="e">
        <v>#VALUE!</v>
      </c>
      <c r="AH181" s="612" t="s">
        <v>1057</v>
      </c>
    </row>
    <row r="182" spans="2:34" s="569" customFormat="1" x14ac:dyDescent="0.2">
      <c r="B182" s="612"/>
      <c r="C182" s="666" t="s">
        <v>144</v>
      </c>
      <c r="D182" s="667"/>
      <c r="E182" s="667"/>
      <c r="F182" s="667"/>
      <c r="G182" s="667"/>
      <c r="H182" s="668"/>
      <c r="I182" s="1115" t="s">
        <v>1707</v>
      </c>
      <c r="J182" s="1116" t="s">
        <v>1708</v>
      </c>
      <c r="K182" s="1116" t="s">
        <v>1708</v>
      </c>
      <c r="L182" s="1116" t="s">
        <v>1708</v>
      </c>
      <c r="M182" s="1116" t="s">
        <v>1708</v>
      </c>
      <c r="N182" s="1116" t="s">
        <v>1708</v>
      </c>
      <c r="O182" s="1116" t="s">
        <v>1708</v>
      </c>
      <c r="P182" s="1116" t="s">
        <v>1708</v>
      </c>
      <c r="Q182" s="1116" t="s">
        <v>1708</v>
      </c>
      <c r="R182" s="1116" t="s">
        <v>1708</v>
      </c>
      <c r="S182" s="1116"/>
      <c r="T182" s="1116"/>
      <c r="U182" s="1116"/>
      <c r="V182" s="1116"/>
      <c r="W182" s="1116" t="s">
        <v>1708</v>
      </c>
      <c r="X182" s="1116" t="s">
        <v>1708</v>
      </c>
      <c r="Y182" s="1116" t="s">
        <v>1708</v>
      </c>
      <c r="Z182" s="1116" t="s">
        <v>1708</v>
      </c>
      <c r="AA182" s="1116" t="s">
        <v>1708</v>
      </c>
      <c r="AB182" s="1116" t="s">
        <v>1708</v>
      </c>
      <c r="AC182" s="1116" t="s">
        <v>1708</v>
      </c>
      <c r="AD182" s="1116" t="s">
        <v>1708</v>
      </c>
      <c r="AE182" s="636">
        <v>0</v>
      </c>
      <c r="AF182" s="650">
        <v>0</v>
      </c>
      <c r="AG182" s="635" t="e">
        <v>#VALUE!</v>
      </c>
      <c r="AH182" s="612" t="s">
        <v>1057</v>
      </c>
    </row>
    <row r="183" spans="2:34" s="569" customFormat="1" x14ac:dyDescent="0.2">
      <c r="B183" s="612"/>
      <c r="C183" s="666" t="s">
        <v>145</v>
      </c>
      <c r="D183" s="667"/>
      <c r="E183" s="667"/>
      <c r="F183" s="667"/>
      <c r="G183" s="667"/>
      <c r="H183" s="668"/>
      <c r="I183" s="1115" t="s">
        <v>1709</v>
      </c>
      <c r="J183" s="1116" t="s">
        <v>1710</v>
      </c>
      <c r="K183" s="1116" t="s">
        <v>1710</v>
      </c>
      <c r="L183" s="1116" t="s">
        <v>1710</v>
      </c>
      <c r="M183" s="1116" t="s">
        <v>1710</v>
      </c>
      <c r="N183" s="1116" t="s">
        <v>1710</v>
      </c>
      <c r="O183" s="1116" t="s">
        <v>1710</v>
      </c>
      <c r="P183" s="1116" t="s">
        <v>1710</v>
      </c>
      <c r="Q183" s="1116" t="s">
        <v>1710</v>
      </c>
      <c r="R183" s="1116" t="s">
        <v>1710</v>
      </c>
      <c r="S183" s="1116"/>
      <c r="T183" s="1116"/>
      <c r="U183" s="1116"/>
      <c r="V183" s="1116"/>
      <c r="W183" s="1116" t="s">
        <v>1710</v>
      </c>
      <c r="X183" s="1116" t="s">
        <v>1710</v>
      </c>
      <c r="Y183" s="1116" t="s">
        <v>1710</v>
      </c>
      <c r="Z183" s="1116" t="s">
        <v>1710</v>
      </c>
      <c r="AA183" s="1116" t="s">
        <v>1710</v>
      </c>
      <c r="AB183" s="1116" t="s">
        <v>1710</v>
      </c>
      <c r="AC183" s="1116" t="s">
        <v>1710</v>
      </c>
      <c r="AD183" s="1116" t="s">
        <v>1710</v>
      </c>
      <c r="AE183" s="636">
        <v>0</v>
      </c>
      <c r="AF183" s="650">
        <v>0</v>
      </c>
      <c r="AG183" s="635" t="e">
        <v>#VALUE!</v>
      </c>
      <c r="AH183" s="612" t="s">
        <v>1057</v>
      </c>
    </row>
    <row r="184" spans="2:34" s="569" customFormat="1" x14ac:dyDescent="0.2">
      <c r="B184" s="612"/>
      <c r="C184" s="666" t="s">
        <v>146</v>
      </c>
      <c r="D184" s="667"/>
      <c r="E184" s="667"/>
      <c r="F184" s="667"/>
      <c r="G184" s="667"/>
      <c r="H184" s="668"/>
      <c r="I184" s="1115" t="s">
        <v>1711</v>
      </c>
      <c r="J184" s="1116" t="s">
        <v>1712</v>
      </c>
      <c r="K184" s="1116" t="s">
        <v>1712</v>
      </c>
      <c r="L184" s="1116" t="s">
        <v>1712</v>
      </c>
      <c r="M184" s="1116" t="s">
        <v>1712</v>
      </c>
      <c r="N184" s="1116" t="s">
        <v>1712</v>
      </c>
      <c r="O184" s="1116" t="s">
        <v>1712</v>
      </c>
      <c r="P184" s="1116" t="s">
        <v>1712</v>
      </c>
      <c r="Q184" s="1116" t="s">
        <v>1712</v>
      </c>
      <c r="R184" s="1116" t="s">
        <v>1712</v>
      </c>
      <c r="S184" s="1116"/>
      <c r="T184" s="1116"/>
      <c r="U184" s="1116"/>
      <c r="V184" s="1116"/>
      <c r="W184" s="1116" t="s">
        <v>1712</v>
      </c>
      <c r="X184" s="1116" t="s">
        <v>1712</v>
      </c>
      <c r="Y184" s="1116" t="s">
        <v>1712</v>
      </c>
      <c r="Z184" s="1116" t="s">
        <v>1712</v>
      </c>
      <c r="AA184" s="1116" t="s">
        <v>1712</v>
      </c>
      <c r="AB184" s="1116" t="s">
        <v>1712</v>
      </c>
      <c r="AC184" s="1116" t="s">
        <v>1712</v>
      </c>
      <c r="AD184" s="1116" t="s">
        <v>1712</v>
      </c>
      <c r="AE184" s="636">
        <v>0</v>
      </c>
      <c r="AF184" s="650">
        <v>0</v>
      </c>
      <c r="AG184" s="635" t="e">
        <v>#VALUE!</v>
      </c>
      <c r="AH184" s="612" t="s">
        <v>1057</v>
      </c>
    </row>
    <row r="185" spans="2:34" s="569" customFormat="1" x14ac:dyDescent="0.2">
      <c r="B185" s="612"/>
      <c r="C185" s="647" t="s">
        <v>147</v>
      </c>
      <c r="D185" s="648"/>
      <c r="E185" s="648"/>
      <c r="F185" s="648"/>
      <c r="G185" s="648"/>
      <c r="H185" s="649"/>
      <c r="I185" s="1107" t="s">
        <v>1713</v>
      </c>
      <c r="J185" s="1108" t="s">
        <v>1714</v>
      </c>
      <c r="K185" s="1108" t="s">
        <v>1714</v>
      </c>
      <c r="L185" s="1108" t="s">
        <v>1714</v>
      </c>
      <c r="M185" s="1108" t="s">
        <v>1714</v>
      </c>
      <c r="N185" s="1108" t="s">
        <v>1714</v>
      </c>
      <c r="O185" s="1108" t="s">
        <v>1714</v>
      </c>
      <c r="P185" s="1108" t="s">
        <v>1714</v>
      </c>
      <c r="Q185" s="1108" t="s">
        <v>1714</v>
      </c>
      <c r="R185" s="1108" t="s">
        <v>1714</v>
      </c>
      <c r="S185" s="1108"/>
      <c r="T185" s="1108"/>
      <c r="U185" s="1108"/>
      <c r="V185" s="1108"/>
      <c r="W185" s="1108" t="s">
        <v>1714</v>
      </c>
      <c r="X185" s="1108" t="s">
        <v>1714</v>
      </c>
      <c r="Y185" s="1108" t="s">
        <v>1714</v>
      </c>
      <c r="Z185" s="1108" t="s">
        <v>1714</v>
      </c>
      <c r="AA185" s="1108" t="s">
        <v>1714</v>
      </c>
      <c r="AB185" s="1108" t="s">
        <v>1714</v>
      </c>
      <c r="AC185" s="1108" t="s">
        <v>1714</v>
      </c>
      <c r="AD185" s="1108" t="s">
        <v>1714</v>
      </c>
      <c r="AE185" s="636">
        <v>0</v>
      </c>
      <c r="AF185" s="650">
        <v>0</v>
      </c>
      <c r="AG185" s="635" t="e">
        <v>#VALUE!</v>
      </c>
      <c r="AH185" s="612" t="s">
        <v>1057</v>
      </c>
    </row>
    <row r="186" spans="2:34" s="569" customFormat="1" x14ac:dyDescent="0.2">
      <c r="B186" s="612"/>
      <c r="C186" s="630" t="s">
        <v>148</v>
      </c>
      <c r="D186" s="631"/>
      <c r="E186" s="631"/>
      <c r="F186" s="631"/>
      <c r="G186" s="631"/>
      <c r="H186" s="632"/>
      <c r="I186" s="1109" t="s">
        <v>1715</v>
      </c>
      <c r="J186" s="1110" t="s">
        <v>1716</v>
      </c>
      <c r="K186" s="1110" t="s">
        <v>1716</v>
      </c>
      <c r="L186" s="1110" t="s">
        <v>1716</v>
      </c>
      <c r="M186" s="1110" t="s">
        <v>1716</v>
      </c>
      <c r="N186" s="1110" t="s">
        <v>1716</v>
      </c>
      <c r="O186" s="1110" t="s">
        <v>1716</v>
      </c>
      <c r="P186" s="1110" t="s">
        <v>1716</v>
      </c>
      <c r="Q186" s="1110" t="s">
        <v>1716</v>
      </c>
      <c r="R186" s="1110" t="s">
        <v>1716</v>
      </c>
      <c r="S186" s="1110"/>
      <c r="T186" s="1110"/>
      <c r="U186" s="1110"/>
      <c r="V186" s="1110"/>
      <c r="W186" s="1110" t="s">
        <v>1716</v>
      </c>
      <c r="X186" s="1110" t="s">
        <v>1716</v>
      </c>
      <c r="Y186" s="1110" t="s">
        <v>1716</v>
      </c>
      <c r="Z186" s="1110" t="s">
        <v>1716</v>
      </c>
      <c r="AA186" s="1110" t="s">
        <v>1716</v>
      </c>
      <c r="AB186" s="1110" t="s">
        <v>1716</v>
      </c>
      <c r="AC186" s="1110" t="s">
        <v>1716</v>
      </c>
      <c r="AD186" s="1110" t="s">
        <v>1716</v>
      </c>
      <c r="AE186" s="636">
        <v>0</v>
      </c>
      <c r="AF186" s="650">
        <v>0</v>
      </c>
      <c r="AG186" s="635" t="e">
        <v>#VALUE!</v>
      </c>
      <c r="AH186" s="612" t="s">
        <v>1057</v>
      </c>
    </row>
    <row r="187" spans="2:34" s="569" customFormat="1" x14ac:dyDescent="0.2">
      <c r="B187" s="612"/>
      <c r="C187" s="622" t="s">
        <v>1717</v>
      </c>
      <c r="D187" s="623"/>
      <c r="E187" s="623"/>
      <c r="F187" s="623"/>
      <c r="G187" s="623"/>
      <c r="H187" s="624"/>
      <c r="I187" s="1111" t="s">
        <v>1718</v>
      </c>
      <c r="J187" s="1112" t="s">
        <v>1718</v>
      </c>
      <c r="K187" s="1112" t="s">
        <v>1718</v>
      </c>
      <c r="L187" s="1112" t="s">
        <v>1718</v>
      </c>
      <c r="M187" s="1112" t="s">
        <v>1718</v>
      </c>
      <c r="N187" s="1112" t="s">
        <v>1718</v>
      </c>
      <c r="O187" s="1112" t="s">
        <v>1718</v>
      </c>
      <c r="P187" s="1112" t="s">
        <v>1718</v>
      </c>
      <c r="Q187" s="1112" t="s">
        <v>1718</v>
      </c>
      <c r="R187" s="1112" t="s">
        <v>1718</v>
      </c>
      <c r="S187" s="1112"/>
      <c r="T187" s="1112"/>
      <c r="U187" s="1112"/>
      <c r="V187" s="1112"/>
      <c r="W187" s="1112" t="s">
        <v>1718</v>
      </c>
      <c r="X187" s="1112" t="s">
        <v>1718</v>
      </c>
      <c r="Y187" s="1112" t="s">
        <v>1718</v>
      </c>
      <c r="Z187" s="1112" t="s">
        <v>1718</v>
      </c>
      <c r="AA187" s="1112" t="s">
        <v>1718</v>
      </c>
      <c r="AB187" s="1112" t="s">
        <v>1718</v>
      </c>
      <c r="AC187" s="1112" t="s">
        <v>1718</v>
      </c>
      <c r="AD187" s="1112" t="s">
        <v>1718</v>
      </c>
      <c r="AE187" s="691">
        <v>0</v>
      </c>
      <c r="AF187" s="651">
        <v>0</v>
      </c>
      <c r="AG187" s="680" t="e">
        <v>#VALUE!</v>
      </c>
      <c r="AH187" s="612" t="s">
        <v>1057</v>
      </c>
    </row>
    <row r="188" spans="2:34" s="569" customFormat="1" x14ac:dyDescent="0.2">
      <c r="B188" s="612" t="s">
        <v>1209</v>
      </c>
      <c r="C188" s="630" t="s">
        <v>149</v>
      </c>
      <c r="D188" s="631"/>
      <c r="E188" s="631"/>
      <c r="F188" s="631"/>
      <c r="G188" s="631"/>
      <c r="H188" s="632"/>
      <c r="I188" s="1109" t="s">
        <v>1719</v>
      </c>
      <c r="J188" s="1110" t="s">
        <v>1720</v>
      </c>
      <c r="K188" s="1110" t="s">
        <v>1720</v>
      </c>
      <c r="L188" s="1110" t="s">
        <v>1720</v>
      </c>
      <c r="M188" s="1110" t="s">
        <v>1720</v>
      </c>
      <c r="N188" s="1110" t="s">
        <v>1720</v>
      </c>
      <c r="O188" s="1110" t="s">
        <v>1720</v>
      </c>
      <c r="P188" s="1110" t="s">
        <v>1720</v>
      </c>
      <c r="Q188" s="1110" t="s">
        <v>1720</v>
      </c>
      <c r="R188" s="1110" t="s">
        <v>1720</v>
      </c>
      <c r="S188" s="1110"/>
      <c r="T188" s="1110"/>
      <c r="U188" s="1110"/>
      <c r="V188" s="1110"/>
      <c r="W188" s="1110" t="s">
        <v>1720</v>
      </c>
      <c r="X188" s="1110" t="s">
        <v>1720</v>
      </c>
      <c r="Y188" s="1110" t="s">
        <v>1720</v>
      </c>
      <c r="Z188" s="1110" t="s">
        <v>1720</v>
      </c>
      <c r="AA188" s="1110" t="s">
        <v>1720</v>
      </c>
      <c r="AB188" s="1110" t="s">
        <v>1720</v>
      </c>
      <c r="AC188" s="1110" t="s">
        <v>1720</v>
      </c>
      <c r="AD188" s="1110" t="s">
        <v>1720</v>
      </c>
      <c r="AE188" s="636">
        <v>0</v>
      </c>
      <c r="AF188" s="650">
        <v>0</v>
      </c>
      <c r="AG188" s="635" t="e">
        <v>#VALUE!</v>
      </c>
      <c r="AH188" s="612" t="s">
        <v>1057</v>
      </c>
    </row>
    <row r="189" spans="2:34" s="569" customFormat="1" x14ac:dyDescent="0.2">
      <c r="B189" s="671"/>
      <c r="C189" s="630" t="s">
        <v>150</v>
      </c>
      <c r="D189" s="631"/>
      <c r="E189" s="631"/>
      <c r="F189" s="631"/>
      <c r="G189" s="631"/>
      <c r="H189" s="632"/>
      <c r="I189" s="1109" t="s">
        <v>1721</v>
      </c>
      <c r="J189" s="1110" t="s">
        <v>1722</v>
      </c>
      <c r="K189" s="1110" t="s">
        <v>1722</v>
      </c>
      <c r="L189" s="1110" t="s">
        <v>1722</v>
      </c>
      <c r="M189" s="1110" t="s">
        <v>1722</v>
      </c>
      <c r="N189" s="1110" t="s">
        <v>1722</v>
      </c>
      <c r="O189" s="1110" t="s">
        <v>1722</v>
      </c>
      <c r="P189" s="1110" t="s">
        <v>1722</v>
      </c>
      <c r="Q189" s="1110" t="s">
        <v>1722</v>
      </c>
      <c r="R189" s="1110" t="s">
        <v>1722</v>
      </c>
      <c r="S189" s="1110"/>
      <c r="T189" s="1110"/>
      <c r="U189" s="1110"/>
      <c r="V189" s="1110"/>
      <c r="W189" s="1110" t="s">
        <v>1722</v>
      </c>
      <c r="X189" s="1110" t="s">
        <v>1722</v>
      </c>
      <c r="Y189" s="1110" t="s">
        <v>1722</v>
      </c>
      <c r="Z189" s="1110" t="s">
        <v>1722</v>
      </c>
      <c r="AA189" s="1110" t="s">
        <v>1722</v>
      </c>
      <c r="AB189" s="1110" t="s">
        <v>1722</v>
      </c>
      <c r="AC189" s="1110" t="s">
        <v>1722</v>
      </c>
      <c r="AD189" s="1110" t="s">
        <v>1722</v>
      </c>
      <c r="AE189" s="636">
        <v>0</v>
      </c>
      <c r="AF189" s="650">
        <v>0</v>
      </c>
      <c r="AG189" s="635" t="e">
        <v>#VALUE!</v>
      </c>
      <c r="AH189" s="612" t="s">
        <v>1057</v>
      </c>
    </row>
    <row r="190" spans="2:34" s="569" customFormat="1" x14ac:dyDescent="0.2">
      <c r="B190" s="671" t="s">
        <v>1184</v>
      </c>
      <c r="C190" s="630" t="s">
        <v>151</v>
      </c>
      <c r="D190" s="631"/>
      <c r="E190" s="631"/>
      <c r="F190" s="631"/>
      <c r="G190" s="631"/>
      <c r="H190" s="632"/>
      <c r="I190" s="1109" t="s">
        <v>1723</v>
      </c>
      <c r="J190" s="1110" t="s">
        <v>1724</v>
      </c>
      <c r="K190" s="1110" t="s">
        <v>1724</v>
      </c>
      <c r="L190" s="1110" t="s">
        <v>1724</v>
      </c>
      <c r="M190" s="1110" t="s">
        <v>1724</v>
      </c>
      <c r="N190" s="1110" t="s">
        <v>1724</v>
      </c>
      <c r="O190" s="1110" t="s">
        <v>1724</v>
      </c>
      <c r="P190" s="1110" t="s">
        <v>1724</v>
      </c>
      <c r="Q190" s="1110" t="s">
        <v>1724</v>
      </c>
      <c r="R190" s="1110" t="s">
        <v>1724</v>
      </c>
      <c r="S190" s="1110"/>
      <c r="T190" s="1110"/>
      <c r="U190" s="1110"/>
      <c r="V190" s="1110"/>
      <c r="W190" s="1110" t="s">
        <v>1724</v>
      </c>
      <c r="X190" s="1110" t="s">
        <v>1724</v>
      </c>
      <c r="Y190" s="1110" t="s">
        <v>1724</v>
      </c>
      <c r="Z190" s="1110" t="s">
        <v>1724</v>
      </c>
      <c r="AA190" s="1110" t="s">
        <v>1724</v>
      </c>
      <c r="AB190" s="1110" t="s">
        <v>1724</v>
      </c>
      <c r="AC190" s="1110" t="s">
        <v>1724</v>
      </c>
      <c r="AD190" s="1110" t="s">
        <v>1724</v>
      </c>
      <c r="AE190" s="636">
        <v>0</v>
      </c>
      <c r="AF190" s="650">
        <v>0</v>
      </c>
      <c r="AG190" s="635" t="e">
        <v>#VALUE!</v>
      </c>
      <c r="AH190" s="612" t="s">
        <v>1057</v>
      </c>
    </row>
    <row r="191" spans="2:34" s="569" customFormat="1" x14ac:dyDescent="0.2">
      <c r="B191" s="671"/>
      <c r="C191" s="630" t="s">
        <v>152</v>
      </c>
      <c r="D191" s="631"/>
      <c r="E191" s="631"/>
      <c r="F191" s="631"/>
      <c r="G191" s="631"/>
      <c r="H191" s="632"/>
      <c r="I191" s="1109" t="s">
        <v>1725</v>
      </c>
      <c r="J191" s="1110" t="s">
        <v>1726</v>
      </c>
      <c r="K191" s="1110" t="s">
        <v>1726</v>
      </c>
      <c r="L191" s="1110" t="s">
        <v>1726</v>
      </c>
      <c r="M191" s="1110" t="s">
        <v>1726</v>
      </c>
      <c r="N191" s="1110" t="s">
        <v>1726</v>
      </c>
      <c r="O191" s="1110" t="s">
        <v>1726</v>
      </c>
      <c r="P191" s="1110" t="s">
        <v>1726</v>
      </c>
      <c r="Q191" s="1110" t="s">
        <v>1726</v>
      </c>
      <c r="R191" s="1110" t="s">
        <v>1726</v>
      </c>
      <c r="S191" s="1110"/>
      <c r="T191" s="1110"/>
      <c r="U191" s="1110"/>
      <c r="V191" s="1110"/>
      <c r="W191" s="1110" t="s">
        <v>1726</v>
      </c>
      <c r="X191" s="1110" t="s">
        <v>1726</v>
      </c>
      <c r="Y191" s="1110" t="s">
        <v>1726</v>
      </c>
      <c r="Z191" s="1110" t="s">
        <v>1726</v>
      </c>
      <c r="AA191" s="1110" t="s">
        <v>1726</v>
      </c>
      <c r="AB191" s="1110" t="s">
        <v>1726</v>
      </c>
      <c r="AC191" s="1110" t="s">
        <v>1726</v>
      </c>
      <c r="AD191" s="1110" t="s">
        <v>1726</v>
      </c>
      <c r="AE191" s="636">
        <v>0</v>
      </c>
      <c r="AF191" s="650">
        <v>0</v>
      </c>
      <c r="AG191" s="635" t="e">
        <v>#VALUE!</v>
      </c>
      <c r="AH191" s="612" t="s">
        <v>1057</v>
      </c>
    </row>
    <row r="192" spans="2:34" s="569" customFormat="1" x14ac:dyDescent="0.2">
      <c r="B192" s="671"/>
      <c r="C192" s="630" t="s">
        <v>153</v>
      </c>
      <c r="D192" s="631"/>
      <c r="E192" s="631"/>
      <c r="F192" s="631"/>
      <c r="G192" s="631"/>
      <c r="H192" s="632"/>
      <c r="I192" s="1109" t="s">
        <v>1727</v>
      </c>
      <c r="J192" s="1110" t="s">
        <v>1726</v>
      </c>
      <c r="K192" s="1110" t="s">
        <v>1726</v>
      </c>
      <c r="L192" s="1110" t="s">
        <v>1726</v>
      </c>
      <c r="M192" s="1110" t="s">
        <v>1726</v>
      </c>
      <c r="N192" s="1110" t="s">
        <v>1726</v>
      </c>
      <c r="O192" s="1110" t="s">
        <v>1726</v>
      </c>
      <c r="P192" s="1110" t="s">
        <v>1726</v>
      </c>
      <c r="Q192" s="1110" t="s">
        <v>1726</v>
      </c>
      <c r="R192" s="1110" t="s">
        <v>1726</v>
      </c>
      <c r="S192" s="1110"/>
      <c r="T192" s="1110"/>
      <c r="U192" s="1110"/>
      <c r="V192" s="1110"/>
      <c r="W192" s="1110" t="s">
        <v>1726</v>
      </c>
      <c r="X192" s="1110" t="s">
        <v>1726</v>
      </c>
      <c r="Y192" s="1110" t="s">
        <v>1726</v>
      </c>
      <c r="Z192" s="1110" t="s">
        <v>1726</v>
      </c>
      <c r="AA192" s="1110" t="s">
        <v>1726</v>
      </c>
      <c r="AB192" s="1110" t="s">
        <v>1726</v>
      </c>
      <c r="AC192" s="1110" t="s">
        <v>1726</v>
      </c>
      <c r="AD192" s="1110" t="s">
        <v>1726</v>
      </c>
      <c r="AE192" s="636">
        <v>0</v>
      </c>
      <c r="AF192" s="650">
        <v>0</v>
      </c>
      <c r="AG192" s="635" t="e">
        <v>#VALUE!</v>
      </c>
      <c r="AH192" s="612" t="s">
        <v>1057</v>
      </c>
    </row>
    <row r="193" spans="2:34" s="569" customFormat="1" x14ac:dyDescent="0.2">
      <c r="B193" s="612"/>
      <c r="C193" s="622" t="s">
        <v>1728</v>
      </c>
      <c r="D193" s="623"/>
      <c r="E193" s="623"/>
      <c r="F193" s="623"/>
      <c r="G193" s="623"/>
      <c r="H193" s="624"/>
      <c r="I193" s="1111" t="s">
        <v>1729</v>
      </c>
      <c r="J193" s="1112" t="s">
        <v>1730</v>
      </c>
      <c r="K193" s="1112" t="s">
        <v>1730</v>
      </c>
      <c r="L193" s="1112" t="s">
        <v>1730</v>
      </c>
      <c r="M193" s="1112" t="s">
        <v>1730</v>
      </c>
      <c r="N193" s="1112" t="s">
        <v>1730</v>
      </c>
      <c r="O193" s="1112" t="s">
        <v>1730</v>
      </c>
      <c r="P193" s="1112" t="s">
        <v>1730</v>
      </c>
      <c r="Q193" s="1112" t="s">
        <v>1730</v>
      </c>
      <c r="R193" s="1112" t="s">
        <v>1730</v>
      </c>
      <c r="S193" s="1112"/>
      <c r="T193" s="1112"/>
      <c r="U193" s="1112"/>
      <c r="V193" s="1112"/>
      <c r="W193" s="1112" t="s">
        <v>1730</v>
      </c>
      <c r="X193" s="1112" t="s">
        <v>1730</v>
      </c>
      <c r="Y193" s="1112" t="s">
        <v>1730</v>
      </c>
      <c r="Z193" s="1112" t="s">
        <v>1730</v>
      </c>
      <c r="AA193" s="1112" t="s">
        <v>1730</v>
      </c>
      <c r="AB193" s="1112" t="s">
        <v>1730</v>
      </c>
      <c r="AC193" s="1112" t="s">
        <v>1730</v>
      </c>
      <c r="AD193" s="1112" t="s">
        <v>1730</v>
      </c>
      <c r="AE193" s="691">
        <v>0</v>
      </c>
      <c r="AF193" s="651">
        <v>0</v>
      </c>
      <c r="AG193" s="680" t="e">
        <v>#VALUE!</v>
      </c>
      <c r="AH193" s="612" t="s">
        <v>1057</v>
      </c>
    </row>
    <row r="194" spans="2:34" s="569" customFormat="1" x14ac:dyDescent="0.2">
      <c r="B194" s="612" t="s">
        <v>1209</v>
      </c>
      <c r="C194" s="630" t="s">
        <v>154</v>
      </c>
      <c r="D194" s="631"/>
      <c r="E194" s="631"/>
      <c r="F194" s="631"/>
      <c r="G194" s="631"/>
      <c r="H194" s="632"/>
      <c r="I194" s="1109" t="s">
        <v>1731</v>
      </c>
      <c r="J194" s="1110" t="s">
        <v>1732</v>
      </c>
      <c r="K194" s="1110" t="s">
        <v>1732</v>
      </c>
      <c r="L194" s="1110" t="s">
        <v>1732</v>
      </c>
      <c r="M194" s="1110" t="s">
        <v>1732</v>
      </c>
      <c r="N194" s="1110" t="s">
        <v>1732</v>
      </c>
      <c r="O194" s="1110" t="s">
        <v>1732</v>
      </c>
      <c r="P194" s="1110" t="s">
        <v>1732</v>
      </c>
      <c r="Q194" s="1110" t="s">
        <v>1732</v>
      </c>
      <c r="R194" s="1110" t="s">
        <v>1732</v>
      </c>
      <c r="S194" s="1110"/>
      <c r="T194" s="1110"/>
      <c r="U194" s="1110"/>
      <c r="V194" s="1110"/>
      <c r="W194" s="1110" t="s">
        <v>1732</v>
      </c>
      <c r="X194" s="1110" t="s">
        <v>1732</v>
      </c>
      <c r="Y194" s="1110" t="s">
        <v>1732</v>
      </c>
      <c r="Z194" s="1110" t="s">
        <v>1732</v>
      </c>
      <c r="AA194" s="1110" t="s">
        <v>1732</v>
      </c>
      <c r="AB194" s="1110" t="s">
        <v>1732</v>
      </c>
      <c r="AC194" s="1110" t="s">
        <v>1732</v>
      </c>
      <c r="AD194" s="1110" t="s">
        <v>1732</v>
      </c>
      <c r="AE194" s="636">
        <v>0</v>
      </c>
      <c r="AF194" s="650">
        <v>0</v>
      </c>
      <c r="AG194" s="635" t="e">
        <v>#VALUE!</v>
      </c>
      <c r="AH194" s="612" t="s">
        <v>1057</v>
      </c>
    </row>
    <row r="195" spans="2:34" s="569" customFormat="1" x14ac:dyDescent="0.2">
      <c r="B195" s="612"/>
      <c r="C195" s="630" t="s">
        <v>155</v>
      </c>
      <c r="D195" s="631"/>
      <c r="E195" s="631"/>
      <c r="F195" s="631"/>
      <c r="G195" s="631"/>
      <c r="H195" s="632"/>
      <c r="I195" s="1109" t="s">
        <v>1733</v>
      </c>
      <c r="J195" s="1110" t="s">
        <v>1734</v>
      </c>
      <c r="K195" s="1110" t="s">
        <v>1734</v>
      </c>
      <c r="L195" s="1110" t="s">
        <v>1734</v>
      </c>
      <c r="M195" s="1110" t="s">
        <v>1734</v>
      </c>
      <c r="N195" s="1110" t="s">
        <v>1734</v>
      </c>
      <c r="O195" s="1110" t="s">
        <v>1734</v>
      </c>
      <c r="P195" s="1110" t="s">
        <v>1734</v>
      </c>
      <c r="Q195" s="1110" t="s">
        <v>1734</v>
      </c>
      <c r="R195" s="1110" t="s">
        <v>1734</v>
      </c>
      <c r="S195" s="1110"/>
      <c r="T195" s="1110"/>
      <c r="U195" s="1110"/>
      <c r="V195" s="1110"/>
      <c r="W195" s="1110" t="s">
        <v>1734</v>
      </c>
      <c r="X195" s="1110" t="s">
        <v>1734</v>
      </c>
      <c r="Y195" s="1110" t="s">
        <v>1734</v>
      </c>
      <c r="Z195" s="1110" t="s">
        <v>1734</v>
      </c>
      <c r="AA195" s="1110" t="s">
        <v>1734</v>
      </c>
      <c r="AB195" s="1110" t="s">
        <v>1734</v>
      </c>
      <c r="AC195" s="1110" t="s">
        <v>1734</v>
      </c>
      <c r="AD195" s="1110" t="s">
        <v>1734</v>
      </c>
      <c r="AE195" s="636">
        <v>0</v>
      </c>
      <c r="AF195" s="650">
        <v>0</v>
      </c>
      <c r="AG195" s="635" t="e">
        <v>#VALUE!</v>
      </c>
      <c r="AH195" s="612" t="s">
        <v>1057</v>
      </c>
    </row>
    <row r="196" spans="2:34" s="569" customFormat="1" x14ac:dyDescent="0.2">
      <c r="B196" s="612" t="s">
        <v>1187</v>
      </c>
      <c r="C196" s="630" t="s">
        <v>156</v>
      </c>
      <c r="D196" s="631"/>
      <c r="E196" s="631"/>
      <c r="F196" s="631"/>
      <c r="G196" s="631"/>
      <c r="H196" s="632"/>
      <c r="I196" s="1109" t="s">
        <v>1735</v>
      </c>
      <c r="J196" s="1110" t="s">
        <v>1736</v>
      </c>
      <c r="K196" s="1110" t="s">
        <v>1736</v>
      </c>
      <c r="L196" s="1110" t="s">
        <v>1736</v>
      </c>
      <c r="M196" s="1110" t="s">
        <v>1736</v>
      </c>
      <c r="N196" s="1110" t="s">
        <v>1736</v>
      </c>
      <c r="O196" s="1110" t="s">
        <v>1736</v>
      </c>
      <c r="P196" s="1110" t="s">
        <v>1736</v>
      </c>
      <c r="Q196" s="1110" t="s">
        <v>1736</v>
      </c>
      <c r="R196" s="1110" t="s">
        <v>1736</v>
      </c>
      <c r="S196" s="1110"/>
      <c r="T196" s="1110"/>
      <c r="U196" s="1110"/>
      <c r="V196" s="1110"/>
      <c r="W196" s="1110" t="s">
        <v>1736</v>
      </c>
      <c r="X196" s="1110" t="s">
        <v>1736</v>
      </c>
      <c r="Y196" s="1110" t="s">
        <v>1736</v>
      </c>
      <c r="Z196" s="1110" t="s">
        <v>1736</v>
      </c>
      <c r="AA196" s="1110" t="s">
        <v>1736</v>
      </c>
      <c r="AB196" s="1110" t="s">
        <v>1736</v>
      </c>
      <c r="AC196" s="1110" t="s">
        <v>1736</v>
      </c>
      <c r="AD196" s="1110" t="s">
        <v>1736</v>
      </c>
      <c r="AE196" s="636">
        <v>0</v>
      </c>
      <c r="AF196" s="650">
        <v>0</v>
      </c>
      <c r="AG196" s="635" t="e">
        <v>#VALUE!</v>
      </c>
      <c r="AH196" s="612" t="s">
        <v>1057</v>
      </c>
    </row>
    <row r="197" spans="2:34" s="569" customFormat="1" x14ac:dyDescent="0.2">
      <c r="B197" s="612"/>
      <c r="C197" s="630" t="s">
        <v>157</v>
      </c>
      <c r="D197" s="631"/>
      <c r="E197" s="631"/>
      <c r="F197" s="631"/>
      <c r="G197" s="631"/>
      <c r="H197" s="632"/>
      <c r="I197" s="1109" t="s">
        <v>1737</v>
      </c>
      <c r="J197" s="1110" t="s">
        <v>1738</v>
      </c>
      <c r="K197" s="1110" t="s">
        <v>1738</v>
      </c>
      <c r="L197" s="1110" t="s">
        <v>1738</v>
      </c>
      <c r="M197" s="1110" t="s">
        <v>1738</v>
      </c>
      <c r="N197" s="1110" t="s">
        <v>1738</v>
      </c>
      <c r="O197" s="1110" t="s">
        <v>1738</v>
      </c>
      <c r="P197" s="1110" t="s">
        <v>1738</v>
      </c>
      <c r="Q197" s="1110" t="s">
        <v>1738</v>
      </c>
      <c r="R197" s="1110" t="s">
        <v>1738</v>
      </c>
      <c r="S197" s="1110"/>
      <c r="T197" s="1110"/>
      <c r="U197" s="1110"/>
      <c r="V197" s="1110"/>
      <c r="W197" s="1110" t="s">
        <v>1738</v>
      </c>
      <c r="X197" s="1110" t="s">
        <v>1738</v>
      </c>
      <c r="Y197" s="1110" t="s">
        <v>1738</v>
      </c>
      <c r="Z197" s="1110" t="s">
        <v>1738</v>
      </c>
      <c r="AA197" s="1110" t="s">
        <v>1738</v>
      </c>
      <c r="AB197" s="1110" t="s">
        <v>1738</v>
      </c>
      <c r="AC197" s="1110" t="s">
        <v>1738</v>
      </c>
      <c r="AD197" s="1110" t="s">
        <v>1738</v>
      </c>
      <c r="AE197" s="636">
        <v>0</v>
      </c>
      <c r="AF197" s="650">
        <v>0</v>
      </c>
      <c r="AG197" s="635" t="e">
        <v>#VALUE!</v>
      </c>
      <c r="AH197" s="612" t="s">
        <v>1057</v>
      </c>
    </row>
    <row r="198" spans="2:34" s="569" customFormat="1" x14ac:dyDescent="0.2">
      <c r="B198" s="612"/>
      <c r="C198" s="622" t="s">
        <v>1739</v>
      </c>
      <c r="D198" s="623"/>
      <c r="E198" s="623"/>
      <c r="F198" s="623"/>
      <c r="G198" s="623"/>
      <c r="H198" s="624"/>
      <c r="I198" s="1111" t="s">
        <v>1740</v>
      </c>
      <c r="J198" s="1112" t="s">
        <v>1730</v>
      </c>
      <c r="K198" s="1112" t="s">
        <v>1730</v>
      </c>
      <c r="L198" s="1112" t="s">
        <v>1730</v>
      </c>
      <c r="M198" s="1112" t="s">
        <v>1730</v>
      </c>
      <c r="N198" s="1112" t="s">
        <v>1730</v>
      </c>
      <c r="O198" s="1112" t="s">
        <v>1730</v>
      </c>
      <c r="P198" s="1112" t="s">
        <v>1730</v>
      </c>
      <c r="Q198" s="1112" t="s">
        <v>1730</v>
      </c>
      <c r="R198" s="1112" t="s">
        <v>1730</v>
      </c>
      <c r="S198" s="1112"/>
      <c r="T198" s="1112"/>
      <c r="U198" s="1112"/>
      <c r="V198" s="1112"/>
      <c r="W198" s="1112" t="s">
        <v>1730</v>
      </c>
      <c r="X198" s="1112" t="s">
        <v>1730</v>
      </c>
      <c r="Y198" s="1112" t="s">
        <v>1730</v>
      </c>
      <c r="Z198" s="1112" t="s">
        <v>1730</v>
      </c>
      <c r="AA198" s="1112" t="s">
        <v>1730</v>
      </c>
      <c r="AB198" s="1112" t="s">
        <v>1730</v>
      </c>
      <c r="AC198" s="1112" t="s">
        <v>1730</v>
      </c>
      <c r="AD198" s="1112" t="s">
        <v>1730</v>
      </c>
      <c r="AE198" s="691">
        <v>0</v>
      </c>
      <c r="AF198" s="651">
        <v>0</v>
      </c>
      <c r="AG198" s="680" t="e">
        <v>#VALUE!</v>
      </c>
      <c r="AH198" s="612" t="s">
        <v>1057</v>
      </c>
    </row>
    <row r="199" spans="2:34" s="569" customFormat="1" x14ac:dyDescent="0.2">
      <c r="B199" s="612" t="s">
        <v>1209</v>
      </c>
      <c r="C199" s="630" t="s">
        <v>158</v>
      </c>
      <c r="D199" s="631"/>
      <c r="E199" s="631"/>
      <c r="F199" s="631"/>
      <c r="G199" s="631"/>
      <c r="H199" s="632"/>
      <c r="I199" s="1109" t="s">
        <v>1741</v>
      </c>
      <c r="J199" s="1110" t="s">
        <v>1732</v>
      </c>
      <c r="K199" s="1110" t="s">
        <v>1732</v>
      </c>
      <c r="L199" s="1110" t="s">
        <v>1732</v>
      </c>
      <c r="M199" s="1110" t="s">
        <v>1732</v>
      </c>
      <c r="N199" s="1110" t="s">
        <v>1732</v>
      </c>
      <c r="O199" s="1110" t="s">
        <v>1732</v>
      </c>
      <c r="P199" s="1110" t="s">
        <v>1732</v>
      </c>
      <c r="Q199" s="1110" t="s">
        <v>1732</v>
      </c>
      <c r="R199" s="1110" t="s">
        <v>1732</v>
      </c>
      <c r="S199" s="1110"/>
      <c r="T199" s="1110"/>
      <c r="U199" s="1110"/>
      <c r="V199" s="1110"/>
      <c r="W199" s="1110" t="s">
        <v>1732</v>
      </c>
      <c r="X199" s="1110" t="s">
        <v>1732</v>
      </c>
      <c r="Y199" s="1110" t="s">
        <v>1732</v>
      </c>
      <c r="Z199" s="1110" t="s">
        <v>1732</v>
      </c>
      <c r="AA199" s="1110" t="s">
        <v>1732</v>
      </c>
      <c r="AB199" s="1110" t="s">
        <v>1732</v>
      </c>
      <c r="AC199" s="1110" t="s">
        <v>1732</v>
      </c>
      <c r="AD199" s="1110" t="s">
        <v>1732</v>
      </c>
      <c r="AE199" s="636">
        <v>0</v>
      </c>
      <c r="AF199" s="650">
        <v>0</v>
      </c>
      <c r="AG199" s="635" t="e">
        <v>#VALUE!</v>
      </c>
      <c r="AH199" s="612" t="s">
        <v>1057</v>
      </c>
    </row>
    <row r="200" spans="2:34" s="569" customFormat="1" x14ac:dyDescent="0.2">
      <c r="B200" s="612"/>
      <c r="C200" s="630" t="s">
        <v>159</v>
      </c>
      <c r="D200" s="631"/>
      <c r="E200" s="631"/>
      <c r="F200" s="631"/>
      <c r="G200" s="631"/>
      <c r="H200" s="632"/>
      <c r="I200" s="1109" t="s">
        <v>1742</v>
      </c>
      <c r="J200" s="1110" t="s">
        <v>1734</v>
      </c>
      <c r="K200" s="1110" t="s">
        <v>1734</v>
      </c>
      <c r="L200" s="1110" t="s">
        <v>1734</v>
      </c>
      <c r="M200" s="1110" t="s">
        <v>1734</v>
      </c>
      <c r="N200" s="1110" t="s">
        <v>1734</v>
      </c>
      <c r="O200" s="1110" t="s">
        <v>1734</v>
      </c>
      <c r="P200" s="1110" t="s">
        <v>1734</v>
      </c>
      <c r="Q200" s="1110" t="s">
        <v>1734</v>
      </c>
      <c r="R200" s="1110" t="s">
        <v>1734</v>
      </c>
      <c r="S200" s="1110"/>
      <c r="T200" s="1110"/>
      <c r="U200" s="1110"/>
      <c r="V200" s="1110"/>
      <c r="W200" s="1110" t="s">
        <v>1734</v>
      </c>
      <c r="X200" s="1110" t="s">
        <v>1734</v>
      </c>
      <c r="Y200" s="1110" t="s">
        <v>1734</v>
      </c>
      <c r="Z200" s="1110" t="s">
        <v>1734</v>
      </c>
      <c r="AA200" s="1110" t="s">
        <v>1734</v>
      </c>
      <c r="AB200" s="1110" t="s">
        <v>1734</v>
      </c>
      <c r="AC200" s="1110" t="s">
        <v>1734</v>
      </c>
      <c r="AD200" s="1110" t="s">
        <v>1734</v>
      </c>
      <c r="AE200" s="636">
        <v>0</v>
      </c>
      <c r="AF200" s="650">
        <v>0</v>
      </c>
      <c r="AG200" s="635" t="e">
        <v>#VALUE!</v>
      </c>
      <c r="AH200" s="612" t="s">
        <v>1057</v>
      </c>
    </row>
    <row r="201" spans="2:34" s="569" customFormat="1" x14ac:dyDescent="0.2">
      <c r="B201" s="612" t="s">
        <v>1187</v>
      </c>
      <c r="C201" s="630" t="s">
        <v>160</v>
      </c>
      <c r="D201" s="631"/>
      <c r="E201" s="631"/>
      <c r="F201" s="631"/>
      <c r="G201" s="631"/>
      <c r="H201" s="632"/>
      <c r="I201" s="1109" t="s">
        <v>1743</v>
      </c>
      <c r="J201" s="1110" t="s">
        <v>1736</v>
      </c>
      <c r="K201" s="1110" t="s">
        <v>1736</v>
      </c>
      <c r="L201" s="1110" t="s">
        <v>1736</v>
      </c>
      <c r="M201" s="1110" t="s">
        <v>1736</v>
      </c>
      <c r="N201" s="1110" t="s">
        <v>1736</v>
      </c>
      <c r="O201" s="1110" t="s">
        <v>1736</v>
      </c>
      <c r="P201" s="1110" t="s">
        <v>1736</v>
      </c>
      <c r="Q201" s="1110" t="s">
        <v>1736</v>
      </c>
      <c r="R201" s="1110" t="s">
        <v>1736</v>
      </c>
      <c r="S201" s="1110"/>
      <c r="T201" s="1110"/>
      <c r="U201" s="1110"/>
      <c r="V201" s="1110"/>
      <c r="W201" s="1110" t="s">
        <v>1736</v>
      </c>
      <c r="X201" s="1110" t="s">
        <v>1736</v>
      </c>
      <c r="Y201" s="1110" t="s">
        <v>1736</v>
      </c>
      <c r="Z201" s="1110" t="s">
        <v>1736</v>
      </c>
      <c r="AA201" s="1110" t="s">
        <v>1736</v>
      </c>
      <c r="AB201" s="1110" t="s">
        <v>1736</v>
      </c>
      <c r="AC201" s="1110" t="s">
        <v>1736</v>
      </c>
      <c r="AD201" s="1110" t="s">
        <v>1736</v>
      </c>
      <c r="AE201" s="636">
        <v>0</v>
      </c>
      <c r="AF201" s="650">
        <v>0</v>
      </c>
      <c r="AG201" s="635" t="e">
        <v>#VALUE!</v>
      </c>
      <c r="AH201" s="612" t="s">
        <v>1057</v>
      </c>
    </row>
    <row r="202" spans="2:34" s="569" customFormat="1" x14ac:dyDescent="0.2">
      <c r="B202" s="612"/>
      <c r="C202" s="630" t="s">
        <v>161</v>
      </c>
      <c r="D202" s="631"/>
      <c r="E202" s="631"/>
      <c r="F202" s="631"/>
      <c r="G202" s="631"/>
      <c r="H202" s="632"/>
      <c r="I202" s="1109" t="s">
        <v>1744</v>
      </c>
      <c r="J202" s="1110" t="s">
        <v>1738</v>
      </c>
      <c r="K202" s="1110" t="s">
        <v>1738</v>
      </c>
      <c r="L202" s="1110" t="s">
        <v>1738</v>
      </c>
      <c r="M202" s="1110" t="s">
        <v>1738</v>
      </c>
      <c r="N202" s="1110" t="s">
        <v>1738</v>
      </c>
      <c r="O202" s="1110" t="s">
        <v>1738</v>
      </c>
      <c r="P202" s="1110" t="s">
        <v>1738</v>
      </c>
      <c r="Q202" s="1110" t="s">
        <v>1738</v>
      </c>
      <c r="R202" s="1110" t="s">
        <v>1738</v>
      </c>
      <c r="S202" s="1110"/>
      <c r="T202" s="1110"/>
      <c r="U202" s="1110"/>
      <c r="V202" s="1110"/>
      <c r="W202" s="1110" t="s">
        <v>1738</v>
      </c>
      <c r="X202" s="1110" t="s">
        <v>1738</v>
      </c>
      <c r="Y202" s="1110" t="s">
        <v>1738</v>
      </c>
      <c r="Z202" s="1110" t="s">
        <v>1738</v>
      </c>
      <c r="AA202" s="1110" t="s">
        <v>1738</v>
      </c>
      <c r="AB202" s="1110" t="s">
        <v>1738</v>
      </c>
      <c r="AC202" s="1110" t="s">
        <v>1738</v>
      </c>
      <c r="AD202" s="1110" t="s">
        <v>1738</v>
      </c>
      <c r="AE202" s="636">
        <v>0</v>
      </c>
      <c r="AF202" s="650">
        <v>0</v>
      </c>
      <c r="AG202" s="635" t="e">
        <v>#VALUE!</v>
      </c>
      <c r="AH202" s="612" t="s">
        <v>1057</v>
      </c>
    </row>
    <row r="203" spans="2:34" s="569" customFormat="1" x14ac:dyDescent="0.2">
      <c r="B203" s="612"/>
      <c r="C203" s="622" t="s">
        <v>1745</v>
      </c>
      <c r="D203" s="623"/>
      <c r="E203" s="623"/>
      <c r="F203" s="623"/>
      <c r="G203" s="623"/>
      <c r="H203" s="624"/>
      <c r="I203" s="1111" t="s">
        <v>1746</v>
      </c>
      <c r="J203" s="1112" t="s">
        <v>1747</v>
      </c>
      <c r="K203" s="1112" t="s">
        <v>1747</v>
      </c>
      <c r="L203" s="1112" t="s">
        <v>1747</v>
      </c>
      <c r="M203" s="1112" t="s">
        <v>1747</v>
      </c>
      <c r="N203" s="1112" t="s">
        <v>1747</v>
      </c>
      <c r="O203" s="1112" t="s">
        <v>1747</v>
      </c>
      <c r="P203" s="1112" t="s">
        <v>1747</v>
      </c>
      <c r="Q203" s="1112" t="s">
        <v>1747</v>
      </c>
      <c r="R203" s="1112" t="s">
        <v>1747</v>
      </c>
      <c r="S203" s="1112"/>
      <c r="T203" s="1112"/>
      <c r="U203" s="1112"/>
      <c r="V203" s="1112"/>
      <c r="W203" s="1112" t="s">
        <v>1747</v>
      </c>
      <c r="X203" s="1112" t="s">
        <v>1747</v>
      </c>
      <c r="Y203" s="1112" t="s">
        <v>1747</v>
      </c>
      <c r="Z203" s="1112" t="s">
        <v>1747</v>
      </c>
      <c r="AA203" s="1112" t="s">
        <v>1747</v>
      </c>
      <c r="AB203" s="1112" t="s">
        <v>1747</v>
      </c>
      <c r="AC203" s="1112" t="s">
        <v>1747</v>
      </c>
      <c r="AD203" s="1112" t="s">
        <v>1747</v>
      </c>
      <c r="AE203" s="691">
        <v>0</v>
      </c>
      <c r="AF203" s="651">
        <v>0</v>
      </c>
      <c r="AG203" s="680" t="e">
        <v>#VALUE!</v>
      </c>
      <c r="AH203" s="612" t="s">
        <v>1057</v>
      </c>
    </row>
    <row r="204" spans="2:34" s="569" customFormat="1" x14ac:dyDescent="0.2">
      <c r="B204" s="612" t="s">
        <v>1209</v>
      </c>
      <c r="C204" s="630" t="s">
        <v>162</v>
      </c>
      <c r="D204" s="631"/>
      <c r="E204" s="631"/>
      <c r="F204" s="631"/>
      <c r="G204" s="631"/>
      <c r="H204" s="632"/>
      <c r="I204" s="1109" t="s">
        <v>1748</v>
      </c>
      <c r="J204" s="1110" t="s">
        <v>1749</v>
      </c>
      <c r="K204" s="1110" t="s">
        <v>1749</v>
      </c>
      <c r="L204" s="1110" t="s">
        <v>1749</v>
      </c>
      <c r="M204" s="1110" t="s">
        <v>1749</v>
      </c>
      <c r="N204" s="1110" t="s">
        <v>1749</v>
      </c>
      <c r="O204" s="1110" t="s">
        <v>1749</v>
      </c>
      <c r="P204" s="1110" t="s">
        <v>1749</v>
      </c>
      <c r="Q204" s="1110" t="s">
        <v>1749</v>
      </c>
      <c r="R204" s="1110" t="s">
        <v>1749</v>
      </c>
      <c r="S204" s="1110"/>
      <c r="T204" s="1110"/>
      <c r="U204" s="1110"/>
      <c r="V204" s="1110"/>
      <c r="W204" s="1110" t="s">
        <v>1749</v>
      </c>
      <c r="X204" s="1110" t="s">
        <v>1749</v>
      </c>
      <c r="Y204" s="1110" t="s">
        <v>1749</v>
      </c>
      <c r="Z204" s="1110" t="s">
        <v>1749</v>
      </c>
      <c r="AA204" s="1110" t="s">
        <v>1749</v>
      </c>
      <c r="AB204" s="1110" t="s">
        <v>1749</v>
      </c>
      <c r="AC204" s="1110" t="s">
        <v>1749</v>
      </c>
      <c r="AD204" s="1110" t="s">
        <v>1749</v>
      </c>
      <c r="AE204" s="636">
        <v>0</v>
      </c>
      <c r="AF204" s="650">
        <v>0</v>
      </c>
      <c r="AG204" s="635" t="e">
        <v>#VALUE!</v>
      </c>
      <c r="AH204" s="612" t="s">
        <v>1057</v>
      </c>
    </row>
    <row r="205" spans="2:34" s="569" customFormat="1" x14ac:dyDescent="0.2">
      <c r="B205" s="612"/>
      <c r="C205" s="630" t="s">
        <v>163</v>
      </c>
      <c r="D205" s="631"/>
      <c r="E205" s="631"/>
      <c r="F205" s="631"/>
      <c r="G205" s="631"/>
      <c r="H205" s="632"/>
      <c r="I205" s="1109" t="s">
        <v>1750</v>
      </c>
      <c r="J205" s="1110" t="s">
        <v>1751</v>
      </c>
      <c r="K205" s="1110" t="s">
        <v>1751</v>
      </c>
      <c r="L205" s="1110" t="s">
        <v>1751</v>
      </c>
      <c r="M205" s="1110" t="s">
        <v>1751</v>
      </c>
      <c r="N205" s="1110" t="s">
        <v>1751</v>
      </c>
      <c r="O205" s="1110" t="s">
        <v>1751</v>
      </c>
      <c r="P205" s="1110" t="s">
        <v>1751</v>
      </c>
      <c r="Q205" s="1110" t="s">
        <v>1751</v>
      </c>
      <c r="R205" s="1110" t="s">
        <v>1751</v>
      </c>
      <c r="S205" s="1110"/>
      <c r="T205" s="1110"/>
      <c r="U205" s="1110"/>
      <c r="V205" s="1110"/>
      <c r="W205" s="1110" t="s">
        <v>1751</v>
      </c>
      <c r="X205" s="1110" t="s">
        <v>1751</v>
      </c>
      <c r="Y205" s="1110" t="s">
        <v>1751</v>
      </c>
      <c r="Z205" s="1110" t="s">
        <v>1751</v>
      </c>
      <c r="AA205" s="1110" t="s">
        <v>1751</v>
      </c>
      <c r="AB205" s="1110" t="s">
        <v>1751</v>
      </c>
      <c r="AC205" s="1110" t="s">
        <v>1751</v>
      </c>
      <c r="AD205" s="1110" t="s">
        <v>1751</v>
      </c>
      <c r="AE205" s="636">
        <v>0</v>
      </c>
      <c r="AF205" s="650">
        <v>0</v>
      </c>
      <c r="AG205" s="635" t="e">
        <v>#VALUE!</v>
      </c>
      <c r="AH205" s="612" t="s">
        <v>1057</v>
      </c>
    </row>
    <row r="206" spans="2:34" s="569" customFormat="1" x14ac:dyDescent="0.2">
      <c r="B206" s="612" t="s">
        <v>1187</v>
      </c>
      <c r="C206" s="630" t="s">
        <v>164</v>
      </c>
      <c r="D206" s="631"/>
      <c r="E206" s="631"/>
      <c r="F206" s="631"/>
      <c r="G206" s="631"/>
      <c r="H206" s="632"/>
      <c r="I206" s="1109" t="s">
        <v>1752</v>
      </c>
      <c r="J206" s="1110" t="s">
        <v>1753</v>
      </c>
      <c r="K206" s="1110" t="s">
        <v>1753</v>
      </c>
      <c r="L206" s="1110" t="s">
        <v>1753</v>
      </c>
      <c r="M206" s="1110" t="s">
        <v>1753</v>
      </c>
      <c r="N206" s="1110" t="s">
        <v>1753</v>
      </c>
      <c r="O206" s="1110" t="s">
        <v>1753</v>
      </c>
      <c r="P206" s="1110" t="s">
        <v>1753</v>
      </c>
      <c r="Q206" s="1110" t="s">
        <v>1753</v>
      </c>
      <c r="R206" s="1110" t="s">
        <v>1753</v>
      </c>
      <c r="S206" s="1110"/>
      <c r="T206" s="1110"/>
      <c r="U206" s="1110"/>
      <c r="V206" s="1110"/>
      <c r="W206" s="1110" t="s">
        <v>1753</v>
      </c>
      <c r="X206" s="1110" t="s">
        <v>1753</v>
      </c>
      <c r="Y206" s="1110" t="s">
        <v>1753</v>
      </c>
      <c r="Z206" s="1110" t="s">
        <v>1753</v>
      </c>
      <c r="AA206" s="1110" t="s">
        <v>1753</v>
      </c>
      <c r="AB206" s="1110" t="s">
        <v>1753</v>
      </c>
      <c r="AC206" s="1110" t="s">
        <v>1753</v>
      </c>
      <c r="AD206" s="1110" t="s">
        <v>1753</v>
      </c>
      <c r="AE206" s="636">
        <v>0</v>
      </c>
      <c r="AF206" s="650">
        <v>0</v>
      </c>
      <c r="AG206" s="635" t="e">
        <v>#VALUE!</v>
      </c>
      <c r="AH206" s="612" t="s">
        <v>1057</v>
      </c>
    </row>
    <row r="207" spans="2:34" s="569" customFormat="1" x14ac:dyDescent="0.2">
      <c r="B207" s="612"/>
      <c r="C207" s="630" t="s">
        <v>1754</v>
      </c>
      <c r="D207" s="631"/>
      <c r="E207" s="631"/>
      <c r="F207" s="631"/>
      <c r="G207" s="631"/>
      <c r="H207" s="632"/>
      <c r="I207" s="1109" t="s">
        <v>1755</v>
      </c>
      <c r="J207" s="1110" t="s">
        <v>1756</v>
      </c>
      <c r="K207" s="1110" t="s">
        <v>1756</v>
      </c>
      <c r="L207" s="1110" t="s">
        <v>1756</v>
      </c>
      <c r="M207" s="1110" t="s">
        <v>1756</v>
      </c>
      <c r="N207" s="1110" t="s">
        <v>1756</v>
      </c>
      <c r="O207" s="1110" t="s">
        <v>1756</v>
      </c>
      <c r="P207" s="1110" t="s">
        <v>1756</v>
      </c>
      <c r="Q207" s="1110" t="s">
        <v>1756</v>
      </c>
      <c r="R207" s="1110" t="s">
        <v>1756</v>
      </c>
      <c r="S207" s="1110"/>
      <c r="T207" s="1110"/>
      <c r="U207" s="1110"/>
      <c r="V207" s="1110"/>
      <c r="W207" s="1110" t="s">
        <v>1756</v>
      </c>
      <c r="X207" s="1110" t="s">
        <v>1756</v>
      </c>
      <c r="Y207" s="1110" t="s">
        <v>1756</v>
      </c>
      <c r="Z207" s="1110" t="s">
        <v>1756</v>
      </c>
      <c r="AA207" s="1110" t="s">
        <v>1756</v>
      </c>
      <c r="AB207" s="1110" t="s">
        <v>1756</v>
      </c>
      <c r="AC207" s="1110" t="s">
        <v>1756</v>
      </c>
      <c r="AD207" s="1110" t="s">
        <v>1756</v>
      </c>
      <c r="AE207" s="650">
        <v>0</v>
      </c>
      <c r="AF207" s="650">
        <v>0</v>
      </c>
      <c r="AG207" s="635" t="e">
        <v>#VALUE!</v>
      </c>
      <c r="AH207" s="612" t="s">
        <v>1057</v>
      </c>
    </row>
    <row r="208" spans="2:34" s="569" customFormat="1" x14ac:dyDescent="0.2">
      <c r="B208" s="612"/>
      <c r="C208" s="647" t="s">
        <v>165</v>
      </c>
      <c r="D208" s="648"/>
      <c r="E208" s="648"/>
      <c r="F208" s="648"/>
      <c r="G208" s="648"/>
      <c r="H208" s="649"/>
      <c r="I208" s="1107" t="s">
        <v>1757</v>
      </c>
      <c r="J208" s="1108" t="s">
        <v>1758</v>
      </c>
      <c r="K208" s="1108" t="s">
        <v>1758</v>
      </c>
      <c r="L208" s="1108" t="s">
        <v>1758</v>
      </c>
      <c r="M208" s="1108" t="s">
        <v>1758</v>
      </c>
      <c r="N208" s="1108" t="s">
        <v>1758</v>
      </c>
      <c r="O208" s="1108" t="s">
        <v>1758</v>
      </c>
      <c r="P208" s="1108" t="s">
        <v>1758</v>
      </c>
      <c r="Q208" s="1108" t="s">
        <v>1758</v>
      </c>
      <c r="R208" s="1108" t="s">
        <v>1758</v>
      </c>
      <c r="S208" s="1108"/>
      <c r="T208" s="1108"/>
      <c r="U208" s="1108"/>
      <c r="V208" s="1108"/>
      <c r="W208" s="1108" t="s">
        <v>1758</v>
      </c>
      <c r="X208" s="1108" t="s">
        <v>1758</v>
      </c>
      <c r="Y208" s="1108" t="s">
        <v>1758</v>
      </c>
      <c r="Z208" s="1108" t="s">
        <v>1758</v>
      </c>
      <c r="AA208" s="1108" t="s">
        <v>1758</v>
      </c>
      <c r="AB208" s="1108" t="s">
        <v>1758</v>
      </c>
      <c r="AC208" s="1108" t="s">
        <v>1758</v>
      </c>
      <c r="AD208" s="1108" t="s">
        <v>1758</v>
      </c>
      <c r="AE208" s="636">
        <v>0</v>
      </c>
      <c r="AF208" s="650">
        <v>0</v>
      </c>
      <c r="AG208" s="635" t="e">
        <v>#VALUE!</v>
      </c>
      <c r="AH208" s="612" t="s">
        <v>1057</v>
      </c>
    </row>
    <row r="209" spans="2:34" s="569" customFormat="1" x14ac:dyDescent="0.2">
      <c r="B209" s="612"/>
      <c r="C209" s="647" t="s">
        <v>166</v>
      </c>
      <c r="D209" s="648"/>
      <c r="E209" s="648"/>
      <c r="F209" s="648"/>
      <c r="G209" s="648"/>
      <c r="H209" s="649"/>
      <c r="I209" s="1107" t="s">
        <v>1759</v>
      </c>
      <c r="J209" s="1108" t="s">
        <v>1760</v>
      </c>
      <c r="K209" s="1108" t="s">
        <v>1760</v>
      </c>
      <c r="L209" s="1108" t="s">
        <v>1760</v>
      </c>
      <c r="M209" s="1108" t="s">
        <v>1760</v>
      </c>
      <c r="N209" s="1108" t="s">
        <v>1760</v>
      </c>
      <c r="O209" s="1108" t="s">
        <v>1760</v>
      </c>
      <c r="P209" s="1108" t="s">
        <v>1760</v>
      </c>
      <c r="Q209" s="1108" t="s">
        <v>1760</v>
      </c>
      <c r="R209" s="1108" t="s">
        <v>1760</v>
      </c>
      <c r="S209" s="1108"/>
      <c r="T209" s="1108"/>
      <c r="U209" s="1108"/>
      <c r="V209" s="1108"/>
      <c r="W209" s="1108" t="s">
        <v>1760</v>
      </c>
      <c r="X209" s="1108" t="s">
        <v>1760</v>
      </c>
      <c r="Y209" s="1108" t="s">
        <v>1760</v>
      </c>
      <c r="Z209" s="1108" t="s">
        <v>1760</v>
      </c>
      <c r="AA209" s="1108" t="s">
        <v>1760</v>
      </c>
      <c r="AB209" s="1108" t="s">
        <v>1760</v>
      </c>
      <c r="AC209" s="1108" t="s">
        <v>1760</v>
      </c>
      <c r="AD209" s="1108" t="s">
        <v>1760</v>
      </c>
      <c r="AE209" s="636">
        <v>0</v>
      </c>
      <c r="AF209" s="650">
        <v>0</v>
      </c>
      <c r="AG209" s="635" t="e">
        <v>#VALUE!</v>
      </c>
      <c r="AH209" s="612" t="s">
        <v>1057</v>
      </c>
    </row>
    <row r="210" spans="2:34" s="569" customFormat="1" x14ac:dyDescent="0.2">
      <c r="B210" s="612"/>
      <c r="C210" s="647" t="s">
        <v>167</v>
      </c>
      <c r="D210" s="648"/>
      <c r="E210" s="648"/>
      <c r="F210" s="648"/>
      <c r="G210" s="648"/>
      <c r="H210" s="649"/>
      <c r="I210" s="1107" t="s">
        <v>1761</v>
      </c>
      <c r="J210" s="1108" t="s">
        <v>1762</v>
      </c>
      <c r="K210" s="1108" t="s">
        <v>1762</v>
      </c>
      <c r="L210" s="1108" t="s">
        <v>1762</v>
      </c>
      <c r="M210" s="1108" t="s">
        <v>1762</v>
      </c>
      <c r="N210" s="1108" t="s">
        <v>1762</v>
      </c>
      <c r="O210" s="1108" t="s">
        <v>1762</v>
      </c>
      <c r="P210" s="1108" t="s">
        <v>1762</v>
      </c>
      <c r="Q210" s="1108" t="s">
        <v>1762</v>
      </c>
      <c r="R210" s="1108" t="s">
        <v>1762</v>
      </c>
      <c r="S210" s="1108"/>
      <c r="T210" s="1108"/>
      <c r="U210" s="1108"/>
      <c r="V210" s="1108"/>
      <c r="W210" s="1108" t="s">
        <v>1762</v>
      </c>
      <c r="X210" s="1108" t="s">
        <v>1762</v>
      </c>
      <c r="Y210" s="1108" t="s">
        <v>1762</v>
      </c>
      <c r="Z210" s="1108" t="s">
        <v>1762</v>
      </c>
      <c r="AA210" s="1108" t="s">
        <v>1762</v>
      </c>
      <c r="AB210" s="1108" t="s">
        <v>1762</v>
      </c>
      <c r="AC210" s="1108" t="s">
        <v>1762</v>
      </c>
      <c r="AD210" s="1108" t="s">
        <v>1762</v>
      </c>
      <c r="AE210" s="636">
        <v>0</v>
      </c>
      <c r="AF210" s="650">
        <v>0</v>
      </c>
      <c r="AG210" s="635" t="e">
        <v>#VALUE!</v>
      </c>
      <c r="AH210" s="612" t="s">
        <v>1057</v>
      </c>
    </row>
    <row r="211" spans="2:34" s="569" customFormat="1" x14ac:dyDescent="0.2">
      <c r="B211" s="612"/>
      <c r="C211" s="647" t="s">
        <v>168</v>
      </c>
      <c r="D211" s="648"/>
      <c r="E211" s="648"/>
      <c r="F211" s="648"/>
      <c r="G211" s="648"/>
      <c r="H211" s="649"/>
      <c r="I211" s="1107" t="s">
        <v>1763</v>
      </c>
      <c r="J211" s="1108" t="s">
        <v>1764</v>
      </c>
      <c r="K211" s="1108" t="s">
        <v>1764</v>
      </c>
      <c r="L211" s="1108" t="s">
        <v>1764</v>
      </c>
      <c r="M211" s="1108" t="s">
        <v>1764</v>
      </c>
      <c r="N211" s="1108" t="s">
        <v>1764</v>
      </c>
      <c r="O211" s="1108" t="s">
        <v>1764</v>
      </c>
      <c r="P211" s="1108" t="s">
        <v>1764</v>
      </c>
      <c r="Q211" s="1108" t="s">
        <v>1764</v>
      </c>
      <c r="R211" s="1108" t="s">
        <v>1764</v>
      </c>
      <c r="S211" s="1108"/>
      <c r="T211" s="1108"/>
      <c r="U211" s="1108"/>
      <c r="V211" s="1108"/>
      <c r="W211" s="1108" t="s">
        <v>1764</v>
      </c>
      <c r="X211" s="1108" t="s">
        <v>1764</v>
      </c>
      <c r="Y211" s="1108" t="s">
        <v>1764</v>
      </c>
      <c r="Z211" s="1108" t="s">
        <v>1764</v>
      </c>
      <c r="AA211" s="1108" t="s">
        <v>1764</v>
      </c>
      <c r="AB211" s="1108" t="s">
        <v>1764</v>
      </c>
      <c r="AC211" s="1108" t="s">
        <v>1764</v>
      </c>
      <c r="AD211" s="1108" t="s">
        <v>1764</v>
      </c>
      <c r="AE211" s="636">
        <v>0</v>
      </c>
      <c r="AF211" s="650">
        <v>0</v>
      </c>
      <c r="AG211" s="635" t="e">
        <v>#VALUE!</v>
      </c>
      <c r="AH211" s="612" t="s">
        <v>1057</v>
      </c>
    </row>
    <row r="212" spans="2:34" s="569" customFormat="1" x14ac:dyDescent="0.2">
      <c r="B212" s="612"/>
      <c r="C212" s="630" t="s">
        <v>169</v>
      </c>
      <c r="D212" s="631"/>
      <c r="E212" s="631"/>
      <c r="F212" s="631"/>
      <c r="G212" s="631"/>
      <c r="H212" s="632"/>
      <c r="I212" s="1109" t="s">
        <v>1765</v>
      </c>
      <c r="J212" s="1110" t="s">
        <v>1766</v>
      </c>
      <c r="K212" s="1110" t="s">
        <v>1766</v>
      </c>
      <c r="L212" s="1110" t="s">
        <v>1766</v>
      </c>
      <c r="M212" s="1110" t="s">
        <v>1766</v>
      </c>
      <c r="N212" s="1110" t="s">
        <v>1766</v>
      </c>
      <c r="O212" s="1110" t="s">
        <v>1766</v>
      </c>
      <c r="P212" s="1110" t="s">
        <v>1766</v>
      </c>
      <c r="Q212" s="1110" t="s">
        <v>1766</v>
      </c>
      <c r="R212" s="1110" t="s">
        <v>1766</v>
      </c>
      <c r="S212" s="1110"/>
      <c r="T212" s="1110"/>
      <c r="U212" s="1110"/>
      <c r="V212" s="1110"/>
      <c r="W212" s="1110" t="s">
        <v>1766</v>
      </c>
      <c r="X212" s="1110" t="s">
        <v>1766</v>
      </c>
      <c r="Y212" s="1110" t="s">
        <v>1766</v>
      </c>
      <c r="Z212" s="1110" t="s">
        <v>1766</v>
      </c>
      <c r="AA212" s="1110" t="s">
        <v>1766</v>
      </c>
      <c r="AB212" s="1110" t="s">
        <v>1766</v>
      </c>
      <c r="AC212" s="1110" t="s">
        <v>1766</v>
      </c>
      <c r="AD212" s="1110" t="s">
        <v>1766</v>
      </c>
      <c r="AE212" s="636">
        <v>0</v>
      </c>
      <c r="AF212" s="650">
        <v>0</v>
      </c>
      <c r="AG212" s="635" t="e">
        <v>#VALUE!</v>
      </c>
      <c r="AH212" s="612" t="s">
        <v>1057</v>
      </c>
    </row>
    <row r="213" spans="2:34" s="569" customFormat="1" x14ac:dyDescent="0.2">
      <c r="B213" s="612"/>
      <c r="C213" s="622" t="s">
        <v>1767</v>
      </c>
      <c r="D213" s="623"/>
      <c r="E213" s="623"/>
      <c r="F213" s="623"/>
      <c r="G213" s="623"/>
      <c r="H213" s="624"/>
      <c r="I213" s="1111" t="s">
        <v>1768</v>
      </c>
      <c r="J213" s="1112" t="s">
        <v>1769</v>
      </c>
      <c r="K213" s="1112" t="s">
        <v>1769</v>
      </c>
      <c r="L213" s="1112" t="s">
        <v>1769</v>
      </c>
      <c r="M213" s="1112" t="s">
        <v>1769</v>
      </c>
      <c r="N213" s="1112" t="s">
        <v>1769</v>
      </c>
      <c r="O213" s="1112" t="s">
        <v>1769</v>
      </c>
      <c r="P213" s="1112" t="s">
        <v>1769</v>
      </c>
      <c r="Q213" s="1112" t="s">
        <v>1769</v>
      </c>
      <c r="R213" s="1112" t="s">
        <v>1769</v>
      </c>
      <c r="S213" s="1112"/>
      <c r="T213" s="1112"/>
      <c r="U213" s="1112"/>
      <c r="V213" s="1112"/>
      <c r="W213" s="1112" t="s">
        <v>1769</v>
      </c>
      <c r="X213" s="1112" t="s">
        <v>1769</v>
      </c>
      <c r="Y213" s="1112" t="s">
        <v>1769</v>
      </c>
      <c r="Z213" s="1112" t="s">
        <v>1769</v>
      </c>
      <c r="AA213" s="1112" t="s">
        <v>1769</v>
      </c>
      <c r="AB213" s="1112" t="s">
        <v>1769</v>
      </c>
      <c r="AC213" s="1112" t="s">
        <v>1769</v>
      </c>
      <c r="AD213" s="1112" t="s">
        <v>1769</v>
      </c>
      <c r="AE213" s="691">
        <v>0</v>
      </c>
      <c r="AF213" s="651">
        <v>0</v>
      </c>
      <c r="AG213" s="680" t="e">
        <v>#VALUE!</v>
      </c>
      <c r="AH213" s="612" t="s">
        <v>1057</v>
      </c>
    </row>
    <row r="214" spans="2:34" s="569" customFormat="1" x14ac:dyDescent="0.2">
      <c r="B214" s="612" t="s">
        <v>1209</v>
      </c>
      <c r="C214" s="630" t="s">
        <v>170</v>
      </c>
      <c r="D214" s="631"/>
      <c r="E214" s="631"/>
      <c r="F214" s="631"/>
      <c r="G214" s="631"/>
      <c r="H214" s="632"/>
      <c r="I214" s="1109" t="s">
        <v>1770</v>
      </c>
      <c r="J214" s="1110" t="s">
        <v>1771</v>
      </c>
      <c r="K214" s="1110" t="s">
        <v>1771</v>
      </c>
      <c r="L214" s="1110" t="s">
        <v>1771</v>
      </c>
      <c r="M214" s="1110" t="s">
        <v>1771</v>
      </c>
      <c r="N214" s="1110" t="s">
        <v>1771</v>
      </c>
      <c r="O214" s="1110" t="s">
        <v>1771</v>
      </c>
      <c r="P214" s="1110" t="s">
        <v>1771</v>
      </c>
      <c r="Q214" s="1110" t="s">
        <v>1771</v>
      </c>
      <c r="R214" s="1110" t="s">
        <v>1771</v>
      </c>
      <c r="S214" s="1110"/>
      <c r="T214" s="1110"/>
      <c r="U214" s="1110"/>
      <c r="V214" s="1110"/>
      <c r="W214" s="1110" t="s">
        <v>1771</v>
      </c>
      <c r="X214" s="1110" t="s">
        <v>1771</v>
      </c>
      <c r="Y214" s="1110" t="s">
        <v>1771</v>
      </c>
      <c r="Z214" s="1110" t="s">
        <v>1771</v>
      </c>
      <c r="AA214" s="1110" t="s">
        <v>1771</v>
      </c>
      <c r="AB214" s="1110" t="s">
        <v>1771</v>
      </c>
      <c r="AC214" s="1110" t="s">
        <v>1771</v>
      </c>
      <c r="AD214" s="1110" t="s">
        <v>1771</v>
      </c>
      <c r="AE214" s="636">
        <v>0</v>
      </c>
      <c r="AF214" s="650">
        <v>0</v>
      </c>
      <c r="AG214" s="635" t="e">
        <v>#VALUE!</v>
      </c>
      <c r="AH214" s="612" t="s">
        <v>1057</v>
      </c>
    </row>
    <row r="215" spans="2:34" s="569" customFormat="1" x14ac:dyDescent="0.2">
      <c r="B215" s="612"/>
      <c r="C215" s="630" t="s">
        <v>171</v>
      </c>
      <c r="D215" s="631"/>
      <c r="E215" s="631"/>
      <c r="F215" s="631"/>
      <c r="G215" s="631"/>
      <c r="H215" s="632"/>
      <c r="I215" s="1109" t="s">
        <v>1772</v>
      </c>
      <c r="J215" s="1110" t="s">
        <v>1773</v>
      </c>
      <c r="K215" s="1110" t="s">
        <v>1773</v>
      </c>
      <c r="L215" s="1110" t="s">
        <v>1773</v>
      </c>
      <c r="M215" s="1110" t="s">
        <v>1773</v>
      </c>
      <c r="N215" s="1110" t="s">
        <v>1773</v>
      </c>
      <c r="O215" s="1110" t="s">
        <v>1773</v>
      </c>
      <c r="P215" s="1110" t="s">
        <v>1773</v>
      </c>
      <c r="Q215" s="1110" t="s">
        <v>1773</v>
      </c>
      <c r="R215" s="1110" t="s">
        <v>1773</v>
      </c>
      <c r="S215" s="1110"/>
      <c r="T215" s="1110"/>
      <c r="U215" s="1110"/>
      <c r="V215" s="1110"/>
      <c r="W215" s="1110" t="s">
        <v>1773</v>
      </c>
      <c r="X215" s="1110" t="s">
        <v>1773</v>
      </c>
      <c r="Y215" s="1110" t="s">
        <v>1773</v>
      </c>
      <c r="Z215" s="1110" t="s">
        <v>1773</v>
      </c>
      <c r="AA215" s="1110" t="s">
        <v>1773</v>
      </c>
      <c r="AB215" s="1110" t="s">
        <v>1773</v>
      </c>
      <c r="AC215" s="1110" t="s">
        <v>1773</v>
      </c>
      <c r="AD215" s="1110" t="s">
        <v>1773</v>
      </c>
      <c r="AE215" s="636">
        <v>0</v>
      </c>
      <c r="AF215" s="650">
        <v>0</v>
      </c>
      <c r="AG215" s="635" t="e">
        <v>#VALUE!</v>
      </c>
      <c r="AH215" s="612" t="s">
        <v>1057</v>
      </c>
    </row>
    <row r="216" spans="2:34" s="569" customFormat="1" x14ac:dyDescent="0.2">
      <c r="B216" s="612" t="s">
        <v>1184</v>
      </c>
      <c r="C216" s="630" t="s">
        <v>172</v>
      </c>
      <c r="D216" s="631"/>
      <c r="E216" s="631"/>
      <c r="F216" s="631"/>
      <c r="G216" s="631"/>
      <c r="H216" s="632"/>
      <c r="I216" s="1109" t="s">
        <v>1774</v>
      </c>
      <c r="J216" s="1110" t="s">
        <v>1775</v>
      </c>
      <c r="K216" s="1110" t="s">
        <v>1775</v>
      </c>
      <c r="L216" s="1110" t="s">
        <v>1775</v>
      </c>
      <c r="M216" s="1110" t="s">
        <v>1775</v>
      </c>
      <c r="N216" s="1110" t="s">
        <v>1775</v>
      </c>
      <c r="O216" s="1110" t="s">
        <v>1775</v>
      </c>
      <c r="P216" s="1110" t="s">
        <v>1775</v>
      </c>
      <c r="Q216" s="1110" t="s">
        <v>1775</v>
      </c>
      <c r="R216" s="1110" t="s">
        <v>1775</v>
      </c>
      <c r="S216" s="1110"/>
      <c r="T216" s="1110"/>
      <c r="U216" s="1110"/>
      <c r="V216" s="1110"/>
      <c r="W216" s="1110" t="s">
        <v>1775</v>
      </c>
      <c r="X216" s="1110" t="s">
        <v>1775</v>
      </c>
      <c r="Y216" s="1110" t="s">
        <v>1775</v>
      </c>
      <c r="Z216" s="1110" t="s">
        <v>1775</v>
      </c>
      <c r="AA216" s="1110" t="s">
        <v>1775</v>
      </c>
      <c r="AB216" s="1110" t="s">
        <v>1775</v>
      </c>
      <c r="AC216" s="1110" t="s">
        <v>1775</v>
      </c>
      <c r="AD216" s="1110" t="s">
        <v>1775</v>
      </c>
      <c r="AE216" s="636">
        <v>0</v>
      </c>
      <c r="AF216" s="650">
        <v>0</v>
      </c>
      <c r="AG216" s="635" t="e">
        <v>#VALUE!</v>
      </c>
      <c r="AH216" s="612" t="s">
        <v>1057</v>
      </c>
    </row>
    <row r="217" spans="2:34" s="569" customFormat="1" x14ac:dyDescent="0.2">
      <c r="B217" s="612"/>
      <c r="C217" s="630" t="s">
        <v>173</v>
      </c>
      <c r="D217" s="631"/>
      <c r="E217" s="631"/>
      <c r="F217" s="631"/>
      <c r="G217" s="631"/>
      <c r="H217" s="632"/>
      <c r="I217" s="1109" t="s">
        <v>1776</v>
      </c>
      <c r="J217" s="1110" t="s">
        <v>1777</v>
      </c>
      <c r="K217" s="1110" t="s">
        <v>1777</v>
      </c>
      <c r="L217" s="1110" t="s">
        <v>1777</v>
      </c>
      <c r="M217" s="1110" t="s">
        <v>1777</v>
      </c>
      <c r="N217" s="1110" t="s">
        <v>1777</v>
      </c>
      <c r="O217" s="1110" t="s">
        <v>1777</v>
      </c>
      <c r="P217" s="1110" t="s">
        <v>1777</v>
      </c>
      <c r="Q217" s="1110" t="s">
        <v>1777</v>
      </c>
      <c r="R217" s="1110" t="s">
        <v>1777</v>
      </c>
      <c r="S217" s="1110"/>
      <c r="T217" s="1110"/>
      <c r="U217" s="1110"/>
      <c r="V217" s="1110"/>
      <c r="W217" s="1110" t="s">
        <v>1777</v>
      </c>
      <c r="X217" s="1110" t="s">
        <v>1777</v>
      </c>
      <c r="Y217" s="1110" t="s">
        <v>1777</v>
      </c>
      <c r="Z217" s="1110" t="s">
        <v>1777</v>
      </c>
      <c r="AA217" s="1110" t="s">
        <v>1777</v>
      </c>
      <c r="AB217" s="1110" t="s">
        <v>1777</v>
      </c>
      <c r="AC217" s="1110" t="s">
        <v>1777</v>
      </c>
      <c r="AD217" s="1110" t="s">
        <v>1777</v>
      </c>
      <c r="AE217" s="636">
        <v>0</v>
      </c>
      <c r="AF217" s="650">
        <v>0</v>
      </c>
      <c r="AG217" s="635" t="e">
        <v>#VALUE!</v>
      </c>
      <c r="AH217" s="612" t="s">
        <v>1057</v>
      </c>
    </row>
    <row r="218" spans="2:34" s="569" customFormat="1" x14ac:dyDescent="0.2">
      <c r="B218" s="671"/>
      <c r="C218" s="630" t="s">
        <v>174</v>
      </c>
      <c r="D218" s="631"/>
      <c r="E218" s="631"/>
      <c r="F218" s="631"/>
      <c r="G218" s="631"/>
      <c r="H218" s="632"/>
      <c r="I218" s="1109" t="s">
        <v>1778</v>
      </c>
      <c r="J218" s="1110" t="s">
        <v>1726</v>
      </c>
      <c r="K218" s="1110" t="s">
        <v>1726</v>
      </c>
      <c r="L218" s="1110" t="s">
        <v>1726</v>
      </c>
      <c r="M218" s="1110" t="s">
        <v>1726</v>
      </c>
      <c r="N218" s="1110" t="s">
        <v>1726</v>
      </c>
      <c r="O218" s="1110" t="s">
        <v>1726</v>
      </c>
      <c r="P218" s="1110" t="s">
        <v>1726</v>
      </c>
      <c r="Q218" s="1110" t="s">
        <v>1726</v>
      </c>
      <c r="R218" s="1110" t="s">
        <v>1726</v>
      </c>
      <c r="S218" s="1110"/>
      <c r="T218" s="1110"/>
      <c r="U218" s="1110"/>
      <c r="V218" s="1110"/>
      <c r="W218" s="1110" t="s">
        <v>1726</v>
      </c>
      <c r="X218" s="1110" t="s">
        <v>1726</v>
      </c>
      <c r="Y218" s="1110" t="s">
        <v>1726</v>
      </c>
      <c r="Z218" s="1110" t="s">
        <v>1726</v>
      </c>
      <c r="AA218" s="1110" t="s">
        <v>1726</v>
      </c>
      <c r="AB218" s="1110" t="s">
        <v>1726</v>
      </c>
      <c r="AC218" s="1110" t="s">
        <v>1726</v>
      </c>
      <c r="AD218" s="1110" t="s">
        <v>1726</v>
      </c>
      <c r="AE218" s="636">
        <v>0</v>
      </c>
      <c r="AF218" s="650">
        <v>0</v>
      </c>
      <c r="AG218" s="635" t="e">
        <v>#VALUE!</v>
      </c>
      <c r="AH218" s="612" t="s">
        <v>1057</v>
      </c>
    </row>
    <row r="219" spans="2:34" s="569" customFormat="1" x14ac:dyDescent="0.2">
      <c r="B219" s="612"/>
      <c r="C219" s="622" t="s">
        <v>1779</v>
      </c>
      <c r="D219" s="623"/>
      <c r="E219" s="623"/>
      <c r="F219" s="623"/>
      <c r="G219" s="623"/>
      <c r="H219" s="624"/>
      <c r="I219" s="1111" t="s">
        <v>1780</v>
      </c>
      <c r="J219" s="1112" t="s">
        <v>1781</v>
      </c>
      <c r="K219" s="1112" t="s">
        <v>1781</v>
      </c>
      <c r="L219" s="1112" t="s">
        <v>1781</v>
      </c>
      <c r="M219" s="1112" t="s">
        <v>1781</v>
      </c>
      <c r="N219" s="1112" t="s">
        <v>1781</v>
      </c>
      <c r="O219" s="1112" t="s">
        <v>1781</v>
      </c>
      <c r="P219" s="1112" t="s">
        <v>1781</v>
      </c>
      <c r="Q219" s="1112" t="s">
        <v>1781</v>
      </c>
      <c r="R219" s="1112" t="s">
        <v>1781</v>
      </c>
      <c r="S219" s="1112"/>
      <c r="T219" s="1112"/>
      <c r="U219" s="1112"/>
      <c r="V219" s="1112"/>
      <c r="W219" s="1112" t="s">
        <v>1781</v>
      </c>
      <c r="X219" s="1112" t="s">
        <v>1781</v>
      </c>
      <c r="Y219" s="1112" t="s">
        <v>1781</v>
      </c>
      <c r="Z219" s="1112" t="s">
        <v>1781</v>
      </c>
      <c r="AA219" s="1112" t="s">
        <v>1781</v>
      </c>
      <c r="AB219" s="1112" t="s">
        <v>1781</v>
      </c>
      <c r="AC219" s="1112" t="s">
        <v>1781</v>
      </c>
      <c r="AD219" s="1112" t="s">
        <v>1781</v>
      </c>
      <c r="AE219" s="691">
        <v>0</v>
      </c>
      <c r="AF219" s="651">
        <v>0</v>
      </c>
      <c r="AG219" s="680" t="e">
        <v>#VALUE!</v>
      </c>
      <c r="AH219" s="612" t="s">
        <v>1057</v>
      </c>
    </row>
    <row r="220" spans="2:34" s="569" customFormat="1" x14ac:dyDescent="0.2">
      <c r="B220" s="612" t="s">
        <v>1209</v>
      </c>
      <c r="C220" s="630" t="s">
        <v>175</v>
      </c>
      <c r="D220" s="631"/>
      <c r="E220" s="631"/>
      <c r="F220" s="631"/>
      <c r="G220" s="631"/>
      <c r="H220" s="632"/>
      <c r="I220" s="1109" t="s">
        <v>1782</v>
      </c>
      <c r="J220" s="1110" t="s">
        <v>1783</v>
      </c>
      <c r="K220" s="1110" t="s">
        <v>1783</v>
      </c>
      <c r="L220" s="1110" t="s">
        <v>1783</v>
      </c>
      <c r="M220" s="1110" t="s">
        <v>1783</v>
      </c>
      <c r="N220" s="1110" t="s">
        <v>1783</v>
      </c>
      <c r="O220" s="1110" t="s">
        <v>1783</v>
      </c>
      <c r="P220" s="1110" t="s">
        <v>1783</v>
      </c>
      <c r="Q220" s="1110" t="s">
        <v>1783</v>
      </c>
      <c r="R220" s="1110" t="s">
        <v>1783</v>
      </c>
      <c r="S220" s="1110"/>
      <c r="T220" s="1110"/>
      <c r="U220" s="1110"/>
      <c r="V220" s="1110"/>
      <c r="W220" s="1110" t="s">
        <v>1783</v>
      </c>
      <c r="X220" s="1110" t="s">
        <v>1783</v>
      </c>
      <c r="Y220" s="1110" t="s">
        <v>1783</v>
      </c>
      <c r="Z220" s="1110" t="s">
        <v>1783</v>
      </c>
      <c r="AA220" s="1110" t="s">
        <v>1783</v>
      </c>
      <c r="AB220" s="1110" t="s">
        <v>1783</v>
      </c>
      <c r="AC220" s="1110" t="s">
        <v>1783</v>
      </c>
      <c r="AD220" s="1110" t="s">
        <v>1783</v>
      </c>
      <c r="AE220" s="636">
        <v>0</v>
      </c>
      <c r="AF220" s="650">
        <v>0</v>
      </c>
      <c r="AG220" s="635" t="e">
        <v>#VALUE!</v>
      </c>
      <c r="AH220" s="612" t="s">
        <v>1057</v>
      </c>
    </row>
    <row r="221" spans="2:34" s="569" customFormat="1" x14ac:dyDescent="0.2">
      <c r="B221" s="612"/>
      <c r="C221" s="630" t="s">
        <v>176</v>
      </c>
      <c r="D221" s="631"/>
      <c r="E221" s="631"/>
      <c r="F221" s="631"/>
      <c r="G221" s="631"/>
      <c r="H221" s="632"/>
      <c r="I221" s="1109" t="s">
        <v>1784</v>
      </c>
      <c r="J221" s="1110" t="s">
        <v>1772</v>
      </c>
      <c r="K221" s="1110" t="s">
        <v>1772</v>
      </c>
      <c r="L221" s="1110" t="s">
        <v>1772</v>
      </c>
      <c r="M221" s="1110" t="s">
        <v>1772</v>
      </c>
      <c r="N221" s="1110" t="s">
        <v>1772</v>
      </c>
      <c r="O221" s="1110" t="s">
        <v>1772</v>
      </c>
      <c r="P221" s="1110" t="s">
        <v>1772</v>
      </c>
      <c r="Q221" s="1110" t="s">
        <v>1772</v>
      </c>
      <c r="R221" s="1110" t="s">
        <v>1772</v>
      </c>
      <c r="S221" s="1110"/>
      <c r="T221" s="1110"/>
      <c r="U221" s="1110"/>
      <c r="V221" s="1110"/>
      <c r="W221" s="1110" t="s">
        <v>1772</v>
      </c>
      <c r="X221" s="1110" t="s">
        <v>1772</v>
      </c>
      <c r="Y221" s="1110" t="s">
        <v>1772</v>
      </c>
      <c r="Z221" s="1110" t="s">
        <v>1772</v>
      </c>
      <c r="AA221" s="1110" t="s">
        <v>1772</v>
      </c>
      <c r="AB221" s="1110" t="s">
        <v>1772</v>
      </c>
      <c r="AC221" s="1110" t="s">
        <v>1772</v>
      </c>
      <c r="AD221" s="1110" t="s">
        <v>1772</v>
      </c>
      <c r="AE221" s="636">
        <v>0</v>
      </c>
      <c r="AF221" s="650">
        <v>0</v>
      </c>
      <c r="AG221" s="635" t="e">
        <v>#VALUE!</v>
      </c>
      <c r="AH221" s="612" t="s">
        <v>1057</v>
      </c>
    </row>
    <row r="222" spans="2:34" s="569" customFormat="1" x14ac:dyDescent="0.2">
      <c r="B222" s="612" t="s">
        <v>1187</v>
      </c>
      <c r="C222" s="630" t="s">
        <v>177</v>
      </c>
      <c r="D222" s="631"/>
      <c r="E222" s="631"/>
      <c r="F222" s="631"/>
      <c r="G222" s="631"/>
      <c r="H222" s="632"/>
      <c r="I222" s="1109" t="s">
        <v>1785</v>
      </c>
      <c r="J222" s="1110" t="s">
        <v>1786</v>
      </c>
      <c r="K222" s="1110" t="s">
        <v>1786</v>
      </c>
      <c r="L222" s="1110" t="s">
        <v>1786</v>
      </c>
      <c r="M222" s="1110" t="s">
        <v>1786</v>
      </c>
      <c r="N222" s="1110" t="s">
        <v>1786</v>
      </c>
      <c r="O222" s="1110" t="s">
        <v>1786</v>
      </c>
      <c r="P222" s="1110" t="s">
        <v>1786</v>
      </c>
      <c r="Q222" s="1110" t="s">
        <v>1786</v>
      </c>
      <c r="R222" s="1110" t="s">
        <v>1786</v>
      </c>
      <c r="S222" s="1110"/>
      <c r="T222" s="1110"/>
      <c r="U222" s="1110"/>
      <c r="V222" s="1110"/>
      <c r="W222" s="1110" t="s">
        <v>1786</v>
      </c>
      <c r="X222" s="1110" t="s">
        <v>1786</v>
      </c>
      <c r="Y222" s="1110" t="s">
        <v>1786</v>
      </c>
      <c r="Z222" s="1110" t="s">
        <v>1786</v>
      </c>
      <c r="AA222" s="1110" t="s">
        <v>1786</v>
      </c>
      <c r="AB222" s="1110" t="s">
        <v>1786</v>
      </c>
      <c r="AC222" s="1110" t="s">
        <v>1786</v>
      </c>
      <c r="AD222" s="1110" t="s">
        <v>1786</v>
      </c>
      <c r="AE222" s="636">
        <v>0</v>
      </c>
      <c r="AF222" s="650">
        <v>0</v>
      </c>
      <c r="AG222" s="635" t="e">
        <v>#VALUE!</v>
      </c>
      <c r="AH222" s="612" t="s">
        <v>1057</v>
      </c>
    </row>
    <row r="223" spans="2:34" s="569" customFormat="1" x14ac:dyDescent="0.2">
      <c r="B223" s="612"/>
      <c r="C223" s="630" t="s">
        <v>178</v>
      </c>
      <c r="D223" s="631"/>
      <c r="E223" s="631"/>
      <c r="F223" s="631"/>
      <c r="G223" s="631"/>
      <c r="H223" s="632"/>
      <c r="I223" s="1109" t="s">
        <v>1787</v>
      </c>
      <c r="J223" s="1110" t="s">
        <v>1788</v>
      </c>
      <c r="K223" s="1110" t="s">
        <v>1788</v>
      </c>
      <c r="L223" s="1110" t="s">
        <v>1788</v>
      </c>
      <c r="M223" s="1110" t="s">
        <v>1788</v>
      </c>
      <c r="N223" s="1110" t="s">
        <v>1788</v>
      </c>
      <c r="O223" s="1110" t="s">
        <v>1788</v>
      </c>
      <c r="P223" s="1110" t="s">
        <v>1788</v>
      </c>
      <c r="Q223" s="1110" t="s">
        <v>1788</v>
      </c>
      <c r="R223" s="1110" t="s">
        <v>1788</v>
      </c>
      <c r="S223" s="1110"/>
      <c r="T223" s="1110"/>
      <c r="U223" s="1110"/>
      <c r="V223" s="1110"/>
      <c r="W223" s="1110" t="s">
        <v>1788</v>
      </c>
      <c r="X223" s="1110" t="s">
        <v>1788</v>
      </c>
      <c r="Y223" s="1110" t="s">
        <v>1788</v>
      </c>
      <c r="Z223" s="1110" t="s">
        <v>1788</v>
      </c>
      <c r="AA223" s="1110" t="s">
        <v>1788</v>
      </c>
      <c r="AB223" s="1110" t="s">
        <v>1788</v>
      </c>
      <c r="AC223" s="1110" t="s">
        <v>1788</v>
      </c>
      <c r="AD223" s="1110" t="s">
        <v>1788</v>
      </c>
      <c r="AE223" s="636">
        <v>0</v>
      </c>
      <c r="AF223" s="650">
        <v>0</v>
      </c>
      <c r="AG223" s="635" t="e">
        <v>#VALUE!</v>
      </c>
      <c r="AH223" s="612" t="s">
        <v>1057</v>
      </c>
    </row>
    <row r="224" spans="2:34" s="569" customFormat="1" x14ac:dyDescent="0.2">
      <c r="B224" s="671"/>
      <c r="C224" s="630" t="s">
        <v>179</v>
      </c>
      <c r="D224" s="631"/>
      <c r="E224" s="631"/>
      <c r="F224" s="631"/>
      <c r="G224" s="631"/>
      <c r="H224" s="632"/>
      <c r="I224" s="1109" t="s">
        <v>1789</v>
      </c>
      <c r="J224" s="1110" t="s">
        <v>1726</v>
      </c>
      <c r="K224" s="1110" t="s">
        <v>1726</v>
      </c>
      <c r="L224" s="1110" t="s">
        <v>1726</v>
      </c>
      <c r="M224" s="1110" t="s">
        <v>1726</v>
      </c>
      <c r="N224" s="1110" t="s">
        <v>1726</v>
      </c>
      <c r="O224" s="1110" t="s">
        <v>1726</v>
      </c>
      <c r="P224" s="1110" t="s">
        <v>1726</v>
      </c>
      <c r="Q224" s="1110" t="s">
        <v>1726</v>
      </c>
      <c r="R224" s="1110" t="s">
        <v>1726</v>
      </c>
      <c r="S224" s="1110"/>
      <c r="T224" s="1110"/>
      <c r="U224" s="1110"/>
      <c r="V224" s="1110"/>
      <c r="W224" s="1110" t="s">
        <v>1726</v>
      </c>
      <c r="X224" s="1110" t="s">
        <v>1726</v>
      </c>
      <c r="Y224" s="1110" t="s">
        <v>1726</v>
      </c>
      <c r="Z224" s="1110" t="s">
        <v>1726</v>
      </c>
      <c r="AA224" s="1110" t="s">
        <v>1726</v>
      </c>
      <c r="AB224" s="1110" t="s">
        <v>1726</v>
      </c>
      <c r="AC224" s="1110" t="s">
        <v>1726</v>
      </c>
      <c r="AD224" s="1110" t="s">
        <v>1726</v>
      </c>
      <c r="AE224" s="636">
        <v>0</v>
      </c>
      <c r="AF224" s="650">
        <v>0</v>
      </c>
      <c r="AG224" s="635" t="e">
        <v>#VALUE!</v>
      </c>
      <c r="AH224" s="612" t="s">
        <v>1057</v>
      </c>
    </row>
    <row r="225" spans="2:34" s="569" customFormat="1" x14ac:dyDescent="0.2">
      <c r="B225" s="612"/>
      <c r="C225" s="630" t="s">
        <v>180</v>
      </c>
      <c r="D225" s="631"/>
      <c r="E225" s="631"/>
      <c r="F225" s="631"/>
      <c r="G225" s="631"/>
      <c r="H225" s="632"/>
      <c r="I225" s="1109" t="s">
        <v>1790</v>
      </c>
      <c r="J225" s="1110" t="s">
        <v>1791</v>
      </c>
      <c r="K225" s="1110" t="s">
        <v>1791</v>
      </c>
      <c r="L225" s="1110" t="s">
        <v>1791</v>
      </c>
      <c r="M225" s="1110" t="s">
        <v>1791</v>
      </c>
      <c r="N225" s="1110" t="s">
        <v>1791</v>
      </c>
      <c r="O225" s="1110" t="s">
        <v>1791</v>
      </c>
      <c r="P225" s="1110" t="s">
        <v>1791</v>
      </c>
      <c r="Q225" s="1110" t="s">
        <v>1791</v>
      </c>
      <c r="R225" s="1110" t="s">
        <v>1791</v>
      </c>
      <c r="S225" s="1110"/>
      <c r="T225" s="1110"/>
      <c r="U225" s="1110"/>
      <c r="V225" s="1110"/>
      <c r="W225" s="1110" t="s">
        <v>1791</v>
      </c>
      <c r="X225" s="1110" t="s">
        <v>1791</v>
      </c>
      <c r="Y225" s="1110" t="s">
        <v>1791</v>
      </c>
      <c r="Z225" s="1110" t="s">
        <v>1791</v>
      </c>
      <c r="AA225" s="1110" t="s">
        <v>1791</v>
      </c>
      <c r="AB225" s="1110" t="s">
        <v>1791</v>
      </c>
      <c r="AC225" s="1110" t="s">
        <v>1791</v>
      </c>
      <c r="AD225" s="1110" t="s">
        <v>1791</v>
      </c>
      <c r="AE225" s="636">
        <v>0</v>
      </c>
      <c r="AF225" s="650">
        <v>0</v>
      </c>
      <c r="AG225" s="635" t="e">
        <v>#VALUE!</v>
      </c>
      <c r="AH225" s="612" t="s">
        <v>1057</v>
      </c>
    </row>
    <row r="226" spans="2:34" s="569" customFormat="1" x14ac:dyDescent="0.2">
      <c r="B226" s="612"/>
      <c r="C226" s="622" t="s">
        <v>1792</v>
      </c>
      <c r="D226" s="623"/>
      <c r="E226" s="623"/>
      <c r="F226" s="623"/>
      <c r="G226" s="623"/>
      <c r="H226" s="624"/>
      <c r="I226" s="1111" t="s">
        <v>1793</v>
      </c>
      <c r="J226" s="1112" t="s">
        <v>1794</v>
      </c>
      <c r="K226" s="1112" t="s">
        <v>1794</v>
      </c>
      <c r="L226" s="1112" t="s">
        <v>1794</v>
      </c>
      <c r="M226" s="1112" t="s">
        <v>1794</v>
      </c>
      <c r="N226" s="1112" t="s">
        <v>1794</v>
      </c>
      <c r="O226" s="1112" t="s">
        <v>1794</v>
      </c>
      <c r="P226" s="1112" t="s">
        <v>1794</v>
      </c>
      <c r="Q226" s="1112" t="s">
        <v>1794</v>
      </c>
      <c r="R226" s="1112" t="s">
        <v>1794</v>
      </c>
      <c r="S226" s="1112"/>
      <c r="T226" s="1112"/>
      <c r="U226" s="1112"/>
      <c r="V226" s="1112"/>
      <c r="W226" s="1112" t="s">
        <v>1794</v>
      </c>
      <c r="X226" s="1112" t="s">
        <v>1794</v>
      </c>
      <c r="Y226" s="1112" t="s">
        <v>1794</v>
      </c>
      <c r="Z226" s="1112" t="s">
        <v>1794</v>
      </c>
      <c r="AA226" s="1112" t="s">
        <v>1794</v>
      </c>
      <c r="AB226" s="1112" t="s">
        <v>1794</v>
      </c>
      <c r="AC226" s="1112" t="s">
        <v>1794</v>
      </c>
      <c r="AD226" s="1112" t="s">
        <v>1794</v>
      </c>
      <c r="AE226" s="691">
        <v>0</v>
      </c>
      <c r="AF226" s="651">
        <v>0</v>
      </c>
      <c r="AG226" s="680" t="e">
        <v>#VALUE!</v>
      </c>
      <c r="AH226" s="612" t="s">
        <v>1057</v>
      </c>
    </row>
    <row r="227" spans="2:34" s="569" customFormat="1" x14ac:dyDescent="0.2">
      <c r="B227" s="612" t="s">
        <v>1209</v>
      </c>
      <c r="C227" s="630" t="s">
        <v>181</v>
      </c>
      <c r="D227" s="631"/>
      <c r="E227" s="631"/>
      <c r="F227" s="631"/>
      <c r="G227" s="631"/>
      <c r="H227" s="632"/>
      <c r="I227" s="1109" t="s">
        <v>1795</v>
      </c>
      <c r="J227" s="1110" t="s">
        <v>1796</v>
      </c>
      <c r="K227" s="1110" t="s">
        <v>1796</v>
      </c>
      <c r="L227" s="1110" t="s">
        <v>1796</v>
      </c>
      <c r="M227" s="1110" t="s">
        <v>1796</v>
      </c>
      <c r="N227" s="1110" t="s">
        <v>1796</v>
      </c>
      <c r="O227" s="1110" t="s">
        <v>1796</v>
      </c>
      <c r="P227" s="1110" t="s">
        <v>1796</v>
      </c>
      <c r="Q227" s="1110" t="s">
        <v>1796</v>
      </c>
      <c r="R227" s="1110" t="s">
        <v>1796</v>
      </c>
      <c r="S227" s="1110"/>
      <c r="T227" s="1110"/>
      <c r="U227" s="1110"/>
      <c r="V227" s="1110"/>
      <c r="W227" s="1110" t="s">
        <v>1796</v>
      </c>
      <c r="X227" s="1110" t="s">
        <v>1796</v>
      </c>
      <c r="Y227" s="1110" t="s">
        <v>1796</v>
      </c>
      <c r="Z227" s="1110" t="s">
        <v>1796</v>
      </c>
      <c r="AA227" s="1110" t="s">
        <v>1796</v>
      </c>
      <c r="AB227" s="1110" t="s">
        <v>1796</v>
      </c>
      <c r="AC227" s="1110" t="s">
        <v>1796</v>
      </c>
      <c r="AD227" s="1110" t="s">
        <v>1796</v>
      </c>
      <c r="AE227" s="636">
        <v>0</v>
      </c>
      <c r="AF227" s="650">
        <v>0</v>
      </c>
      <c r="AG227" s="635" t="e">
        <v>#VALUE!</v>
      </c>
      <c r="AH227" s="612" t="s">
        <v>1057</v>
      </c>
    </row>
    <row r="228" spans="2:34" s="569" customFormat="1" x14ac:dyDescent="0.2">
      <c r="B228" s="612"/>
      <c r="C228" s="630" t="s">
        <v>182</v>
      </c>
      <c r="D228" s="631"/>
      <c r="E228" s="631"/>
      <c r="F228" s="631"/>
      <c r="G228" s="631"/>
      <c r="H228" s="632"/>
      <c r="I228" s="1109" t="s">
        <v>1797</v>
      </c>
      <c r="J228" s="1110" t="s">
        <v>1784</v>
      </c>
      <c r="K228" s="1110" t="s">
        <v>1784</v>
      </c>
      <c r="L228" s="1110" t="s">
        <v>1784</v>
      </c>
      <c r="M228" s="1110" t="s">
        <v>1784</v>
      </c>
      <c r="N228" s="1110" t="s">
        <v>1784</v>
      </c>
      <c r="O228" s="1110" t="s">
        <v>1784</v>
      </c>
      <c r="P228" s="1110" t="s">
        <v>1784</v>
      </c>
      <c r="Q228" s="1110" t="s">
        <v>1784</v>
      </c>
      <c r="R228" s="1110" t="s">
        <v>1784</v>
      </c>
      <c r="S228" s="1110"/>
      <c r="T228" s="1110"/>
      <c r="U228" s="1110"/>
      <c r="V228" s="1110"/>
      <c r="W228" s="1110" t="s">
        <v>1784</v>
      </c>
      <c r="X228" s="1110" t="s">
        <v>1784</v>
      </c>
      <c r="Y228" s="1110" t="s">
        <v>1784</v>
      </c>
      <c r="Z228" s="1110" t="s">
        <v>1784</v>
      </c>
      <c r="AA228" s="1110" t="s">
        <v>1784</v>
      </c>
      <c r="AB228" s="1110" t="s">
        <v>1784</v>
      </c>
      <c r="AC228" s="1110" t="s">
        <v>1784</v>
      </c>
      <c r="AD228" s="1110" t="s">
        <v>1784</v>
      </c>
      <c r="AE228" s="636">
        <v>0</v>
      </c>
      <c r="AF228" s="650">
        <v>0</v>
      </c>
      <c r="AG228" s="635" t="e">
        <v>#VALUE!</v>
      </c>
      <c r="AH228" s="612" t="s">
        <v>1057</v>
      </c>
    </row>
    <row r="229" spans="2:34" s="569" customFormat="1" x14ac:dyDescent="0.2">
      <c r="B229" s="612" t="s">
        <v>1187</v>
      </c>
      <c r="C229" s="630" t="s">
        <v>183</v>
      </c>
      <c r="D229" s="631"/>
      <c r="E229" s="631"/>
      <c r="F229" s="631"/>
      <c r="G229" s="631"/>
      <c r="H229" s="632"/>
      <c r="I229" s="1109" t="s">
        <v>1798</v>
      </c>
      <c r="J229" s="1110" t="s">
        <v>1799</v>
      </c>
      <c r="K229" s="1110" t="s">
        <v>1799</v>
      </c>
      <c r="L229" s="1110" t="s">
        <v>1799</v>
      </c>
      <c r="M229" s="1110" t="s">
        <v>1799</v>
      </c>
      <c r="N229" s="1110" t="s">
        <v>1799</v>
      </c>
      <c r="O229" s="1110" t="s">
        <v>1799</v>
      </c>
      <c r="P229" s="1110" t="s">
        <v>1799</v>
      </c>
      <c r="Q229" s="1110" t="s">
        <v>1799</v>
      </c>
      <c r="R229" s="1110" t="s">
        <v>1799</v>
      </c>
      <c r="S229" s="1110"/>
      <c r="T229" s="1110"/>
      <c r="U229" s="1110"/>
      <c r="V229" s="1110"/>
      <c r="W229" s="1110" t="s">
        <v>1799</v>
      </c>
      <c r="X229" s="1110" t="s">
        <v>1799</v>
      </c>
      <c r="Y229" s="1110" t="s">
        <v>1799</v>
      </c>
      <c r="Z229" s="1110" t="s">
        <v>1799</v>
      </c>
      <c r="AA229" s="1110" t="s">
        <v>1799</v>
      </c>
      <c r="AB229" s="1110" t="s">
        <v>1799</v>
      </c>
      <c r="AC229" s="1110" t="s">
        <v>1799</v>
      </c>
      <c r="AD229" s="1110" t="s">
        <v>1799</v>
      </c>
      <c r="AE229" s="636">
        <v>0</v>
      </c>
      <c r="AF229" s="650">
        <v>0</v>
      </c>
      <c r="AG229" s="635" t="e">
        <v>#VALUE!</v>
      </c>
      <c r="AH229" s="612" t="s">
        <v>1057</v>
      </c>
    </row>
    <row r="230" spans="2:34" s="569" customFormat="1" x14ac:dyDescent="0.2">
      <c r="B230" s="612"/>
      <c r="C230" s="630" t="s">
        <v>184</v>
      </c>
      <c r="D230" s="631"/>
      <c r="E230" s="631"/>
      <c r="F230" s="631"/>
      <c r="G230" s="631"/>
      <c r="H230" s="632"/>
      <c r="I230" s="1109" t="s">
        <v>1800</v>
      </c>
      <c r="J230" s="1110" t="s">
        <v>1801</v>
      </c>
      <c r="K230" s="1110" t="s">
        <v>1801</v>
      </c>
      <c r="L230" s="1110" t="s">
        <v>1801</v>
      </c>
      <c r="M230" s="1110" t="s">
        <v>1801</v>
      </c>
      <c r="N230" s="1110" t="s">
        <v>1801</v>
      </c>
      <c r="O230" s="1110" t="s">
        <v>1801</v>
      </c>
      <c r="P230" s="1110" t="s">
        <v>1801</v>
      </c>
      <c r="Q230" s="1110" t="s">
        <v>1801</v>
      </c>
      <c r="R230" s="1110" t="s">
        <v>1801</v>
      </c>
      <c r="S230" s="1110"/>
      <c r="T230" s="1110"/>
      <c r="U230" s="1110"/>
      <c r="V230" s="1110"/>
      <c r="W230" s="1110" t="s">
        <v>1801</v>
      </c>
      <c r="X230" s="1110" t="s">
        <v>1801</v>
      </c>
      <c r="Y230" s="1110" t="s">
        <v>1801</v>
      </c>
      <c r="Z230" s="1110" t="s">
        <v>1801</v>
      </c>
      <c r="AA230" s="1110" t="s">
        <v>1801</v>
      </c>
      <c r="AB230" s="1110" t="s">
        <v>1801</v>
      </c>
      <c r="AC230" s="1110" t="s">
        <v>1801</v>
      </c>
      <c r="AD230" s="1110" t="s">
        <v>1801</v>
      </c>
      <c r="AE230" s="636">
        <v>0</v>
      </c>
      <c r="AF230" s="650">
        <v>0</v>
      </c>
      <c r="AG230" s="635" t="e">
        <v>#VALUE!</v>
      </c>
      <c r="AH230" s="612" t="s">
        <v>1057</v>
      </c>
    </row>
    <row r="231" spans="2:34" s="569" customFormat="1" x14ac:dyDescent="0.2">
      <c r="B231" s="612"/>
      <c r="C231" s="630" t="s">
        <v>185</v>
      </c>
      <c r="D231" s="631"/>
      <c r="E231" s="631"/>
      <c r="F231" s="631"/>
      <c r="G231" s="631"/>
      <c r="H231" s="632"/>
      <c r="I231" s="1109" t="s">
        <v>1802</v>
      </c>
      <c r="J231" s="1110" t="s">
        <v>1803</v>
      </c>
      <c r="K231" s="1110" t="s">
        <v>1803</v>
      </c>
      <c r="L231" s="1110" t="s">
        <v>1803</v>
      </c>
      <c r="M231" s="1110" t="s">
        <v>1803</v>
      </c>
      <c r="N231" s="1110" t="s">
        <v>1803</v>
      </c>
      <c r="O231" s="1110" t="s">
        <v>1803</v>
      </c>
      <c r="P231" s="1110" t="s">
        <v>1803</v>
      </c>
      <c r="Q231" s="1110" t="s">
        <v>1803</v>
      </c>
      <c r="R231" s="1110" t="s">
        <v>1803</v>
      </c>
      <c r="S231" s="1110"/>
      <c r="T231" s="1110"/>
      <c r="U231" s="1110"/>
      <c r="V231" s="1110"/>
      <c r="W231" s="1110" t="s">
        <v>1803</v>
      </c>
      <c r="X231" s="1110" t="s">
        <v>1803</v>
      </c>
      <c r="Y231" s="1110" t="s">
        <v>1803</v>
      </c>
      <c r="Z231" s="1110" t="s">
        <v>1803</v>
      </c>
      <c r="AA231" s="1110" t="s">
        <v>1803</v>
      </c>
      <c r="AB231" s="1110" t="s">
        <v>1803</v>
      </c>
      <c r="AC231" s="1110" t="s">
        <v>1803</v>
      </c>
      <c r="AD231" s="1110" t="s">
        <v>1803</v>
      </c>
      <c r="AE231" s="636">
        <v>0</v>
      </c>
      <c r="AF231" s="650">
        <v>0</v>
      </c>
      <c r="AG231" s="635" t="e">
        <v>#VALUE!</v>
      </c>
      <c r="AH231" s="612" t="s">
        <v>1057</v>
      </c>
    </row>
    <row r="232" spans="2:34" s="569" customFormat="1" x14ac:dyDescent="0.2">
      <c r="B232" s="612"/>
      <c r="C232" s="622" t="s">
        <v>1804</v>
      </c>
      <c r="D232" s="623"/>
      <c r="E232" s="623"/>
      <c r="F232" s="623"/>
      <c r="G232" s="623"/>
      <c r="H232" s="624"/>
      <c r="I232" s="1111" t="s">
        <v>1805</v>
      </c>
      <c r="J232" s="1112" t="s">
        <v>1806</v>
      </c>
      <c r="K232" s="1112" t="s">
        <v>1806</v>
      </c>
      <c r="L232" s="1112" t="s">
        <v>1806</v>
      </c>
      <c r="M232" s="1112" t="s">
        <v>1806</v>
      </c>
      <c r="N232" s="1112" t="s">
        <v>1806</v>
      </c>
      <c r="O232" s="1112" t="s">
        <v>1806</v>
      </c>
      <c r="P232" s="1112" t="s">
        <v>1806</v>
      </c>
      <c r="Q232" s="1112" t="s">
        <v>1806</v>
      </c>
      <c r="R232" s="1112" t="s">
        <v>1806</v>
      </c>
      <c r="S232" s="1112"/>
      <c r="T232" s="1112"/>
      <c r="U232" s="1112"/>
      <c r="V232" s="1112"/>
      <c r="W232" s="1112" t="s">
        <v>1806</v>
      </c>
      <c r="X232" s="1112" t="s">
        <v>1806</v>
      </c>
      <c r="Y232" s="1112" t="s">
        <v>1806</v>
      </c>
      <c r="Z232" s="1112" t="s">
        <v>1806</v>
      </c>
      <c r="AA232" s="1112" t="s">
        <v>1806</v>
      </c>
      <c r="AB232" s="1112" t="s">
        <v>1806</v>
      </c>
      <c r="AC232" s="1112" t="s">
        <v>1806</v>
      </c>
      <c r="AD232" s="1112" t="s">
        <v>1806</v>
      </c>
      <c r="AE232" s="625">
        <v>241798.29</v>
      </c>
      <c r="AF232" s="626">
        <v>9760</v>
      </c>
      <c r="AG232" s="680" t="e">
        <v>#VALUE!</v>
      </c>
      <c r="AH232" s="612" t="s">
        <v>1057</v>
      </c>
    </row>
    <row r="233" spans="2:34" s="569" customFormat="1" x14ac:dyDescent="0.2">
      <c r="B233" s="612" t="s">
        <v>1209</v>
      </c>
      <c r="C233" s="630" t="s">
        <v>186</v>
      </c>
      <c r="D233" s="631"/>
      <c r="E233" s="631"/>
      <c r="F233" s="631"/>
      <c r="G233" s="631"/>
      <c r="H233" s="632"/>
      <c r="I233" s="1109" t="s">
        <v>1807</v>
      </c>
      <c r="J233" s="1110" t="s">
        <v>1808</v>
      </c>
      <c r="K233" s="1110" t="s">
        <v>1808</v>
      </c>
      <c r="L233" s="1110" t="s">
        <v>1808</v>
      </c>
      <c r="M233" s="1110" t="s">
        <v>1808</v>
      </c>
      <c r="N233" s="1110" t="s">
        <v>1808</v>
      </c>
      <c r="O233" s="1110" t="s">
        <v>1808</v>
      </c>
      <c r="P233" s="1110" t="s">
        <v>1808</v>
      </c>
      <c r="Q233" s="1110" t="s">
        <v>1808</v>
      </c>
      <c r="R233" s="1110" t="s">
        <v>1808</v>
      </c>
      <c r="S233" s="1110"/>
      <c r="T233" s="1110"/>
      <c r="U233" s="1110"/>
      <c r="V233" s="1110"/>
      <c r="W233" s="1110" t="s">
        <v>1808</v>
      </c>
      <c r="X233" s="1110" t="s">
        <v>1808</v>
      </c>
      <c r="Y233" s="1110" t="s">
        <v>1808</v>
      </c>
      <c r="Z233" s="1110" t="s">
        <v>1808</v>
      </c>
      <c r="AA233" s="1110" t="s">
        <v>1808</v>
      </c>
      <c r="AB233" s="1110" t="s">
        <v>1808</v>
      </c>
      <c r="AC233" s="1110" t="s">
        <v>1808</v>
      </c>
      <c r="AD233" s="1110" t="s">
        <v>1808</v>
      </c>
      <c r="AE233" s="636">
        <v>0</v>
      </c>
      <c r="AF233" s="650">
        <v>0</v>
      </c>
      <c r="AG233" s="635" t="e">
        <v>#VALUE!</v>
      </c>
      <c r="AH233" s="612" t="s">
        <v>1057</v>
      </c>
    </row>
    <row r="234" spans="2:34" s="569" customFormat="1" x14ac:dyDescent="0.2">
      <c r="B234" s="612"/>
      <c r="C234" s="630" t="s">
        <v>187</v>
      </c>
      <c r="D234" s="631"/>
      <c r="E234" s="631"/>
      <c r="F234" s="631"/>
      <c r="G234" s="631"/>
      <c r="H234" s="632"/>
      <c r="I234" s="1109" t="s">
        <v>1809</v>
      </c>
      <c r="J234" s="1110" t="s">
        <v>1797</v>
      </c>
      <c r="K234" s="1110" t="s">
        <v>1797</v>
      </c>
      <c r="L234" s="1110" t="s">
        <v>1797</v>
      </c>
      <c r="M234" s="1110" t="s">
        <v>1797</v>
      </c>
      <c r="N234" s="1110" t="s">
        <v>1797</v>
      </c>
      <c r="O234" s="1110" t="s">
        <v>1797</v>
      </c>
      <c r="P234" s="1110" t="s">
        <v>1797</v>
      </c>
      <c r="Q234" s="1110" t="s">
        <v>1797</v>
      </c>
      <c r="R234" s="1110" t="s">
        <v>1797</v>
      </c>
      <c r="S234" s="1110"/>
      <c r="T234" s="1110"/>
      <c r="U234" s="1110"/>
      <c r="V234" s="1110"/>
      <c r="W234" s="1110" t="s">
        <v>1797</v>
      </c>
      <c r="X234" s="1110" t="s">
        <v>1797</v>
      </c>
      <c r="Y234" s="1110" t="s">
        <v>1797</v>
      </c>
      <c r="Z234" s="1110" t="s">
        <v>1797</v>
      </c>
      <c r="AA234" s="1110" t="s">
        <v>1797</v>
      </c>
      <c r="AB234" s="1110" t="s">
        <v>1797</v>
      </c>
      <c r="AC234" s="1110" t="s">
        <v>1797</v>
      </c>
      <c r="AD234" s="1110" t="s">
        <v>1797</v>
      </c>
      <c r="AE234" s="636">
        <v>0</v>
      </c>
      <c r="AF234" s="650">
        <v>0</v>
      </c>
      <c r="AG234" s="635" t="e">
        <v>#VALUE!</v>
      </c>
      <c r="AH234" s="612" t="s">
        <v>1057</v>
      </c>
    </row>
    <row r="235" spans="2:34" s="569" customFormat="1" x14ac:dyDescent="0.2">
      <c r="B235" s="612" t="s">
        <v>1187</v>
      </c>
      <c r="C235" s="630" t="s">
        <v>188</v>
      </c>
      <c r="D235" s="631"/>
      <c r="E235" s="631"/>
      <c r="F235" s="631"/>
      <c r="G235" s="631"/>
      <c r="H235" s="632"/>
      <c r="I235" s="1109" t="s">
        <v>1810</v>
      </c>
      <c r="J235" s="1110" t="s">
        <v>1811</v>
      </c>
      <c r="K235" s="1110" t="s">
        <v>1811</v>
      </c>
      <c r="L235" s="1110" t="s">
        <v>1811</v>
      </c>
      <c r="M235" s="1110" t="s">
        <v>1811</v>
      </c>
      <c r="N235" s="1110" t="s">
        <v>1811</v>
      </c>
      <c r="O235" s="1110" t="s">
        <v>1811</v>
      </c>
      <c r="P235" s="1110" t="s">
        <v>1811</v>
      </c>
      <c r="Q235" s="1110" t="s">
        <v>1811</v>
      </c>
      <c r="R235" s="1110" t="s">
        <v>1811</v>
      </c>
      <c r="S235" s="1110"/>
      <c r="T235" s="1110"/>
      <c r="U235" s="1110"/>
      <c r="V235" s="1110"/>
      <c r="W235" s="1110" t="s">
        <v>1811</v>
      </c>
      <c r="X235" s="1110" t="s">
        <v>1811</v>
      </c>
      <c r="Y235" s="1110" t="s">
        <v>1811</v>
      </c>
      <c r="Z235" s="1110" t="s">
        <v>1811</v>
      </c>
      <c r="AA235" s="1110" t="s">
        <v>1811</v>
      </c>
      <c r="AB235" s="1110" t="s">
        <v>1811</v>
      </c>
      <c r="AC235" s="1110" t="s">
        <v>1811</v>
      </c>
      <c r="AD235" s="1110" t="s">
        <v>1811</v>
      </c>
      <c r="AE235" s="636">
        <v>0</v>
      </c>
      <c r="AF235" s="650">
        <v>0</v>
      </c>
      <c r="AG235" s="635" t="e">
        <v>#VALUE!</v>
      </c>
      <c r="AH235" s="612" t="s">
        <v>1057</v>
      </c>
    </row>
    <row r="236" spans="2:34" s="569" customFormat="1" x14ac:dyDescent="0.2">
      <c r="B236" s="612"/>
      <c r="C236" s="630" t="s">
        <v>189</v>
      </c>
      <c r="D236" s="631"/>
      <c r="E236" s="631"/>
      <c r="F236" s="631"/>
      <c r="G236" s="631"/>
      <c r="H236" s="632"/>
      <c r="I236" s="1109" t="s">
        <v>1812</v>
      </c>
      <c r="J236" s="1110" t="s">
        <v>1800</v>
      </c>
      <c r="K236" s="1110" t="s">
        <v>1800</v>
      </c>
      <c r="L236" s="1110" t="s">
        <v>1800</v>
      </c>
      <c r="M236" s="1110" t="s">
        <v>1800</v>
      </c>
      <c r="N236" s="1110" t="s">
        <v>1800</v>
      </c>
      <c r="O236" s="1110" t="s">
        <v>1800</v>
      </c>
      <c r="P236" s="1110" t="s">
        <v>1800</v>
      </c>
      <c r="Q236" s="1110" t="s">
        <v>1800</v>
      </c>
      <c r="R236" s="1110" t="s">
        <v>1800</v>
      </c>
      <c r="S236" s="1110"/>
      <c r="T236" s="1110"/>
      <c r="U236" s="1110"/>
      <c r="V236" s="1110"/>
      <c r="W236" s="1110" t="s">
        <v>1800</v>
      </c>
      <c r="X236" s="1110" t="s">
        <v>1800</v>
      </c>
      <c r="Y236" s="1110" t="s">
        <v>1800</v>
      </c>
      <c r="Z236" s="1110" t="s">
        <v>1800</v>
      </c>
      <c r="AA236" s="1110" t="s">
        <v>1800</v>
      </c>
      <c r="AB236" s="1110" t="s">
        <v>1800</v>
      </c>
      <c r="AC236" s="1110" t="s">
        <v>1800</v>
      </c>
      <c r="AD236" s="1110" t="s">
        <v>1800</v>
      </c>
      <c r="AE236" s="633">
        <v>241798.29</v>
      </c>
      <c r="AF236" s="634">
        <v>9760</v>
      </c>
      <c r="AG236" s="635" t="e">
        <v>#VALUE!</v>
      </c>
      <c r="AH236" s="612" t="s">
        <v>1057</v>
      </c>
    </row>
    <row r="237" spans="2:34" s="569" customFormat="1" x14ac:dyDescent="0.2">
      <c r="B237" s="612"/>
      <c r="C237" s="622" t="s">
        <v>1813</v>
      </c>
      <c r="D237" s="623"/>
      <c r="E237" s="623"/>
      <c r="F237" s="623"/>
      <c r="G237" s="623"/>
      <c r="H237" s="624"/>
      <c r="I237" s="1111" t="s">
        <v>1814</v>
      </c>
      <c r="J237" s="1112" t="s">
        <v>1815</v>
      </c>
      <c r="K237" s="1112" t="s">
        <v>1815</v>
      </c>
      <c r="L237" s="1112" t="s">
        <v>1815</v>
      </c>
      <c r="M237" s="1112" t="s">
        <v>1815</v>
      </c>
      <c r="N237" s="1112" t="s">
        <v>1815</v>
      </c>
      <c r="O237" s="1112" t="s">
        <v>1815</v>
      </c>
      <c r="P237" s="1112" t="s">
        <v>1815</v>
      </c>
      <c r="Q237" s="1112" t="s">
        <v>1815</v>
      </c>
      <c r="R237" s="1112" t="s">
        <v>1815</v>
      </c>
      <c r="S237" s="1112"/>
      <c r="T237" s="1112"/>
      <c r="U237" s="1112"/>
      <c r="V237" s="1112"/>
      <c r="W237" s="1112" t="s">
        <v>1815</v>
      </c>
      <c r="X237" s="1112" t="s">
        <v>1815</v>
      </c>
      <c r="Y237" s="1112" t="s">
        <v>1815</v>
      </c>
      <c r="Z237" s="1112" t="s">
        <v>1815</v>
      </c>
      <c r="AA237" s="1112" t="s">
        <v>1815</v>
      </c>
      <c r="AB237" s="1112" t="s">
        <v>1815</v>
      </c>
      <c r="AC237" s="1112" t="s">
        <v>1815</v>
      </c>
      <c r="AD237" s="1112" t="s">
        <v>1815</v>
      </c>
      <c r="AE237" s="691">
        <v>0</v>
      </c>
      <c r="AF237" s="626">
        <v>0</v>
      </c>
      <c r="AG237" s="680" t="e">
        <v>#VALUE!</v>
      </c>
      <c r="AH237" s="612" t="s">
        <v>1057</v>
      </c>
    </row>
    <row r="238" spans="2:34" s="569" customFormat="1" x14ac:dyDescent="0.2">
      <c r="B238" s="612" t="s">
        <v>1209</v>
      </c>
      <c r="C238" s="630" t="s">
        <v>190</v>
      </c>
      <c r="D238" s="631"/>
      <c r="E238" s="631"/>
      <c r="F238" s="631"/>
      <c r="G238" s="631"/>
      <c r="H238" s="632"/>
      <c r="I238" s="1109" t="s">
        <v>1816</v>
      </c>
      <c r="J238" s="1110" t="s">
        <v>1817</v>
      </c>
      <c r="K238" s="1110" t="s">
        <v>1817</v>
      </c>
      <c r="L238" s="1110" t="s">
        <v>1817</v>
      </c>
      <c r="M238" s="1110" t="s">
        <v>1817</v>
      </c>
      <c r="N238" s="1110" t="s">
        <v>1817</v>
      </c>
      <c r="O238" s="1110" t="s">
        <v>1817</v>
      </c>
      <c r="P238" s="1110" t="s">
        <v>1817</v>
      </c>
      <c r="Q238" s="1110" t="s">
        <v>1817</v>
      </c>
      <c r="R238" s="1110" t="s">
        <v>1817</v>
      </c>
      <c r="S238" s="1110"/>
      <c r="T238" s="1110"/>
      <c r="U238" s="1110"/>
      <c r="V238" s="1110"/>
      <c r="W238" s="1110" t="s">
        <v>1817</v>
      </c>
      <c r="X238" s="1110" t="s">
        <v>1817</v>
      </c>
      <c r="Y238" s="1110" t="s">
        <v>1817</v>
      </c>
      <c r="Z238" s="1110" t="s">
        <v>1817</v>
      </c>
      <c r="AA238" s="1110" t="s">
        <v>1817</v>
      </c>
      <c r="AB238" s="1110" t="s">
        <v>1817</v>
      </c>
      <c r="AC238" s="1110" t="s">
        <v>1817</v>
      </c>
      <c r="AD238" s="1110" t="s">
        <v>1817</v>
      </c>
      <c r="AE238" s="636">
        <v>0</v>
      </c>
      <c r="AF238" s="650">
        <v>0</v>
      </c>
      <c r="AG238" s="635" t="e">
        <v>#VALUE!</v>
      </c>
      <c r="AH238" s="612" t="s">
        <v>1057</v>
      </c>
    </row>
    <row r="239" spans="2:34" s="569" customFormat="1" x14ac:dyDescent="0.2">
      <c r="B239" s="612"/>
      <c r="C239" s="630" t="s">
        <v>191</v>
      </c>
      <c r="D239" s="631"/>
      <c r="E239" s="631"/>
      <c r="F239" s="631"/>
      <c r="G239" s="631"/>
      <c r="H239" s="632"/>
      <c r="I239" s="1109" t="s">
        <v>1818</v>
      </c>
      <c r="J239" s="1110" t="s">
        <v>1819</v>
      </c>
      <c r="K239" s="1110" t="s">
        <v>1819</v>
      </c>
      <c r="L239" s="1110" t="s">
        <v>1819</v>
      </c>
      <c r="M239" s="1110" t="s">
        <v>1819</v>
      </c>
      <c r="N239" s="1110" t="s">
        <v>1819</v>
      </c>
      <c r="O239" s="1110" t="s">
        <v>1819</v>
      </c>
      <c r="P239" s="1110" t="s">
        <v>1819</v>
      </c>
      <c r="Q239" s="1110" t="s">
        <v>1819</v>
      </c>
      <c r="R239" s="1110" t="s">
        <v>1819</v>
      </c>
      <c r="S239" s="1110"/>
      <c r="T239" s="1110"/>
      <c r="U239" s="1110"/>
      <c r="V239" s="1110"/>
      <c r="W239" s="1110" t="s">
        <v>1819</v>
      </c>
      <c r="X239" s="1110" t="s">
        <v>1819</v>
      </c>
      <c r="Y239" s="1110" t="s">
        <v>1819</v>
      </c>
      <c r="Z239" s="1110" t="s">
        <v>1819</v>
      </c>
      <c r="AA239" s="1110" t="s">
        <v>1819</v>
      </c>
      <c r="AB239" s="1110" t="s">
        <v>1819</v>
      </c>
      <c r="AC239" s="1110" t="s">
        <v>1819</v>
      </c>
      <c r="AD239" s="1110" t="s">
        <v>1819</v>
      </c>
      <c r="AE239" s="636">
        <v>0</v>
      </c>
      <c r="AF239" s="650">
        <v>0</v>
      </c>
      <c r="AG239" s="635" t="e">
        <v>#VALUE!</v>
      </c>
      <c r="AH239" s="612" t="s">
        <v>1057</v>
      </c>
    </row>
    <row r="240" spans="2:34" s="569" customFormat="1" x14ac:dyDescent="0.2">
      <c r="B240" s="612" t="s">
        <v>1184</v>
      </c>
      <c r="C240" s="630" t="s">
        <v>192</v>
      </c>
      <c r="D240" s="631"/>
      <c r="E240" s="631"/>
      <c r="F240" s="631"/>
      <c r="G240" s="631"/>
      <c r="H240" s="632"/>
      <c r="I240" s="1109" t="s">
        <v>1820</v>
      </c>
      <c r="J240" s="1110" t="s">
        <v>1821</v>
      </c>
      <c r="K240" s="1110" t="s">
        <v>1821</v>
      </c>
      <c r="L240" s="1110" t="s">
        <v>1821</v>
      </c>
      <c r="M240" s="1110" t="s">
        <v>1821</v>
      </c>
      <c r="N240" s="1110" t="s">
        <v>1821</v>
      </c>
      <c r="O240" s="1110" t="s">
        <v>1821</v>
      </c>
      <c r="P240" s="1110" t="s">
        <v>1821</v>
      </c>
      <c r="Q240" s="1110" t="s">
        <v>1821</v>
      </c>
      <c r="R240" s="1110" t="s">
        <v>1821</v>
      </c>
      <c r="S240" s="1110"/>
      <c r="T240" s="1110"/>
      <c r="U240" s="1110"/>
      <c r="V240" s="1110"/>
      <c r="W240" s="1110" t="s">
        <v>1821</v>
      </c>
      <c r="X240" s="1110" t="s">
        <v>1821</v>
      </c>
      <c r="Y240" s="1110" t="s">
        <v>1821</v>
      </c>
      <c r="Z240" s="1110" t="s">
        <v>1821</v>
      </c>
      <c r="AA240" s="1110" t="s">
        <v>1821</v>
      </c>
      <c r="AB240" s="1110" t="s">
        <v>1821</v>
      </c>
      <c r="AC240" s="1110" t="s">
        <v>1821</v>
      </c>
      <c r="AD240" s="1110" t="s">
        <v>1821</v>
      </c>
      <c r="AE240" s="636">
        <v>0</v>
      </c>
      <c r="AF240" s="650">
        <v>0</v>
      </c>
      <c r="AG240" s="635" t="e">
        <v>#VALUE!</v>
      </c>
      <c r="AH240" s="612" t="s">
        <v>1057</v>
      </c>
    </row>
    <row r="241" spans="2:34" s="569" customFormat="1" x14ac:dyDescent="0.2">
      <c r="B241" s="612"/>
      <c r="C241" s="630" t="s">
        <v>193</v>
      </c>
      <c r="D241" s="631"/>
      <c r="E241" s="631"/>
      <c r="F241" s="631"/>
      <c r="G241" s="631"/>
      <c r="H241" s="632"/>
      <c r="I241" s="1109" t="s">
        <v>1822</v>
      </c>
      <c r="J241" s="1110" t="s">
        <v>1823</v>
      </c>
      <c r="K241" s="1110" t="s">
        <v>1823</v>
      </c>
      <c r="L241" s="1110" t="s">
        <v>1823</v>
      </c>
      <c r="M241" s="1110" t="s">
        <v>1823</v>
      </c>
      <c r="N241" s="1110" t="s">
        <v>1823</v>
      </c>
      <c r="O241" s="1110" t="s">
        <v>1823</v>
      </c>
      <c r="P241" s="1110" t="s">
        <v>1823</v>
      </c>
      <c r="Q241" s="1110" t="s">
        <v>1823</v>
      </c>
      <c r="R241" s="1110" t="s">
        <v>1823</v>
      </c>
      <c r="S241" s="1110"/>
      <c r="T241" s="1110"/>
      <c r="U241" s="1110"/>
      <c r="V241" s="1110"/>
      <c r="W241" s="1110" t="s">
        <v>1823</v>
      </c>
      <c r="X241" s="1110" t="s">
        <v>1823</v>
      </c>
      <c r="Y241" s="1110" t="s">
        <v>1823</v>
      </c>
      <c r="Z241" s="1110" t="s">
        <v>1823</v>
      </c>
      <c r="AA241" s="1110" t="s">
        <v>1823</v>
      </c>
      <c r="AB241" s="1110" t="s">
        <v>1823</v>
      </c>
      <c r="AC241" s="1110" t="s">
        <v>1823</v>
      </c>
      <c r="AD241" s="1110" t="s">
        <v>1823</v>
      </c>
      <c r="AE241" s="636">
        <v>0</v>
      </c>
      <c r="AF241" s="634">
        <v>0</v>
      </c>
      <c r="AG241" s="635" t="e">
        <v>#VALUE!</v>
      </c>
      <c r="AH241" s="612" t="s">
        <v>1057</v>
      </c>
    </row>
    <row r="242" spans="2:34" s="569" customFormat="1" x14ac:dyDescent="0.2">
      <c r="B242" s="612"/>
      <c r="C242" s="630" t="s">
        <v>194</v>
      </c>
      <c r="D242" s="631"/>
      <c r="E242" s="631"/>
      <c r="F242" s="631"/>
      <c r="G242" s="631"/>
      <c r="H242" s="632"/>
      <c r="I242" s="1109" t="s">
        <v>1824</v>
      </c>
      <c r="J242" s="1110" t="s">
        <v>1726</v>
      </c>
      <c r="K242" s="1110" t="s">
        <v>1726</v>
      </c>
      <c r="L242" s="1110" t="s">
        <v>1726</v>
      </c>
      <c r="M242" s="1110" t="s">
        <v>1726</v>
      </c>
      <c r="N242" s="1110" t="s">
        <v>1726</v>
      </c>
      <c r="O242" s="1110" t="s">
        <v>1726</v>
      </c>
      <c r="P242" s="1110" t="s">
        <v>1726</v>
      </c>
      <c r="Q242" s="1110" t="s">
        <v>1726</v>
      </c>
      <c r="R242" s="1110" t="s">
        <v>1726</v>
      </c>
      <c r="S242" s="1110"/>
      <c r="T242" s="1110"/>
      <c r="U242" s="1110"/>
      <c r="V242" s="1110"/>
      <c r="W242" s="1110" t="s">
        <v>1726</v>
      </c>
      <c r="X242" s="1110" t="s">
        <v>1726</v>
      </c>
      <c r="Y242" s="1110" t="s">
        <v>1726</v>
      </c>
      <c r="Z242" s="1110" t="s">
        <v>1726</v>
      </c>
      <c r="AA242" s="1110" t="s">
        <v>1726</v>
      </c>
      <c r="AB242" s="1110" t="s">
        <v>1726</v>
      </c>
      <c r="AC242" s="1110" t="s">
        <v>1726</v>
      </c>
      <c r="AD242" s="1110" t="s">
        <v>1726</v>
      </c>
      <c r="AE242" s="636">
        <v>0</v>
      </c>
      <c r="AF242" s="650">
        <v>0</v>
      </c>
      <c r="AG242" s="635" t="e">
        <v>#VALUE!</v>
      </c>
      <c r="AH242" s="612" t="s">
        <v>1057</v>
      </c>
    </row>
    <row r="243" spans="2:34" s="569" customFormat="1" x14ac:dyDescent="0.2">
      <c r="B243" s="671"/>
      <c r="C243" s="622" t="s">
        <v>1825</v>
      </c>
      <c r="D243" s="623"/>
      <c r="E243" s="623"/>
      <c r="F243" s="623"/>
      <c r="G243" s="623"/>
      <c r="H243" s="624"/>
      <c r="I243" s="1111" t="s">
        <v>1826</v>
      </c>
      <c r="J243" s="1112" t="s">
        <v>1827</v>
      </c>
      <c r="K243" s="1112" t="s">
        <v>1827</v>
      </c>
      <c r="L243" s="1112" t="s">
        <v>1827</v>
      </c>
      <c r="M243" s="1112" t="s">
        <v>1827</v>
      </c>
      <c r="N243" s="1112" t="s">
        <v>1827</v>
      </c>
      <c r="O243" s="1112" t="s">
        <v>1827</v>
      </c>
      <c r="P243" s="1112" t="s">
        <v>1827</v>
      </c>
      <c r="Q243" s="1112" t="s">
        <v>1827</v>
      </c>
      <c r="R243" s="1112" t="s">
        <v>1827</v>
      </c>
      <c r="S243" s="1112"/>
      <c r="T243" s="1112"/>
      <c r="U243" s="1112"/>
      <c r="V243" s="1112"/>
      <c r="W243" s="1112" t="s">
        <v>1827</v>
      </c>
      <c r="X243" s="1112" t="s">
        <v>1827</v>
      </c>
      <c r="Y243" s="1112" t="s">
        <v>1827</v>
      </c>
      <c r="Z243" s="1112" t="s">
        <v>1827</v>
      </c>
      <c r="AA243" s="1112" t="s">
        <v>1827</v>
      </c>
      <c r="AB243" s="1112" t="s">
        <v>1827</v>
      </c>
      <c r="AC243" s="1112" t="s">
        <v>1827</v>
      </c>
      <c r="AD243" s="1112" t="s">
        <v>1827</v>
      </c>
      <c r="AE243" s="625">
        <v>1593128.5</v>
      </c>
      <c r="AF243" s="626">
        <v>2317476.2600000002</v>
      </c>
      <c r="AG243" s="680" t="e">
        <v>#VALUE!</v>
      </c>
      <c r="AH243" s="612" t="s">
        <v>1057</v>
      </c>
    </row>
    <row r="244" spans="2:34" s="569" customFormat="1" x14ac:dyDescent="0.2">
      <c r="B244" s="612"/>
      <c r="C244" s="630" t="s">
        <v>195</v>
      </c>
      <c r="D244" s="631"/>
      <c r="E244" s="631"/>
      <c r="F244" s="631"/>
      <c r="G244" s="631"/>
      <c r="H244" s="632"/>
      <c r="I244" s="1109" t="s">
        <v>1828</v>
      </c>
      <c r="J244" s="1110" t="s">
        <v>1539</v>
      </c>
      <c r="K244" s="1110" t="s">
        <v>1539</v>
      </c>
      <c r="L244" s="1110" t="s">
        <v>1539</v>
      </c>
      <c r="M244" s="1110" t="s">
        <v>1539</v>
      </c>
      <c r="N244" s="1110" t="s">
        <v>1539</v>
      </c>
      <c r="O244" s="1110" t="s">
        <v>1539</v>
      </c>
      <c r="P244" s="1110" t="s">
        <v>1539</v>
      </c>
      <c r="Q244" s="1110" t="s">
        <v>1539</v>
      </c>
      <c r="R244" s="1110" t="s">
        <v>1539</v>
      </c>
      <c r="S244" s="1110"/>
      <c r="T244" s="1110"/>
      <c r="U244" s="1110"/>
      <c r="V244" s="1110"/>
      <c r="W244" s="1110" t="s">
        <v>1539</v>
      </c>
      <c r="X244" s="1110" t="s">
        <v>1539</v>
      </c>
      <c r="Y244" s="1110" t="s">
        <v>1539</v>
      </c>
      <c r="Z244" s="1110" t="s">
        <v>1539</v>
      </c>
      <c r="AA244" s="1110" t="s">
        <v>1539</v>
      </c>
      <c r="AB244" s="1110" t="s">
        <v>1539</v>
      </c>
      <c r="AC244" s="1110" t="s">
        <v>1539</v>
      </c>
      <c r="AD244" s="1110" t="s">
        <v>1539</v>
      </c>
      <c r="AE244" s="633">
        <v>97314.44</v>
      </c>
      <c r="AF244" s="634">
        <v>172779.85</v>
      </c>
      <c r="AG244" s="635" t="e">
        <v>#VALUE!</v>
      </c>
      <c r="AH244" s="612" t="s">
        <v>1057</v>
      </c>
    </row>
    <row r="245" spans="2:34" s="569" customFormat="1" x14ac:dyDescent="0.2">
      <c r="B245" s="612"/>
      <c r="C245" s="630" t="s">
        <v>196</v>
      </c>
      <c r="D245" s="631"/>
      <c r="E245" s="631"/>
      <c r="F245" s="631"/>
      <c r="G245" s="631"/>
      <c r="H245" s="632"/>
      <c r="I245" s="1109" t="s">
        <v>1829</v>
      </c>
      <c r="J245" s="1110" t="s">
        <v>1541</v>
      </c>
      <c r="K245" s="1110" t="s">
        <v>1541</v>
      </c>
      <c r="L245" s="1110" t="s">
        <v>1541</v>
      </c>
      <c r="M245" s="1110" t="s">
        <v>1541</v>
      </c>
      <c r="N245" s="1110" t="s">
        <v>1541</v>
      </c>
      <c r="O245" s="1110" t="s">
        <v>1541</v>
      </c>
      <c r="P245" s="1110" t="s">
        <v>1541</v>
      </c>
      <c r="Q245" s="1110" t="s">
        <v>1541</v>
      </c>
      <c r="R245" s="1110" t="s">
        <v>1541</v>
      </c>
      <c r="S245" s="1110"/>
      <c r="T245" s="1110"/>
      <c r="U245" s="1110"/>
      <c r="V245" s="1110"/>
      <c r="W245" s="1110" t="s">
        <v>1541</v>
      </c>
      <c r="X245" s="1110" t="s">
        <v>1541</v>
      </c>
      <c r="Y245" s="1110" t="s">
        <v>1541</v>
      </c>
      <c r="Z245" s="1110" t="s">
        <v>1541</v>
      </c>
      <c r="AA245" s="1110" t="s">
        <v>1541</v>
      </c>
      <c r="AB245" s="1110" t="s">
        <v>1541</v>
      </c>
      <c r="AC245" s="1110" t="s">
        <v>1541</v>
      </c>
      <c r="AD245" s="1110" t="s">
        <v>1541</v>
      </c>
      <c r="AE245" s="633">
        <v>797367.65999999992</v>
      </c>
      <c r="AF245" s="634">
        <v>1353647.5</v>
      </c>
      <c r="AG245" s="635" t="e">
        <v>#VALUE!</v>
      </c>
      <c r="AH245" s="612" t="s">
        <v>1057</v>
      </c>
    </row>
    <row r="246" spans="2:34" s="569" customFormat="1" x14ac:dyDescent="0.2">
      <c r="B246" s="612"/>
      <c r="C246" s="630" t="s">
        <v>197</v>
      </c>
      <c r="D246" s="631"/>
      <c r="E246" s="631"/>
      <c r="F246" s="631"/>
      <c r="G246" s="631"/>
      <c r="H246" s="632"/>
      <c r="I246" s="1109" t="s">
        <v>1830</v>
      </c>
      <c r="J246" s="1110" t="s">
        <v>1543</v>
      </c>
      <c r="K246" s="1110" t="s">
        <v>1543</v>
      </c>
      <c r="L246" s="1110" t="s">
        <v>1543</v>
      </c>
      <c r="M246" s="1110" t="s">
        <v>1543</v>
      </c>
      <c r="N246" s="1110" t="s">
        <v>1543</v>
      </c>
      <c r="O246" s="1110" t="s">
        <v>1543</v>
      </c>
      <c r="P246" s="1110" t="s">
        <v>1543</v>
      </c>
      <c r="Q246" s="1110" t="s">
        <v>1543</v>
      </c>
      <c r="R246" s="1110" t="s">
        <v>1543</v>
      </c>
      <c r="S246" s="1110"/>
      <c r="T246" s="1110"/>
      <c r="U246" s="1110"/>
      <c r="V246" s="1110"/>
      <c r="W246" s="1110" t="s">
        <v>1543</v>
      </c>
      <c r="X246" s="1110" t="s">
        <v>1543</v>
      </c>
      <c r="Y246" s="1110" t="s">
        <v>1543</v>
      </c>
      <c r="Z246" s="1110" t="s">
        <v>1543</v>
      </c>
      <c r="AA246" s="1110" t="s">
        <v>1543</v>
      </c>
      <c r="AB246" s="1110" t="s">
        <v>1543</v>
      </c>
      <c r="AC246" s="1110" t="s">
        <v>1543</v>
      </c>
      <c r="AD246" s="1110" t="s">
        <v>1543</v>
      </c>
      <c r="AE246" s="636">
        <v>0</v>
      </c>
      <c r="AF246" s="650">
        <v>0</v>
      </c>
      <c r="AG246" s="635" t="e">
        <v>#VALUE!</v>
      </c>
      <c r="AH246" s="612" t="s">
        <v>1057</v>
      </c>
    </row>
    <row r="247" spans="2:34" s="569" customFormat="1" ht="26.25" customHeight="1" x14ac:dyDescent="0.2">
      <c r="B247" s="612"/>
      <c r="C247" s="630" t="s">
        <v>198</v>
      </c>
      <c r="D247" s="631"/>
      <c r="E247" s="631"/>
      <c r="F247" s="631"/>
      <c r="G247" s="631"/>
      <c r="H247" s="632"/>
      <c r="I247" s="1109" t="s">
        <v>1831</v>
      </c>
      <c r="J247" s="1110" t="s">
        <v>1545</v>
      </c>
      <c r="K247" s="1110" t="s">
        <v>1545</v>
      </c>
      <c r="L247" s="1110" t="s">
        <v>1545</v>
      </c>
      <c r="M247" s="1110" t="s">
        <v>1545</v>
      </c>
      <c r="N247" s="1110" t="s">
        <v>1545</v>
      </c>
      <c r="O247" s="1110" t="s">
        <v>1545</v>
      </c>
      <c r="P247" s="1110" t="s">
        <v>1545</v>
      </c>
      <c r="Q247" s="1110" t="s">
        <v>1545</v>
      </c>
      <c r="R247" s="1110" t="s">
        <v>1545</v>
      </c>
      <c r="S247" s="1110"/>
      <c r="T247" s="1110"/>
      <c r="U247" s="1110"/>
      <c r="V247" s="1110"/>
      <c r="W247" s="1110" t="s">
        <v>1545</v>
      </c>
      <c r="X247" s="1110" t="s">
        <v>1545</v>
      </c>
      <c r="Y247" s="1110" t="s">
        <v>1545</v>
      </c>
      <c r="Z247" s="1110" t="s">
        <v>1545</v>
      </c>
      <c r="AA247" s="1110" t="s">
        <v>1545</v>
      </c>
      <c r="AB247" s="1110" t="s">
        <v>1545</v>
      </c>
      <c r="AC247" s="1110" t="s">
        <v>1545</v>
      </c>
      <c r="AD247" s="1110" t="s">
        <v>1545</v>
      </c>
      <c r="AE247" s="633">
        <v>673146.4</v>
      </c>
      <c r="AF247" s="634">
        <v>763048.91</v>
      </c>
      <c r="AG247" s="635" t="e">
        <v>#VALUE!</v>
      </c>
      <c r="AH247" s="612" t="s">
        <v>1057</v>
      </c>
    </row>
    <row r="248" spans="2:34" s="569" customFormat="1" ht="32.25" customHeight="1" x14ac:dyDescent="0.2">
      <c r="B248" s="612" t="s">
        <v>1209</v>
      </c>
      <c r="C248" s="630" t="s">
        <v>199</v>
      </c>
      <c r="D248" s="631"/>
      <c r="E248" s="631"/>
      <c r="F248" s="631"/>
      <c r="G248" s="631"/>
      <c r="H248" s="632"/>
      <c r="I248" s="1109" t="s">
        <v>1832</v>
      </c>
      <c r="J248" s="1110" t="s">
        <v>1547</v>
      </c>
      <c r="K248" s="1110" t="s">
        <v>1547</v>
      </c>
      <c r="L248" s="1110" t="s">
        <v>1547</v>
      </c>
      <c r="M248" s="1110" t="s">
        <v>1547</v>
      </c>
      <c r="N248" s="1110" t="s">
        <v>1547</v>
      </c>
      <c r="O248" s="1110" t="s">
        <v>1547</v>
      </c>
      <c r="P248" s="1110" t="s">
        <v>1547</v>
      </c>
      <c r="Q248" s="1110" t="s">
        <v>1547</v>
      </c>
      <c r="R248" s="1110" t="s">
        <v>1547</v>
      </c>
      <c r="S248" s="1110"/>
      <c r="T248" s="1110"/>
      <c r="U248" s="1110"/>
      <c r="V248" s="1110"/>
      <c r="W248" s="1110" t="s">
        <v>1547</v>
      </c>
      <c r="X248" s="1110" t="s">
        <v>1547</v>
      </c>
      <c r="Y248" s="1110" t="s">
        <v>1547</v>
      </c>
      <c r="Z248" s="1110" t="s">
        <v>1547</v>
      </c>
      <c r="AA248" s="1110" t="s">
        <v>1547</v>
      </c>
      <c r="AB248" s="1110" t="s">
        <v>1547</v>
      </c>
      <c r="AC248" s="1110" t="s">
        <v>1547</v>
      </c>
      <c r="AD248" s="1110" t="s">
        <v>1547</v>
      </c>
      <c r="AE248" s="636">
        <v>0</v>
      </c>
      <c r="AF248" s="650">
        <v>0</v>
      </c>
      <c r="AG248" s="635" t="e">
        <v>#VALUE!</v>
      </c>
      <c r="AH248" s="612" t="s">
        <v>1057</v>
      </c>
    </row>
    <row r="249" spans="2:34" s="569" customFormat="1" ht="31.5" customHeight="1" x14ac:dyDescent="0.2">
      <c r="B249" s="612"/>
      <c r="C249" s="630" t="s">
        <v>200</v>
      </c>
      <c r="D249" s="631"/>
      <c r="E249" s="631"/>
      <c r="F249" s="631"/>
      <c r="G249" s="631"/>
      <c r="H249" s="632"/>
      <c r="I249" s="1109" t="s">
        <v>1833</v>
      </c>
      <c r="J249" s="1110" t="s">
        <v>1549</v>
      </c>
      <c r="K249" s="1110" t="s">
        <v>1549</v>
      </c>
      <c r="L249" s="1110" t="s">
        <v>1549</v>
      </c>
      <c r="M249" s="1110" t="s">
        <v>1549</v>
      </c>
      <c r="N249" s="1110" t="s">
        <v>1549</v>
      </c>
      <c r="O249" s="1110" t="s">
        <v>1549</v>
      </c>
      <c r="P249" s="1110" t="s">
        <v>1549</v>
      </c>
      <c r="Q249" s="1110" t="s">
        <v>1549</v>
      </c>
      <c r="R249" s="1110" t="s">
        <v>1549</v>
      </c>
      <c r="S249" s="1110"/>
      <c r="T249" s="1110"/>
      <c r="U249" s="1110"/>
      <c r="V249" s="1110"/>
      <c r="W249" s="1110" t="s">
        <v>1549</v>
      </c>
      <c r="X249" s="1110" t="s">
        <v>1549</v>
      </c>
      <c r="Y249" s="1110" t="s">
        <v>1549</v>
      </c>
      <c r="Z249" s="1110" t="s">
        <v>1549</v>
      </c>
      <c r="AA249" s="1110" t="s">
        <v>1549</v>
      </c>
      <c r="AB249" s="1110" t="s">
        <v>1549</v>
      </c>
      <c r="AC249" s="1110" t="s">
        <v>1549</v>
      </c>
      <c r="AD249" s="1110" t="s">
        <v>1549</v>
      </c>
      <c r="AE249" s="633">
        <v>25300</v>
      </c>
      <c r="AF249" s="634">
        <v>28000</v>
      </c>
      <c r="AG249" s="635" t="e">
        <v>#VALUE!</v>
      </c>
      <c r="AH249" s="612" t="s">
        <v>1057</v>
      </c>
    </row>
    <row r="250" spans="2:34" s="569" customFormat="1" ht="28.5" customHeight="1" x14ac:dyDescent="0.2">
      <c r="B250" s="612" t="s">
        <v>1209</v>
      </c>
      <c r="C250" s="630" t="s">
        <v>201</v>
      </c>
      <c r="D250" s="631"/>
      <c r="E250" s="631"/>
      <c r="F250" s="631"/>
      <c r="G250" s="631"/>
      <c r="H250" s="632"/>
      <c r="I250" s="1109" t="s">
        <v>1834</v>
      </c>
      <c r="J250" s="1110" t="s">
        <v>1551</v>
      </c>
      <c r="K250" s="1110" t="s">
        <v>1551</v>
      </c>
      <c r="L250" s="1110" t="s">
        <v>1551</v>
      </c>
      <c r="M250" s="1110" t="s">
        <v>1551</v>
      </c>
      <c r="N250" s="1110" t="s">
        <v>1551</v>
      </c>
      <c r="O250" s="1110" t="s">
        <v>1551</v>
      </c>
      <c r="P250" s="1110" t="s">
        <v>1551</v>
      </c>
      <c r="Q250" s="1110" t="s">
        <v>1551</v>
      </c>
      <c r="R250" s="1110" t="s">
        <v>1551</v>
      </c>
      <c r="S250" s="1110"/>
      <c r="T250" s="1110"/>
      <c r="U250" s="1110"/>
      <c r="V250" s="1110"/>
      <c r="W250" s="1110" t="s">
        <v>1551</v>
      </c>
      <c r="X250" s="1110" t="s">
        <v>1551</v>
      </c>
      <c r="Y250" s="1110" t="s">
        <v>1551</v>
      </c>
      <c r="Z250" s="1110" t="s">
        <v>1551</v>
      </c>
      <c r="AA250" s="1110" t="s">
        <v>1551</v>
      </c>
      <c r="AB250" s="1110" t="s">
        <v>1551</v>
      </c>
      <c r="AC250" s="1110" t="s">
        <v>1551</v>
      </c>
      <c r="AD250" s="1110" t="s">
        <v>1551</v>
      </c>
      <c r="AE250" s="636">
        <v>0</v>
      </c>
      <c r="AF250" s="650">
        <v>0</v>
      </c>
      <c r="AG250" s="635" t="e">
        <v>#VALUE!</v>
      </c>
      <c r="AH250" s="612" t="s">
        <v>1057</v>
      </c>
    </row>
    <row r="251" spans="2:34" s="569" customFormat="1" x14ac:dyDescent="0.2">
      <c r="B251" s="612"/>
      <c r="C251" s="622" t="s">
        <v>1835</v>
      </c>
      <c r="D251" s="623"/>
      <c r="E251" s="623"/>
      <c r="F251" s="623"/>
      <c r="G251" s="623"/>
      <c r="H251" s="624"/>
      <c r="I251" s="1111" t="s">
        <v>1836</v>
      </c>
      <c r="J251" s="1112" t="s">
        <v>1837</v>
      </c>
      <c r="K251" s="1112" t="s">
        <v>1837</v>
      </c>
      <c r="L251" s="1112" t="s">
        <v>1837</v>
      </c>
      <c r="M251" s="1112" t="s">
        <v>1837</v>
      </c>
      <c r="N251" s="1112" t="s">
        <v>1837</v>
      </c>
      <c r="O251" s="1112" t="s">
        <v>1837</v>
      </c>
      <c r="P251" s="1112" t="s">
        <v>1837</v>
      </c>
      <c r="Q251" s="1112" t="s">
        <v>1837</v>
      </c>
      <c r="R251" s="1112" t="s">
        <v>1837</v>
      </c>
      <c r="S251" s="1112"/>
      <c r="T251" s="1112"/>
      <c r="U251" s="1112"/>
      <c r="V251" s="1112"/>
      <c r="W251" s="1112" t="s">
        <v>1837</v>
      </c>
      <c r="X251" s="1112" t="s">
        <v>1837</v>
      </c>
      <c r="Y251" s="1112" t="s">
        <v>1837</v>
      </c>
      <c r="Z251" s="1112" t="s">
        <v>1837</v>
      </c>
      <c r="AA251" s="1112" t="s">
        <v>1837</v>
      </c>
      <c r="AB251" s="1112" t="s">
        <v>1837</v>
      </c>
      <c r="AC251" s="1112" t="s">
        <v>1837</v>
      </c>
      <c r="AD251" s="1112" t="s">
        <v>1837</v>
      </c>
      <c r="AE251" s="625">
        <v>4040403.4699999997</v>
      </c>
      <c r="AF251" s="626">
        <v>1961335.21</v>
      </c>
      <c r="AG251" s="680" t="e">
        <v>#VALUE!</v>
      </c>
      <c r="AH251" s="612" t="s">
        <v>1057</v>
      </c>
    </row>
    <row r="252" spans="2:34" s="569" customFormat="1" x14ac:dyDescent="0.2">
      <c r="B252" s="671"/>
      <c r="C252" s="630" t="s">
        <v>202</v>
      </c>
      <c r="D252" s="631"/>
      <c r="E252" s="631"/>
      <c r="F252" s="631"/>
      <c r="G252" s="631"/>
      <c r="H252" s="632"/>
      <c r="I252" s="1109" t="s">
        <v>1838</v>
      </c>
      <c r="J252" s="1110" t="s">
        <v>1839</v>
      </c>
      <c r="K252" s="1110" t="s">
        <v>1839</v>
      </c>
      <c r="L252" s="1110" t="s">
        <v>1839</v>
      </c>
      <c r="M252" s="1110" t="s">
        <v>1839</v>
      </c>
      <c r="N252" s="1110" t="s">
        <v>1839</v>
      </c>
      <c r="O252" s="1110" t="s">
        <v>1839</v>
      </c>
      <c r="P252" s="1110" t="s">
        <v>1839</v>
      </c>
      <c r="Q252" s="1110" t="s">
        <v>1839</v>
      </c>
      <c r="R252" s="1110" t="s">
        <v>1839</v>
      </c>
      <c r="S252" s="1110"/>
      <c r="T252" s="1110"/>
      <c r="U252" s="1110"/>
      <c r="V252" s="1110"/>
      <c r="W252" s="1110" t="s">
        <v>1839</v>
      </c>
      <c r="X252" s="1110" t="s">
        <v>1839</v>
      </c>
      <c r="Y252" s="1110" t="s">
        <v>1839</v>
      </c>
      <c r="Z252" s="1110" t="s">
        <v>1839</v>
      </c>
      <c r="AA252" s="1110" t="s">
        <v>1839</v>
      </c>
      <c r="AB252" s="1110" t="s">
        <v>1839</v>
      </c>
      <c r="AC252" s="1110" t="s">
        <v>1839</v>
      </c>
      <c r="AD252" s="1110" t="s">
        <v>1839</v>
      </c>
      <c r="AE252" s="633">
        <v>2033488.41</v>
      </c>
      <c r="AF252" s="634">
        <v>1960179.4</v>
      </c>
      <c r="AG252" s="635" t="e">
        <v>#VALUE!</v>
      </c>
      <c r="AH252" s="612" t="s">
        <v>1057</v>
      </c>
    </row>
    <row r="253" spans="2:34" s="569" customFormat="1" x14ac:dyDescent="0.2">
      <c r="B253" s="671"/>
      <c r="C253" s="630" t="s">
        <v>203</v>
      </c>
      <c r="D253" s="631"/>
      <c r="E253" s="631"/>
      <c r="F253" s="631"/>
      <c r="G253" s="631"/>
      <c r="H253" s="632"/>
      <c r="I253" s="1109" t="s">
        <v>1840</v>
      </c>
      <c r="J253" s="1110" t="s">
        <v>1841</v>
      </c>
      <c r="K253" s="1110" t="s">
        <v>1841</v>
      </c>
      <c r="L253" s="1110" t="s">
        <v>1841</v>
      </c>
      <c r="M253" s="1110" t="s">
        <v>1841</v>
      </c>
      <c r="N253" s="1110" t="s">
        <v>1841</v>
      </c>
      <c r="O253" s="1110" t="s">
        <v>1841</v>
      </c>
      <c r="P253" s="1110" t="s">
        <v>1841</v>
      </c>
      <c r="Q253" s="1110" t="s">
        <v>1841</v>
      </c>
      <c r="R253" s="1110" t="s">
        <v>1841</v>
      </c>
      <c r="S253" s="1110"/>
      <c r="T253" s="1110"/>
      <c r="U253" s="1110"/>
      <c r="V253" s="1110"/>
      <c r="W253" s="1110" t="s">
        <v>1841</v>
      </c>
      <c r="X253" s="1110" t="s">
        <v>1841</v>
      </c>
      <c r="Y253" s="1110" t="s">
        <v>1841</v>
      </c>
      <c r="Z253" s="1110" t="s">
        <v>1841</v>
      </c>
      <c r="AA253" s="1110" t="s">
        <v>1841</v>
      </c>
      <c r="AB253" s="1110" t="s">
        <v>1841</v>
      </c>
      <c r="AC253" s="1110" t="s">
        <v>1841</v>
      </c>
      <c r="AD253" s="1110" t="s">
        <v>1841</v>
      </c>
      <c r="AE253" s="636">
        <v>0</v>
      </c>
      <c r="AF253" s="650">
        <v>0</v>
      </c>
      <c r="AG253" s="635" t="e">
        <v>#VALUE!</v>
      </c>
      <c r="AH253" s="612" t="s">
        <v>1057</v>
      </c>
    </row>
    <row r="254" spans="2:34" s="569" customFormat="1" x14ac:dyDescent="0.2">
      <c r="B254" s="612"/>
      <c r="C254" s="630" t="s">
        <v>204</v>
      </c>
      <c r="D254" s="631"/>
      <c r="E254" s="631"/>
      <c r="F254" s="631"/>
      <c r="G254" s="631"/>
      <c r="H254" s="632"/>
      <c r="I254" s="1109" t="s">
        <v>1842</v>
      </c>
      <c r="J254" s="1110" t="s">
        <v>1843</v>
      </c>
      <c r="K254" s="1110" t="s">
        <v>1843</v>
      </c>
      <c r="L254" s="1110" t="s">
        <v>1843</v>
      </c>
      <c r="M254" s="1110" t="s">
        <v>1843</v>
      </c>
      <c r="N254" s="1110" t="s">
        <v>1843</v>
      </c>
      <c r="O254" s="1110" t="s">
        <v>1843</v>
      </c>
      <c r="P254" s="1110" t="s">
        <v>1843</v>
      </c>
      <c r="Q254" s="1110" t="s">
        <v>1843</v>
      </c>
      <c r="R254" s="1110" t="s">
        <v>1843</v>
      </c>
      <c r="S254" s="1110"/>
      <c r="T254" s="1110"/>
      <c r="U254" s="1110"/>
      <c r="V254" s="1110"/>
      <c r="W254" s="1110" t="s">
        <v>1843</v>
      </c>
      <c r="X254" s="1110" t="s">
        <v>1843</v>
      </c>
      <c r="Y254" s="1110" t="s">
        <v>1843</v>
      </c>
      <c r="Z254" s="1110" t="s">
        <v>1843</v>
      </c>
      <c r="AA254" s="1110" t="s">
        <v>1843</v>
      </c>
      <c r="AB254" s="1110" t="s">
        <v>1843</v>
      </c>
      <c r="AC254" s="1110" t="s">
        <v>1843</v>
      </c>
      <c r="AD254" s="1110" t="s">
        <v>1843</v>
      </c>
      <c r="AE254" s="636">
        <v>0</v>
      </c>
      <c r="AF254" s="650">
        <v>0</v>
      </c>
      <c r="AG254" s="635" t="e">
        <v>#VALUE!</v>
      </c>
      <c r="AH254" s="612" t="s">
        <v>1057</v>
      </c>
    </row>
    <row r="255" spans="2:34" s="569" customFormat="1" x14ac:dyDescent="0.2">
      <c r="B255" s="671"/>
      <c r="C255" s="630" t="s">
        <v>205</v>
      </c>
      <c r="D255" s="631"/>
      <c r="E255" s="631"/>
      <c r="F255" s="631"/>
      <c r="G255" s="631"/>
      <c r="H255" s="632"/>
      <c r="I255" s="1109" t="s">
        <v>1844</v>
      </c>
      <c r="J255" s="1110" t="s">
        <v>1845</v>
      </c>
      <c r="K255" s="1110" t="s">
        <v>1845</v>
      </c>
      <c r="L255" s="1110" t="s">
        <v>1845</v>
      </c>
      <c r="M255" s="1110" t="s">
        <v>1845</v>
      </c>
      <c r="N255" s="1110" t="s">
        <v>1845</v>
      </c>
      <c r="O255" s="1110" t="s">
        <v>1845</v>
      </c>
      <c r="P255" s="1110" t="s">
        <v>1845</v>
      </c>
      <c r="Q255" s="1110" t="s">
        <v>1845</v>
      </c>
      <c r="R255" s="1110" t="s">
        <v>1845</v>
      </c>
      <c r="S255" s="1110"/>
      <c r="T255" s="1110"/>
      <c r="U255" s="1110"/>
      <c r="V255" s="1110"/>
      <c r="W255" s="1110" t="s">
        <v>1845</v>
      </c>
      <c r="X255" s="1110" t="s">
        <v>1845</v>
      </c>
      <c r="Y255" s="1110" t="s">
        <v>1845</v>
      </c>
      <c r="Z255" s="1110" t="s">
        <v>1845</v>
      </c>
      <c r="AA255" s="1110" t="s">
        <v>1845</v>
      </c>
      <c r="AB255" s="1110" t="s">
        <v>1845</v>
      </c>
      <c r="AC255" s="1110" t="s">
        <v>1845</v>
      </c>
      <c r="AD255" s="1110" t="s">
        <v>1845</v>
      </c>
      <c r="AE255" s="636">
        <v>0</v>
      </c>
      <c r="AF255" s="650">
        <v>0</v>
      </c>
      <c r="AG255" s="635" t="e">
        <v>#VALUE!</v>
      </c>
      <c r="AH255" s="612" t="s">
        <v>1057</v>
      </c>
    </row>
    <row r="256" spans="2:34" s="569" customFormat="1" x14ac:dyDescent="0.2">
      <c r="B256" s="671"/>
      <c r="C256" s="630" t="s">
        <v>206</v>
      </c>
      <c r="D256" s="631"/>
      <c r="E256" s="631"/>
      <c r="F256" s="631"/>
      <c r="G256" s="631"/>
      <c r="H256" s="632"/>
      <c r="I256" s="1109" t="s">
        <v>1846</v>
      </c>
      <c r="J256" s="1110" t="s">
        <v>1847</v>
      </c>
      <c r="K256" s="1110" t="s">
        <v>1847</v>
      </c>
      <c r="L256" s="1110" t="s">
        <v>1847</v>
      </c>
      <c r="M256" s="1110" t="s">
        <v>1847</v>
      </c>
      <c r="N256" s="1110" t="s">
        <v>1847</v>
      </c>
      <c r="O256" s="1110" t="s">
        <v>1847</v>
      </c>
      <c r="P256" s="1110" t="s">
        <v>1847</v>
      </c>
      <c r="Q256" s="1110" t="s">
        <v>1847</v>
      </c>
      <c r="R256" s="1110" t="s">
        <v>1847</v>
      </c>
      <c r="S256" s="1110"/>
      <c r="T256" s="1110"/>
      <c r="U256" s="1110"/>
      <c r="V256" s="1110"/>
      <c r="W256" s="1110" t="s">
        <v>1847</v>
      </c>
      <c r="X256" s="1110" t="s">
        <v>1847</v>
      </c>
      <c r="Y256" s="1110" t="s">
        <v>1847</v>
      </c>
      <c r="Z256" s="1110" t="s">
        <v>1847</v>
      </c>
      <c r="AA256" s="1110" t="s">
        <v>1847</v>
      </c>
      <c r="AB256" s="1110" t="s">
        <v>1847</v>
      </c>
      <c r="AC256" s="1110" t="s">
        <v>1847</v>
      </c>
      <c r="AD256" s="1110" t="s">
        <v>1847</v>
      </c>
      <c r="AE256" s="633">
        <v>7188.54</v>
      </c>
      <c r="AF256" s="650">
        <v>0</v>
      </c>
      <c r="AG256" s="635" t="e">
        <v>#VALUE!</v>
      </c>
      <c r="AH256" s="612" t="s">
        <v>1057</v>
      </c>
    </row>
    <row r="257" spans="2:35" s="569" customFormat="1" x14ac:dyDescent="0.2">
      <c r="B257" s="671" t="s">
        <v>1209</v>
      </c>
      <c r="C257" s="630" t="s">
        <v>207</v>
      </c>
      <c r="D257" s="631"/>
      <c r="E257" s="631"/>
      <c r="F257" s="631"/>
      <c r="G257" s="631"/>
      <c r="H257" s="632"/>
      <c r="I257" s="1109" t="s">
        <v>1848</v>
      </c>
      <c r="J257" s="1110" t="s">
        <v>1849</v>
      </c>
      <c r="K257" s="1110" t="s">
        <v>1849</v>
      </c>
      <c r="L257" s="1110" t="s">
        <v>1849</v>
      </c>
      <c r="M257" s="1110" t="s">
        <v>1849</v>
      </c>
      <c r="N257" s="1110" t="s">
        <v>1849</v>
      </c>
      <c r="O257" s="1110" t="s">
        <v>1849</v>
      </c>
      <c r="P257" s="1110" t="s">
        <v>1849</v>
      </c>
      <c r="Q257" s="1110" t="s">
        <v>1849</v>
      </c>
      <c r="R257" s="1110" t="s">
        <v>1849</v>
      </c>
      <c r="S257" s="1110"/>
      <c r="T257" s="1110"/>
      <c r="U257" s="1110"/>
      <c r="V257" s="1110"/>
      <c r="W257" s="1110" t="s">
        <v>1849</v>
      </c>
      <c r="X257" s="1110" t="s">
        <v>1849</v>
      </c>
      <c r="Y257" s="1110" t="s">
        <v>1849</v>
      </c>
      <c r="Z257" s="1110" t="s">
        <v>1849</v>
      </c>
      <c r="AA257" s="1110" t="s">
        <v>1849</v>
      </c>
      <c r="AB257" s="1110" t="s">
        <v>1849</v>
      </c>
      <c r="AC257" s="1110" t="s">
        <v>1849</v>
      </c>
      <c r="AD257" s="1110" t="s">
        <v>1849</v>
      </c>
      <c r="AE257" s="633">
        <v>1999726.52</v>
      </c>
      <c r="AF257" s="634">
        <v>1155.81</v>
      </c>
      <c r="AG257" s="635" t="e">
        <v>#VALUE!</v>
      </c>
      <c r="AH257" s="612" t="s">
        <v>1057</v>
      </c>
    </row>
    <row r="258" spans="2:35" s="569" customFormat="1" ht="27.75" customHeight="1" x14ac:dyDescent="0.2">
      <c r="B258" s="612"/>
      <c r="C258" s="622" t="s">
        <v>1850</v>
      </c>
      <c r="D258" s="623"/>
      <c r="E258" s="623"/>
      <c r="F258" s="623"/>
      <c r="G258" s="623"/>
      <c r="H258" s="624"/>
      <c r="I258" s="1111" t="s">
        <v>1851</v>
      </c>
      <c r="J258" s="1112" t="s">
        <v>1852</v>
      </c>
      <c r="K258" s="1112" t="s">
        <v>1852</v>
      </c>
      <c r="L258" s="1112" t="s">
        <v>1852</v>
      </c>
      <c r="M258" s="1112" t="s">
        <v>1852</v>
      </c>
      <c r="N258" s="1112" t="s">
        <v>1852</v>
      </c>
      <c r="O258" s="1112" t="s">
        <v>1852</v>
      </c>
      <c r="P258" s="1112" t="s">
        <v>1852</v>
      </c>
      <c r="Q258" s="1112" t="s">
        <v>1852</v>
      </c>
      <c r="R258" s="1112" t="s">
        <v>1852</v>
      </c>
      <c r="S258" s="1112"/>
      <c r="T258" s="1112"/>
      <c r="U258" s="1112"/>
      <c r="V258" s="1112"/>
      <c r="W258" s="1112" t="s">
        <v>1852</v>
      </c>
      <c r="X258" s="1112" t="s">
        <v>1852</v>
      </c>
      <c r="Y258" s="1112" t="s">
        <v>1852</v>
      </c>
      <c r="Z258" s="1112" t="s">
        <v>1852</v>
      </c>
      <c r="AA258" s="1112" t="s">
        <v>1852</v>
      </c>
      <c r="AB258" s="1112" t="s">
        <v>1852</v>
      </c>
      <c r="AC258" s="1112" t="s">
        <v>1852</v>
      </c>
      <c r="AD258" s="1112" t="s">
        <v>1852</v>
      </c>
      <c r="AE258" s="625">
        <v>3761061.16</v>
      </c>
      <c r="AF258" s="626">
        <v>2708896.8600000003</v>
      </c>
      <c r="AG258" s="680" t="e">
        <v>#VALUE!</v>
      </c>
      <c r="AH258" s="612" t="s">
        <v>1057</v>
      </c>
      <c r="AI258" s="569">
        <v>-3788106</v>
      </c>
    </row>
    <row r="259" spans="2:35" s="569" customFormat="1" x14ac:dyDescent="0.2">
      <c r="B259" s="612" t="s">
        <v>1209</v>
      </c>
      <c r="C259" s="630" t="s">
        <v>208</v>
      </c>
      <c r="D259" s="631"/>
      <c r="E259" s="631"/>
      <c r="F259" s="631"/>
      <c r="G259" s="631"/>
      <c r="H259" s="632"/>
      <c r="I259" s="1109" t="s">
        <v>1853</v>
      </c>
      <c r="J259" s="1110" t="s">
        <v>1854</v>
      </c>
      <c r="K259" s="1110" t="s">
        <v>1854</v>
      </c>
      <c r="L259" s="1110" t="s">
        <v>1854</v>
      </c>
      <c r="M259" s="1110" t="s">
        <v>1854</v>
      </c>
      <c r="N259" s="1110" t="s">
        <v>1854</v>
      </c>
      <c r="O259" s="1110" t="s">
        <v>1854</v>
      </c>
      <c r="P259" s="1110" t="s">
        <v>1854</v>
      </c>
      <c r="Q259" s="1110" t="s">
        <v>1854</v>
      </c>
      <c r="R259" s="1110" t="s">
        <v>1854</v>
      </c>
      <c r="S259" s="1110"/>
      <c r="T259" s="1110"/>
      <c r="U259" s="1110"/>
      <c r="V259" s="1110"/>
      <c r="W259" s="1110" t="s">
        <v>1854</v>
      </c>
      <c r="X259" s="1110" t="s">
        <v>1854</v>
      </c>
      <c r="Y259" s="1110" t="s">
        <v>1854</v>
      </c>
      <c r="Z259" s="1110" t="s">
        <v>1854</v>
      </c>
      <c r="AA259" s="1110" t="s">
        <v>1854</v>
      </c>
      <c r="AB259" s="1110" t="s">
        <v>1854</v>
      </c>
      <c r="AC259" s="1110" t="s">
        <v>1854</v>
      </c>
      <c r="AD259" s="1110" t="s">
        <v>1854</v>
      </c>
      <c r="AE259" s="636">
        <v>0</v>
      </c>
      <c r="AF259" s="650">
        <v>0</v>
      </c>
      <c r="AG259" s="635" t="e">
        <v>#VALUE!</v>
      </c>
      <c r="AH259" s="612" t="s">
        <v>1057</v>
      </c>
    </row>
    <row r="260" spans="2:35" s="569" customFormat="1" x14ac:dyDescent="0.2">
      <c r="B260" s="612"/>
      <c r="C260" s="630" t="s">
        <v>209</v>
      </c>
      <c r="D260" s="631"/>
      <c r="E260" s="631"/>
      <c r="F260" s="631"/>
      <c r="G260" s="631"/>
      <c r="H260" s="632"/>
      <c r="I260" s="1109" t="s">
        <v>1855</v>
      </c>
      <c r="J260" s="1110" t="s">
        <v>1856</v>
      </c>
      <c r="K260" s="1110" t="s">
        <v>1856</v>
      </c>
      <c r="L260" s="1110" t="s">
        <v>1856</v>
      </c>
      <c r="M260" s="1110" t="s">
        <v>1856</v>
      </c>
      <c r="N260" s="1110" t="s">
        <v>1856</v>
      </c>
      <c r="O260" s="1110" t="s">
        <v>1856</v>
      </c>
      <c r="P260" s="1110" t="s">
        <v>1856</v>
      </c>
      <c r="Q260" s="1110" t="s">
        <v>1856</v>
      </c>
      <c r="R260" s="1110" t="s">
        <v>1856</v>
      </c>
      <c r="S260" s="1110"/>
      <c r="T260" s="1110"/>
      <c r="U260" s="1110"/>
      <c r="V260" s="1110"/>
      <c r="W260" s="1110" t="s">
        <v>1856</v>
      </c>
      <c r="X260" s="1110" t="s">
        <v>1856</v>
      </c>
      <c r="Y260" s="1110" t="s">
        <v>1856</v>
      </c>
      <c r="Z260" s="1110" t="s">
        <v>1856</v>
      </c>
      <c r="AA260" s="1110" t="s">
        <v>1856</v>
      </c>
      <c r="AB260" s="1110" t="s">
        <v>1856</v>
      </c>
      <c r="AC260" s="1110" t="s">
        <v>1856</v>
      </c>
      <c r="AD260" s="1110" t="s">
        <v>1856</v>
      </c>
      <c r="AE260" s="636">
        <v>0</v>
      </c>
      <c r="AF260" s="650">
        <v>0</v>
      </c>
      <c r="AG260" s="635" t="e">
        <v>#VALUE!</v>
      </c>
      <c r="AH260" s="612" t="s">
        <v>1057</v>
      </c>
    </row>
    <row r="261" spans="2:35" s="569" customFormat="1" x14ac:dyDescent="0.2">
      <c r="B261" s="612"/>
      <c r="C261" s="630" t="s">
        <v>1857</v>
      </c>
      <c r="D261" s="631"/>
      <c r="E261" s="631"/>
      <c r="F261" s="631"/>
      <c r="G261" s="631"/>
      <c r="H261" s="632"/>
      <c r="I261" s="1109" t="s">
        <v>1858</v>
      </c>
      <c r="J261" s="1110" t="s">
        <v>1859</v>
      </c>
      <c r="K261" s="1110" t="s">
        <v>1859</v>
      </c>
      <c r="L261" s="1110" t="s">
        <v>1859</v>
      </c>
      <c r="M261" s="1110" t="s">
        <v>1859</v>
      </c>
      <c r="N261" s="1110" t="s">
        <v>1859</v>
      </c>
      <c r="O261" s="1110" t="s">
        <v>1859</v>
      </c>
      <c r="P261" s="1110" t="s">
        <v>1859</v>
      </c>
      <c r="Q261" s="1110" t="s">
        <v>1859</v>
      </c>
      <c r="R261" s="1110" t="s">
        <v>1859</v>
      </c>
      <c r="S261" s="1110"/>
      <c r="T261" s="1110"/>
      <c r="U261" s="1110"/>
      <c r="V261" s="1110"/>
      <c r="W261" s="1110" t="s">
        <v>1859</v>
      </c>
      <c r="X261" s="1110" t="s">
        <v>1859</v>
      </c>
      <c r="Y261" s="1110" t="s">
        <v>1859</v>
      </c>
      <c r="Z261" s="1110" t="s">
        <v>1859</v>
      </c>
      <c r="AA261" s="1110" t="s">
        <v>1859</v>
      </c>
      <c r="AB261" s="1110" t="s">
        <v>1859</v>
      </c>
      <c r="AC261" s="1110" t="s">
        <v>1859</v>
      </c>
      <c r="AD261" s="1110" t="s">
        <v>1859</v>
      </c>
      <c r="AE261" s="633">
        <v>2604239.94</v>
      </c>
      <c r="AF261" s="634">
        <v>2231196.5100000002</v>
      </c>
      <c r="AG261" s="635" t="e">
        <v>#VALUE!</v>
      </c>
      <c r="AH261" s="612" t="s">
        <v>1057</v>
      </c>
    </row>
    <row r="262" spans="2:35" s="569" customFormat="1" x14ac:dyDescent="0.2">
      <c r="B262" s="612"/>
      <c r="C262" s="647" t="s">
        <v>210</v>
      </c>
      <c r="D262" s="648"/>
      <c r="E262" s="648"/>
      <c r="F262" s="648"/>
      <c r="G262" s="648"/>
      <c r="H262" s="649"/>
      <c r="I262" s="1107" t="s">
        <v>1860</v>
      </c>
      <c r="J262" s="1108"/>
      <c r="K262" s="1108"/>
      <c r="L262" s="1108"/>
      <c r="M262" s="1108"/>
      <c r="N262" s="1108"/>
      <c r="O262" s="1108"/>
      <c r="P262" s="1108"/>
      <c r="Q262" s="1108"/>
      <c r="R262" s="1108"/>
      <c r="S262" s="1108"/>
      <c r="T262" s="1108"/>
      <c r="U262" s="1108"/>
      <c r="V262" s="1108"/>
      <c r="W262" s="1108"/>
      <c r="X262" s="1108"/>
      <c r="Y262" s="1108"/>
      <c r="Z262" s="1108"/>
      <c r="AA262" s="1108"/>
      <c r="AB262" s="1108"/>
      <c r="AC262" s="1108"/>
      <c r="AD262" s="1108"/>
      <c r="AE262" s="633">
        <v>0</v>
      </c>
      <c r="AF262" s="634">
        <v>2592.36</v>
      </c>
      <c r="AG262" s="635" t="e">
        <v>#VALUE!</v>
      </c>
      <c r="AH262" s="612" t="s">
        <v>1057</v>
      </c>
    </row>
    <row r="263" spans="2:35" s="569" customFormat="1" x14ac:dyDescent="0.2">
      <c r="B263" s="612"/>
      <c r="C263" s="647" t="s">
        <v>211</v>
      </c>
      <c r="D263" s="648"/>
      <c r="E263" s="648"/>
      <c r="F263" s="648"/>
      <c r="G263" s="648"/>
      <c r="H263" s="649"/>
      <c r="I263" s="1107" t="s">
        <v>1861</v>
      </c>
      <c r="J263" s="1108" t="s">
        <v>1862</v>
      </c>
      <c r="K263" s="1108" t="s">
        <v>1862</v>
      </c>
      <c r="L263" s="1108" t="s">
        <v>1862</v>
      </c>
      <c r="M263" s="1108" t="s">
        <v>1862</v>
      </c>
      <c r="N263" s="1108" t="s">
        <v>1862</v>
      </c>
      <c r="O263" s="1108" t="s">
        <v>1862</v>
      </c>
      <c r="P263" s="1108" t="s">
        <v>1862</v>
      </c>
      <c r="Q263" s="1108" t="s">
        <v>1862</v>
      </c>
      <c r="R263" s="1108" t="s">
        <v>1862</v>
      </c>
      <c r="S263" s="1108"/>
      <c r="T263" s="1108"/>
      <c r="U263" s="1108"/>
      <c r="V263" s="1108"/>
      <c r="W263" s="1108" t="s">
        <v>1862</v>
      </c>
      <c r="X263" s="1108" t="s">
        <v>1862</v>
      </c>
      <c r="Y263" s="1108" t="s">
        <v>1862</v>
      </c>
      <c r="Z263" s="1108" t="s">
        <v>1862</v>
      </c>
      <c r="AA263" s="1108" t="s">
        <v>1862</v>
      </c>
      <c r="AB263" s="1108" t="s">
        <v>1862</v>
      </c>
      <c r="AC263" s="1108" t="s">
        <v>1862</v>
      </c>
      <c r="AD263" s="1108" t="s">
        <v>1862</v>
      </c>
      <c r="AE263" s="633">
        <v>0</v>
      </c>
      <c r="AF263" s="634">
        <v>0</v>
      </c>
      <c r="AG263" s="635" t="e">
        <v>#VALUE!</v>
      </c>
      <c r="AH263" s="612" t="s">
        <v>1057</v>
      </c>
    </row>
    <row r="264" spans="2:35" s="569" customFormat="1" x14ac:dyDescent="0.2">
      <c r="B264" s="612"/>
      <c r="C264" s="647" t="s">
        <v>212</v>
      </c>
      <c r="D264" s="648"/>
      <c r="E264" s="648"/>
      <c r="F264" s="648"/>
      <c r="G264" s="648"/>
      <c r="H264" s="649"/>
      <c r="I264" s="1107" t="s">
        <v>1863</v>
      </c>
      <c r="J264" s="1108" t="s">
        <v>1864</v>
      </c>
      <c r="K264" s="1108" t="s">
        <v>1864</v>
      </c>
      <c r="L264" s="1108" t="s">
        <v>1864</v>
      </c>
      <c r="M264" s="1108" t="s">
        <v>1864</v>
      </c>
      <c r="N264" s="1108" t="s">
        <v>1864</v>
      </c>
      <c r="O264" s="1108" t="s">
        <v>1864</v>
      </c>
      <c r="P264" s="1108" t="s">
        <v>1864</v>
      </c>
      <c r="Q264" s="1108" t="s">
        <v>1864</v>
      </c>
      <c r="R264" s="1108" t="s">
        <v>1864</v>
      </c>
      <c r="S264" s="1108"/>
      <c r="T264" s="1108"/>
      <c r="U264" s="1108"/>
      <c r="V264" s="1108"/>
      <c r="W264" s="1108" t="s">
        <v>1864</v>
      </c>
      <c r="X264" s="1108" t="s">
        <v>1864</v>
      </c>
      <c r="Y264" s="1108" t="s">
        <v>1864</v>
      </c>
      <c r="Z264" s="1108" t="s">
        <v>1864</v>
      </c>
      <c r="AA264" s="1108" t="s">
        <v>1864</v>
      </c>
      <c r="AB264" s="1108" t="s">
        <v>1864</v>
      </c>
      <c r="AC264" s="1108" t="s">
        <v>1864</v>
      </c>
      <c r="AD264" s="1108" t="s">
        <v>1864</v>
      </c>
      <c r="AE264" s="633">
        <v>730916.66</v>
      </c>
      <c r="AF264" s="634">
        <v>4585.33</v>
      </c>
      <c r="AG264" s="635" t="e">
        <v>#VALUE!</v>
      </c>
      <c r="AH264" s="612" t="s">
        <v>1057</v>
      </c>
      <c r="AI264" s="569" t="s">
        <v>2276</v>
      </c>
    </row>
    <row r="265" spans="2:35" s="569" customFormat="1" x14ac:dyDescent="0.2">
      <c r="B265" s="612"/>
      <c r="C265" s="647" t="s">
        <v>218</v>
      </c>
      <c r="D265" s="648"/>
      <c r="E265" s="648"/>
      <c r="F265" s="648"/>
      <c r="G265" s="648"/>
      <c r="H265" s="649"/>
      <c r="I265" s="1107" t="s">
        <v>1865</v>
      </c>
      <c r="J265" s="1108" t="s">
        <v>1866</v>
      </c>
      <c r="K265" s="1108" t="s">
        <v>1866</v>
      </c>
      <c r="L265" s="1108" t="s">
        <v>1866</v>
      </c>
      <c r="M265" s="1108" t="s">
        <v>1866</v>
      </c>
      <c r="N265" s="1108" t="s">
        <v>1866</v>
      </c>
      <c r="O265" s="1108" t="s">
        <v>1866</v>
      </c>
      <c r="P265" s="1108" t="s">
        <v>1866</v>
      </c>
      <c r="Q265" s="1108" t="s">
        <v>1866</v>
      </c>
      <c r="R265" s="1108" t="s">
        <v>1866</v>
      </c>
      <c r="S265" s="1108"/>
      <c r="T265" s="1108"/>
      <c r="U265" s="1108"/>
      <c r="V265" s="1108"/>
      <c r="W265" s="1108" t="s">
        <v>1866</v>
      </c>
      <c r="X265" s="1108" t="s">
        <v>1866</v>
      </c>
      <c r="Y265" s="1108" t="s">
        <v>1866</v>
      </c>
      <c r="Z265" s="1108" t="s">
        <v>1866</v>
      </c>
      <c r="AA265" s="1108" t="s">
        <v>1866</v>
      </c>
      <c r="AB265" s="1108" t="s">
        <v>1866</v>
      </c>
      <c r="AC265" s="1108" t="s">
        <v>1866</v>
      </c>
      <c r="AD265" s="1108" t="s">
        <v>1866</v>
      </c>
      <c r="AE265" s="636">
        <v>0</v>
      </c>
      <c r="AF265" s="650">
        <v>0</v>
      </c>
      <c r="AG265" s="635" t="e">
        <v>#VALUE!</v>
      </c>
      <c r="AH265" s="612" t="s">
        <v>1057</v>
      </c>
    </row>
    <row r="266" spans="2:35" s="569" customFormat="1" x14ac:dyDescent="0.2">
      <c r="B266" s="612"/>
      <c r="C266" s="647" t="s">
        <v>213</v>
      </c>
      <c r="D266" s="648"/>
      <c r="E266" s="648"/>
      <c r="F266" s="648"/>
      <c r="G266" s="648"/>
      <c r="H266" s="649"/>
      <c r="I266" s="1107" t="s">
        <v>1867</v>
      </c>
      <c r="J266" s="1108" t="s">
        <v>1868</v>
      </c>
      <c r="K266" s="1108" t="s">
        <v>1868</v>
      </c>
      <c r="L266" s="1108" t="s">
        <v>1868</v>
      </c>
      <c r="M266" s="1108" t="s">
        <v>1868</v>
      </c>
      <c r="N266" s="1108" t="s">
        <v>1868</v>
      </c>
      <c r="O266" s="1108" t="s">
        <v>1868</v>
      </c>
      <c r="P266" s="1108" t="s">
        <v>1868</v>
      </c>
      <c r="Q266" s="1108" t="s">
        <v>1868</v>
      </c>
      <c r="R266" s="1108" t="s">
        <v>1868</v>
      </c>
      <c r="S266" s="1108"/>
      <c r="T266" s="1108"/>
      <c r="U266" s="1108"/>
      <c r="V266" s="1108"/>
      <c r="W266" s="1108" t="s">
        <v>1868</v>
      </c>
      <c r="X266" s="1108" t="s">
        <v>1868</v>
      </c>
      <c r="Y266" s="1108" t="s">
        <v>1868</v>
      </c>
      <c r="Z266" s="1108" t="s">
        <v>1868</v>
      </c>
      <c r="AA266" s="1108" t="s">
        <v>1868</v>
      </c>
      <c r="AB266" s="1108" t="s">
        <v>1868</v>
      </c>
      <c r="AC266" s="1108" t="s">
        <v>1868</v>
      </c>
      <c r="AD266" s="1108" t="s">
        <v>1868</v>
      </c>
      <c r="AE266" s="636">
        <v>0</v>
      </c>
      <c r="AF266" s="650">
        <v>0</v>
      </c>
      <c r="AG266" s="635" t="e">
        <v>#VALUE!</v>
      </c>
      <c r="AH266" s="612" t="s">
        <v>1057</v>
      </c>
    </row>
    <row r="267" spans="2:35" s="569" customFormat="1" x14ac:dyDescent="0.2">
      <c r="B267" s="612"/>
      <c r="C267" s="647" t="s">
        <v>214</v>
      </c>
      <c r="D267" s="648"/>
      <c r="E267" s="648"/>
      <c r="F267" s="648"/>
      <c r="G267" s="648"/>
      <c r="H267" s="649"/>
      <c r="I267" s="1107" t="s">
        <v>1869</v>
      </c>
      <c r="J267" s="1108" t="s">
        <v>1870</v>
      </c>
      <c r="K267" s="1108" t="s">
        <v>1870</v>
      </c>
      <c r="L267" s="1108" t="s">
        <v>1870</v>
      </c>
      <c r="M267" s="1108" t="s">
        <v>1870</v>
      </c>
      <c r="N267" s="1108" t="s">
        <v>1870</v>
      </c>
      <c r="O267" s="1108" t="s">
        <v>1870</v>
      </c>
      <c r="P267" s="1108" t="s">
        <v>1870</v>
      </c>
      <c r="Q267" s="1108" t="s">
        <v>1870</v>
      </c>
      <c r="R267" s="1108" t="s">
        <v>1870</v>
      </c>
      <c r="S267" s="1108"/>
      <c r="T267" s="1108"/>
      <c r="U267" s="1108"/>
      <c r="V267" s="1108"/>
      <c r="W267" s="1108" t="s">
        <v>1870</v>
      </c>
      <c r="X267" s="1108" t="s">
        <v>1870</v>
      </c>
      <c r="Y267" s="1108" t="s">
        <v>1870</v>
      </c>
      <c r="Z267" s="1108" t="s">
        <v>1870</v>
      </c>
      <c r="AA267" s="1108" t="s">
        <v>1870</v>
      </c>
      <c r="AB267" s="1108" t="s">
        <v>1870</v>
      </c>
      <c r="AC267" s="1108" t="s">
        <v>1870</v>
      </c>
      <c r="AD267" s="1108" t="s">
        <v>1870</v>
      </c>
      <c r="AE267" s="633">
        <v>1873323.28</v>
      </c>
      <c r="AF267" s="634">
        <v>2224018.8200000003</v>
      </c>
      <c r="AG267" s="635" t="e">
        <v>#VALUE!</v>
      </c>
      <c r="AH267" s="612" t="s">
        <v>1057</v>
      </c>
      <c r="AI267" s="569" t="s">
        <v>2277</v>
      </c>
    </row>
    <row r="268" spans="2:35" s="569" customFormat="1" x14ac:dyDescent="0.2">
      <c r="B268" s="612"/>
      <c r="C268" s="630" t="s">
        <v>1871</v>
      </c>
      <c r="D268" s="631"/>
      <c r="E268" s="631"/>
      <c r="F268" s="631"/>
      <c r="G268" s="631"/>
      <c r="H268" s="632"/>
      <c r="I268" s="1109" t="s">
        <v>1872</v>
      </c>
      <c r="J268" s="1110" t="s">
        <v>1873</v>
      </c>
      <c r="K268" s="1110" t="s">
        <v>1873</v>
      </c>
      <c r="L268" s="1110" t="s">
        <v>1873</v>
      </c>
      <c r="M268" s="1110" t="s">
        <v>1873</v>
      </c>
      <c r="N268" s="1110" t="s">
        <v>1873</v>
      </c>
      <c r="O268" s="1110" t="s">
        <v>1873</v>
      </c>
      <c r="P268" s="1110" t="s">
        <v>1873</v>
      </c>
      <c r="Q268" s="1110" t="s">
        <v>1873</v>
      </c>
      <c r="R268" s="1110" t="s">
        <v>1873</v>
      </c>
      <c r="S268" s="1110"/>
      <c r="T268" s="1110"/>
      <c r="U268" s="1110"/>
      <c r="V268" s="1110"/>
      <c r="W268" s="1110" t="s">
        <v>1873</v>
      </c>
      <c r="X268" s="1110" t="s">
        <v>1873</v>
      </c>
      <c r="Y268" s="1110" t="s">
        <v>1873</v>
      </c>
      <c r="Z268" s="1110" t="s">
        <v>1873</v>
      </c>
      <c r="AA268" s="1110" t="s">
        <v>1873</v>
      </c>
      <c r="AB268" s="1110" t="s">
        <v>1873</v>
      </c>
      <c r="AC268" s="1110" t="s">
        <v>1873</v>
      </c>
      <c r="AD268" s="1110" t="s">
        <v>1873</v>
      </c>
      <c r="AE268" s="633">
        <v>1156821.22</v>
      </c>
      <c r="AF268" s="634">
        <v>477700.35</v>
      </c>
      <c r="AG268" s="635" t="e">
        <v>#VALUE!</v>
      </c>
      <c r="AH268" s="612" t="s">
        <v>1057</v>
      </c>
      <c r="AI268" s="755">
        <v>679120.87</v>
      </c>
    </row>
    <row r="269" spans="2:35" s="569" customFormat="1" ht="29.25" customHeight="1" x14ac:dyDescent="0.2">
      <c r="B269" s="612" t="s">
        <v>1209</v>
      </c>
      <c r="C269" s="647" t="s">
        <v>215</v>
      </c>
      <c r="D269" s="648"/>
      <c r="E269" s="648"/>
      <c r="F269" s="648"/>
      <c r="G269" s="648"/>
      <c r="H269" s="649"/>
      <c r="I269" s="1107" t="s">
        <v>1874</v>
      </c>
      <c r="J269" s="1108" t="s">
        <v>1875</v>
      </c>
      <c r="K269" s="1108" t="s">
        <v>1875</v>
      </c>
      <c r="L269" s="1108" t="s">
        <v>1875</v>
      </c>
      <c r="M269" s="1108" t="s">
        <v>1875</v>
      </c>
      <c r="N269" s="1108" t="s">
        <v>1875</v>
      </c>
      <c r="O269" s="1108" t="s">
        <v>1875</v>
      </c>
      <c r="P269" s="1108" t="s">
        <v>1875</v>
      </c>
      <c r="Q269" s="1108" t="s">
        <v>1875</v>
      </c>
      <c r="R269" s="1108" t="s">
        <v>1875</v>
      </c>
      <c r="S269" s="1108"/>
      <c r="T269" s="1108"/>
      <c r="U269" s="1108"/>
      <c r="V269" s="1108"/>
      <c r="W269" s="1108" t="s">
        <v>1875</v>
      </c>
      <c r="X269" s="1108" t="s">
        <v>1875</v>
      </c>
      <c r="Y269" s="1108" t="s">
        <v>1875</v>
      </c>
      <c r="Z269" s="1108" t="s">
        <v>1875</v>
      </c>
      <c r="AA269" s="1108" t="s">
        <v>1875</v>
      </c>
      <c r="AB269" s="1108" t="s">
        <v>1875</v>
      </c>
      <c r="AC269" s="1108" t="s">
        <v>1875</v>
      </c>
      <c r="AD269" s="1108" t="s">
        <v>1875</v>
      </c>
      <c r="AE269" s="633">
        <v>268962.03999999998</v>
      </c>
      <c r="AF269" s="634">
        <v>351803.99</v>
      </c>
      <c r="AG269" s="635" t="e">
        <v>#VALUE!</v>
      </c>
      <c r="AH269" s="612" t="s">
        <v>1057</v>
      </c>
    </row>
    <row r="270" spans="2:35" s="569" customFormat="1" ht="29.25" customHeight="1" x14ac:dyDescent="0.2">
      <c r="B270" s="612"/>
      <c r="C270" s="647" t="s">
        <v>216</v>
      </c>
      <c r="D270" s="648"/>
      <c r="E270" s="648"/>
      <c r="F270" s="648"/>
      <c r="G270" s="648"/>
      <c r="H270" s="649"/>
      <c r="I270" s="1107" t="s">
        <v>1876</v>
      </c>
      <c r="J270" s="1108" t="s">
        <v>1877</v>
      </c>
      <c r="K270" s="1108" t="s">
        <v>1877</v>
      </c>
      <c r="L270" s="1108" t="s">
        <v>1877</v>
      </c>
      <c r="M270" s="1108" t="s">
        <v>1877</v>
      </c>
      <c r="N270" s="1108" t="s">
        <v>1877</v>
      </c>
      <c r="O270" s="1108" t="s">
        <v>1877</v>
      </c>
      <c r="P270" s="1108" t="s">
        <v>1877</v>
      </c>
      <c r="Q270" s="1108" t="s">
        <v>1877</v>
      </c>
      <c r="R270" s="1108" t="s">
        <v>1877</v>
      </c>
      <c r="S270" s="1108"/>
      <c r="T270" s="1108"/>
      <c r="U270" s="1108"/>
      <c r="V270" s="1108"/>
      <c r="W270" s="1108" t="s">
        <v>1877</v>
      </c>
      <c r="X270" s="1108" t="s">
        <v>1877</v>
      </c>
      <c r="Y270" s="1108" t="s">
        <v>1877</v>
      </c>
      <c r="Z270" s="1108" t="s">
        <v>1877</v>
      </c>
      <c r="AA270" s="1108" t="s">
        <v>1877</v>
      </c>
      <c r="AB270" s="1108" t="s">
        <v>1877</v>
      </c>
      <c r="AC270" s="1108" t="s">
        <v>1877</v>
      </c>
      <c r="AD270" s="1108" t="s">
        <v>1877</v>
      </c>
      <c r="AE270" s="633">
        <v>0</v>
      </c>
      <c r="AF270" s="634">
        <v>83585.490000000005</v>
      </c>
      <c r="AG270" s="635" t="e">
        <v>#VALUE!</v>
      </c>
      <c r="AH270" s="612" t="s">
        <v>1057</v>
      </c>
    </row>
    <row r="271" spans="2:35" s="569" customFormat="1" ht="27" customHeight="1" x14ac:dyDescent="0.2">
      <c r="B271" s="612" t="s">
        <v>1184</v>
      </c>
      <c r="C271" s="647" t="s">
        <v>217</v>
      </c>
      <c r="D271" s="648"/>
      <c r="E271" s="648"/>
      <c r="F271" s="648"/>
      <c r="G271" s="648"/>
      <c r="H271" s="649"/>
      <c r="I271" s="1107" t="s">
        <v>1878</v>
      </c>
      <c r="J271" s="1108" t="s">
        <v>1879</v>
      </c>
      <c r="K271" s="1108" t="s">
        <v>1879</v>
      </c>
      <c r="L271" s="1108" t="s">
        <v>1879</v>
      </c>
      <c r="M271" s="1108" t="s">
        <v>1879</v>
      </c>
      <c r="N271" s="1108" t="s">
        <v>1879</v>
      </c>
      <c r="O271" s="1108" t="s">
        <v>1879</v>
      </c>
      <c r="P271" s="1108" t="s">
        <v>1879</v>
      </c>
      <c r="Q271" s="1108" t="s">
        <v>1879</v>
      </c>
      <c r="R271" s="1108" t="s">
        <v>1879</v>
      </c>
      <c r="S271" s="1108"/>
      <c r="T271" s="1108"/>
      <c r="U271" s="1108"/>
      <c r="V271" s="1108"/>
      <c r="W271" s="1108" t="s">
        <v>1879</v>
      </c>
      <c r="X271" s="1108" t="s">
        <v>1879</v>
      </c>
      <c r="Y271" s="1108" t="s">
        <v>1879</v>
      </c>
      <c r="Z271" s="1108" t="s">
        <v>1879</v>
      </c>
      <c r="AA271" s="1108" t="s">
        <v>1879</v>
      </c>
      <c r="AB271" s="1108" t="s">
        <v>1879</v>
      </c>
      <c r="AC271" s="1108" t="s">
        <v>1879</v>
      </c>
      <c r="AD271" s="1108" t="s">
        <v>1879</v>
      </c>
      <c r="AE271" s="633">
        <v>887859.18</v>
      </c>
      <c r="AF271" s="634">
        <v>42310.87</v>
      </c>
      <c r="AG271" s="635" t="e">
        <v>#VALUE!</v>
      </c>
      <c r="AH271" s="612" t="s">
        <v>1057</v>
      </c>
    </row>
    <row r="272" spans="2:35" s="569" customFormat="1" x14ac:dyDescent="0.2">
      <c r="B272" s="612"/>
      <c r="C272" s="622" t="s">
        <v>1880</v>
      </c>
      <c r="D272" s="623"/>
      <c r="E272" s="623"/>
      <c r="F272" s="623"/>
      <c r="G272" s="623"/>
      <c r="H272" s="624"/>
      <c r="I272" s="1111" t="s">
        <v>1881</v>
      </c>
      <c r="J272" s="1112" t="s">
        <v>1882</v>
      </c>
      <c r="K272" s="1112" t="s">
        <v>1882</v>
      </c>
      <c r="L272" s="1112" t="s">
        <v>1882</v>
      </c>
      <c r="M272" s="1112" t="s">
        <v>1882</v>
      </c>
      <c r="N272" s="1112" t="s">
        <v>1882</v>
      </c>
      <c r="O272" s="1112" t="s">
        <v>1882</v>
      </c>
      <c r="P272" s="1112" t="s">
        <v>1882</v>
      </c>
      <c r="Q272" s="1112" t="s">
        <v>1882</v>
      </c>
      <c r="R272" s="1112" t="s">
        <v>1882</v>
      </c>
      <c r="S272" s="1112"/>
      <c r="T272" s="1112"/>
      <c r="U272" s="1112"/>
      <c r="V272" s="1112"/>
      <c r="W272" s="1112" t="s">
        <v>1882</v>
      </c>
      <c r="X272" s="1112" t="s">
        <v>1882</v>
      </c>
      <c r="Y272" s="1112" t="s">
        <v>1882</v>
      </c>
      <c r="Z272" s="1112" t="s">
        <v>1882</v>
      </c>
      <c r="AA272" s="1112" t="s">
        <v>1882</v>
      </c>
      <c r="AB272" s="1112" t="s">
        <v>1882</v>
      </c>
      <c r="AC272" s="1112" t="s">
        <v>1882</v>
      </c>
      <c r="AD272" s="1112" t="s">
        <v>1882</v>
      </c>
      <c r="AE272" s="625">
        <v>15851333.43</v>
      </c>
      <c r="AF272" s="626">
        <v>16261691.09</v>
      </c>
      <c r="AG272" s="680" t="e">
        <v>#VALUE!</v>
      </c>
      <c r="AH272" s="612" t="s">
        <v>1057</v>
      </c>
    </row>
    <row r="273" spans="2:35" s="569" customFormat="1" ht="30.75" customHeight="1" x14ac:dyDescent="0.2">
      <c r="B273" s="671" t="s">
        <v>1209</v>
      </c>
      <c r="C273" s="630" t="s">
        <v>219</v>
      </c>
      <c r="D273" s="631"/>
      <c r="E273" s="631"/>
      <c r="F273" s="631"/>
      <c r="G273" s="631"/>
      <c r="H273" s="632"/>
      <c r="I273" s="1109" t="s">
        <v>1883</v>
      </c>
      <c r="J273" s="1110" t="s">
        <v>1884</v>
      </c>
      <c r="K273" s="1110" t="s">
        <v>1884</v>
      </c>
      <c r="L273" s="1110" t="s">
        <v>1884</v>
      </c>
      <c r="M273" s="1110" t="s">
        <v>1884</v>
      </c>
      <c r="N273" s="1110" t="s">
        <v>1884</v>
      </c>
      <c r="O273" s="1110" t="s">
        <v>1884</v>
      </c>
      <c r="P273" s="1110" t="s">
        <v>1884</v>
      </c>
      <c r="Q273" s="1110" t="s">
        <v>1884</v>
      </c>
      <c r="R273" s="1110" t="s">
        <v>1884</v>
      </c>
      <c r="S273" s="1110"/>
      <c r="T273" s="1110"/>
      <c r="U273" s="1110"/>
      <c r="V273" s="1110"/>
      <c r="W273" s="1110" t="s">
        <v>1884</v>
      </c>
      <c r="X273" s="1110" t="s">
        <v>1884</v>
      </c>
      <c r="Y273" s="1110" t="s">
        <v>1884</v>
      </c>
      <c r="Z273" s="1110" t="s">
        <v>1884</v>
      </c>
      <c r="AA273" s="1110" t="s">
        <v>1884</v>
      </c>
      <c r="AB273" s="1110" t="s">
        <v>1884</v>
      </c>
      <c r="AC273" s="1110" t="s">
        <v>1884</v>
      </c>
      <c r="AD273" s="1110" t="s">
        <v>1884</v>
      </c>
      <c r="AE273" s="633">
        <v>1046959.29</v>
      </c>
      <c r="AF273" s="634">
        <v>1339044.75</v>
      </c>
      <c r="AG273" s="635" t="e">
        <v>#VALUE!</v>
      </c>
      <c r="AH273" s="612" t="s">
        <v>1057</v>
      </c>
    </row>
    <row r="274" spans="2:35" s="569" customFormat="1" ht="28.5" customHeight="1" x14ac:dyDescent="0.2">
      <c r="B274" s="612"/>
      <c r="C274" s="630" t="s">
        <v>220</v>
      </c>
      <c r="D274" s="631"/>
      <c r="E274" s="631"/>
      <c r="F274" s="631"/>
      <c r="G274" s="631"/>
      <c r="H274" s="632"/>
      <c r="I274" s="1109" t="s">
        <v>1885</v>
      </c>
      <c r="J274" s="1110" t="s">
        <v>1886</v>
      </c>
      <c r="K274" s="1110" t="s">
        <v>1886</v>
      </c>
      <c r="L274" s="1110" t="s">
        <v>1886</v>
      </c>
      <c r="M274" s="1110" t="s">
        <v>1886</v>
      </c>
      <c r="N274" s="1110" t="s">
        <v>1886</v>
      </c>
      <c r="O274" s="1110" t="s">
        <v>1886</v>
      </c>
      <c r="P274" s="1110" t="s">
        <v>1886</v>
      </c>
      <c r="Q274" s="1110" t="s">
        <v>1886</v>
      </c>
      <c r="R274" s="1110" t="s">
        <v>1886</v>
      </c>
      <c r="S274" s="1110"/>
      <c r="T274" s="1110"/>
      <c r="U274" s="1110"/>
      <c r="V274" s="1110"/>
      <c r="W274" s="1110" t="s">
        <v>1886</v>
      </c>
      <c r="X274" s="1110" t="s">
        <v>1886</v>
      </c>
      <c r="Y274" s="1110" t="s">
        <v>1886</v>
      </c>
      <c r="Z274" s="1110" t="s">
        <v>1886</v>
      </c>
      <c r="AA274" s="1110" t="s">
        <v>1886</v>
      </c>
      <c r="AB274" s="1110" t="s">
        <v>1886</v>
      </c>
      <c r="AC274" s="1110" t="s">
        <v>1886</v>
      </c>
      <c r="AD274" s="1110" t="s">
        <v>1886</v>
      </c>
      <c r="AE274" s="633">
        <v>1089314.49</v>
      </c>
      <c r="AF274" s="634">
        <v>889177.77</v>
      </c>
      <c r="AG274" s="635" t="e">
        <v>#VALUE!</v>
      </c>
      <c r="AH274" s="612" t="s">
        <v>1057</v>
      </c>
    </row>
    <row r="275" spans="2:35" s="569" customFormat="1" x14ac:dyDescent="0.2">
      <c r="B275" s="612"/>
      <c r="C275" s="630" t="s">
        <v>221</v>
      </c>
      <c r="D275" s="631"/>
      <c r="E275" s="631"/>
      <c r="F275" s="631"/>
      <c r="G275" s="631"/>
      <c r="H275" s="632"/>
      <c r="I275" s="1109" t="s">
        <v>1887</v>
      </c>
      <c r="J275" s="1110" t="s">
        <v>1888</v>
      </c>
      <c r="K275" s="1110" t="s">
        <v>1888</v>
      </c>
      <c r="L275" s="1110" t="s">
        <v>1888</v>
      </c>
      <c r="M275" s="1110" t="s">
        <v>1888</v>
      </c>
      <c r="N275" s="1110" t="s">
        <v>1888</v>
      </c>
      <c r="O275" s="1110" t="s">
        <v>1888</v>
      </c>
      <c r="P275" s="1110" t="s">
        <v>1888</v>
      </c>
      <c r="Q275" s="1110" t="s">
        <v>1888</v>
      </c>
      <c r="R275" s="1110" t="s">
        <v>1888</v>
      </c>
      <c r="S275" s="1110"/>
      <c r="T275" s="1110"/>
      <c r="U275" s="1110"/>
      <c r="V275" s="1110"/>
      <c r="W275" s="1110" t="s">
        <v>1888</v>
      </c>
      <c r="X275" s="1110" t="s">
        <v>1888</v>
      </c>
      <c r="Y275" s="1110" t="s">
        <v>1888</v>
      </c>
      <c r="Z275" s="1110" t="s">
        <v>1888</v>
      </c>
      <c r="AA275" s="1110" t="s">
        <v>1888</v>
      </c>
      <c r="AB275" s="1110" t="s">
        <v>1888</v>
      </c>
      <c r="AC275" s="1110" t="s">
        <v>1888</v>
      </c>
      <c r="AD275" s="1110" t="s">
        <v>1888</v>
      </c>
      <c r="AE275" s="633">
        <v>69093.75</v>
      </c>
      <c r="AF275" s="634">
        <v>151611.14000000001</v>
      </c>
      <c r="AG275" s="635" t="e">
        <v>#VALUE!</v>
      </c>
      <c r="AH275" s="612" t="s">
        <v>1057</v>
      </c>
    </row>
    <row r="276" spans="2:35" s="569" customFormat="1" x14ac:dyDescent="0.2">
      <c r="B276" s="671"/>
      <c r="C276" s="630" t="s">
        <v>222</v>
      </c>
      <c r="D276" s="631"/>
      <c r="E276" s="631"/>
      <c r="F276" s="631"/>
      <c r="G276" s="631"/>
      <c r="H276" s="632"/>
      <c r="I276" s="1109" t="s">
        <v>1889</v>
      </c>
      <c r="J276" s="1110" t="s">
        <v>1890</v>
      </c>
      <c r="K276" s="1110" t="s">
        <v>1890</v>
      </c>
      <c r="L276" s="1110" t="s">
        <v>1890</v>
      </c>
      <c r="M276" s="1110" t="s">
        <v>1890</v>
      </c>
      <c r="N276" s="1110" t="s">
        <v>1890</v>
      </c>
      <c r="O276" s="1110" t="s">
        <v>1890</v>
      </c>
      <c r="P276" s="1110" t="s">
        <v>1890</v>
      </c>
      <c r="Q276" s="1110" t="s">
        <v>1890</v>
      </c>
      <c r="R276" s="1110" t="s">
        <v>1890</v>
      </c>
      <c r="S276" s="1110"/>
      <c r="T276" s="1110"/>
      <c r="U276" s="1110"/>
      <c r="V276" s="1110"/>
      <c r="W276" s="1110" t="s">
        <v>1890</v>
      </c>
      <c r="X276" s="1110" t="s">
        <v>1890</v>
      </c>
      <c r="Y276" s="1110" t="s">
        <v>1890</v>
      </c>
      <c r="Z276" s="1110" t="s">
        <v>1890</v>
      </c>
      <c r="AA276" s="1110" t="s">
        <v>1890</v>
      </c>
      <c r="AB276" s="1110" t="s">
        <v>1890</v>
      </c>
      <c r="AC276" s="1110" t="s">
        <v>1890</v>
      </c>
      <c r="AD276" s="1110" t="s">
        <v>1890</v>
      </c>
      <c r="AE276" s="633">
        <v>13645965.9</v>
      </c>
      <c r="AF276" s="634">
        <v>13881857.43</v>
      </c>
      <c r="AG276" s="635" t="e">
        <v>#VALUE!</v>
      </c>
      <c r="AH276" s="612" t="s">
        <v>1057</v>
      </c>
      <c r="AI276" s="755">
        <v>-235891.52999999933</v>
      </c>
    </row>
    <row r="277" spans="2:35" s="569" customFormat="1" x14ac:dyDescent="0.2">
      <c r="B277" s="671"/>
      <c r="C277" s="630" t="s">
        <v>223</v>
      </c>
      <c r="D277" s="631"/>
      <c r="E277" s="631"/>
      <c r="F277" s="631"/>
      <c r="G277" s="631"/>
      <c r="H277" s="632"/>
      <c r="I277" s="1109" t="s">
        <v>1891</v>
      </c>
      <c r="J277" s="1110" t="s">
        <v>1890</v>
      </c>
      <c r="K277" s="1110" t="s">
        <v>1890</v>
      </c>
      <c r="L277" s="1110" t="s">
        <v>1890</v>
      </c>
      <c r="M277" s="1110" t="s">
        <v>1890</v>
      </c>
      <c r="N277" s="1110" t="s">
        <v>1890</v>
      </c>
      <c r="O277" s="1110" t="s">
        <v>1890</v>
      </c>
      <c r="P277" s="1110" t="s">
        <v>1890</v>
      </c>
      <c r="Q277" s="1110" t="s">
        <v>1890</v>
      </c>
      <c r="R277" s="1110" t="s">
        <v>1890</v>
      </c>
      <c r="S277" s="1110"/>
      <c r="T277" s="1110"/>
      <c r="U277" s="1110"/>
      <c r="V277" s="1110"/>
      <c r="W277" s="1110" t="s">
        <v>1890</v>
      </c>
      <c r="X277" s="1110" t="s">
        <v>1890</v>
      </c>
      <c r="Y277" s="1110" t="s">
        <v>1890</v>
      </c>
      <c r="Z277" s="1110" t="s">
        <v>1890</v>
      </c>
      <c r="AA277" s="1110" t="s">
        <v>1890</v>
      </c>
      <c r="AB277" s="1110" t="s">
        <v>1890</v>
      </c>
      <c r="AC277" s="1110" t="s">
        <v>1890</v>
      </c>
      <c r="AD277" s="1110" t="s">
        <v>1890</v>
      </c>
      <c r="AE277" s="633">
        <v>0</v>
      </c>
      <c r="AF277" s="634">
        <v>0</v>
      </c>
      <c r="AG277" s="635" t="e">
        <v>#VALUE!</v>
      </c>
      <c r="AH277" s="612" t="s">
        <v>1057</v>
      </c>
    </row>
    <row r="278" spans="2:35" s="569" customFormat="1" x14ac:dyDescent="0.2">
      <c r="B278" s="671" t="s">
        <v>1187</v>
      </c>
      <c r="C278" s="622" t="s">
        <v>224</v>
      </c>
      <c r="D278" s="623"/>
      <c r="E278" s="623"/>
      <c r="F278" s="623"/>
      <c r="G278" s="623"/>
      <c r="H278" s="624"/>
      <c r="I278" s="1111" t="s">
        <v>1892</v>
      </c>
      <c r="J278" s="1112" t="s">
        <v>1882</v>
      </c>
      <c r="K278" s="1112" t="s">
        <v>1882</v>
      </c>
      <c r="L278" s="1112" t="s">
        <v>1882</v>
      </c>
      <c r="M278" s="1112" t="s">
        <v>1882</v>
      </c>
      <c r="N278" s="1112" t="s">
        <v>1882</v>
      </c>
      <c r="O278" s="1112" t="s">
        <v>1882</v>
      </c>
      <c r="P278" s="1112" t="s">
        <v>1882</v>
      </c>
      <c r="Q278" s="1112" t="s">
        <v>1882</v>
      </c>
      <c r="R278" s="1112" t="s">
        <v>1882</v>
      </c>
      <c r="S278" s="1112"/>
      <c r="T278" s="1112"/>
      <c r="U278" s="1112"/>
      <c r="V278" s="1112"/>
      <c r="W278" s="1112" t="s">
        <v>1882</v>
      </c>
      <c r="X278" s="1112" t="s">
        <v>1882</v>
      </c>
      <c r="Y278" s="1112" t="s">
        <v>1882</v>
      </c>
      <c r="Z278" s="1112" t="s">
        <v>1882</v>
      </c>
      <c r="AA278" s="1112" t="s">
        <v>1882</v>
      </c>
      <c r="AB278" s="1112" t="s">
        <v>1882</v>
      </c>
      <c r="AC278" s="1112" t="s">
        <v>1882</v>
      </c>
      <c r="AD278" s="1112" t="s">
        <v>1882</v>
      </c>
      <c r="AE278" s="692">
        <v>0</v>
      </c>
      <c r="AF278" s="693">
        <v>0</v>
      </c>
      <c r="AG278" s="681" t="e">
        <v>#VALUE!</v>
      </c>
      <c r="AH278" s="612" t="s">
        <v>1057</v>
      </c>
    </row>
    <row r="279" spans="2:35" s="569" customFormat="1" x14ac:dyDescent="0.2">
      <c r="B279" s="671"/>
      <c r="C279" s="613" t="s">
        <v>1893</v>
      </c>
      <c r="D279" s="614"/>
      <c r="E279" s="614"/>
      <c r="F279" s="614"/>
      <c r="G279" s="614"/>
      <c r="H279" s="615"/>
      <c r="I279" s="1099" t="s">
        <v>1894</v>
      </c>
      <c r="J279" s="1100" t="s">
        <v>1894</v>
      </c>
      <c r="K279" s="1100" t="s">
        <v>1894</v>
      </c>
      <c r="L279" s="1100" t="s">
        <v>1894</v>
      </c>
      <c r="M279" s="1100" t="s">
        <v>1894</v>
      </c>
      <c r="N279" s="1100" t="s">
        <v>1894</v>
      </c>
      <c r="O279" s="1100" t="s">
        <v>1894</v>
      </c>
      <c r="P279" s="1100" t="s">
        <v>1894</v>
      </c>
      <c r="Q279" s="1100" t="s">
        <v>1894</v>
      </c>
      <c r="R279" s="1100" t="s">
        <v>1894</v>
      </c>
      <c r="S279" s="1100"/>
      <c r="T279" s="1100"/>
      <c r="U279" s="1100"/>
      <c r="V279" s="1100"/>
      <c r="W279" s="1100" t="s">
        <v>1894</v>
      </c>
      <c r="X279" s="1100" t="s">
        <v>1894</v>
      </c>
      <c r="Y279" s="1100" t="s">
        <v>1894</v>
      </c>
      <c r="Z279" s="1100" t="s">
        <v>1894</v>
      </c>
      <c r="AA279" s="1100" t="s">
        <v>1894</v>
      </c>
      <c r="AB279" s="1100" t="s">
        <v>1894</v>
      </c>
      <c r="AC279" s="1100" t="s">
        <v>1894</v>
      </c>
      <c r="AD279" s="1100" t="s">
        <v>1894</v>
      </c>
      <c r="AE279" s="625">
        <v>23826561.699999999</v>
      </c>
      <c r="AF279" s="626">
        <v>25206751.210000001</v>
      </c>
      <c r="AG279" s="680" t="e">
        <v>#VALUE!</v>
      </c>
      <c r="AH279" s="612" t="s">
        <v>1057</v>
      </c>
    </row>
    <row r="280" spans="2:35" s="569" customFormat="1" x14ac:dyDescent="0.2">
      <c r="B280" s="612"/>
      <c r="C280" s="622" t="s">
        <v>1895</v>
      </c>
      <c r="D280" s="623"/>
      <c r="E280" s="623"/>
      <c r="F280" s="623"/>
      <c r="G280" s="623"/>
      <c r="H280" s="624"/>
      <c r="I280" s="1111" t="s">
        <v>1896</v>
      </c>
      <c r="J280" s="1112" t="s">
        <v>1896</v>
      </c>
      <c r="K280" s="1112" t="s">
        <v>1896</v>
      </c>
      <c r="L280" s="1112" t="s">
        <v>1896</v>
      </c>
      <c r="M280" s="1112" t="s">
        <v>1896</v>
      </c>
      <c r="N280" s="1112" t="s">
        <v>1896</v>
      </c>
      <c r="O280" s="1112" t="s">
        <v>1896</v>
      </c>
      <c r="P280" s="1112" t="s">
        <v>1896</v>
      </c>
      <c r="Q280" s="1112" t="s">
        <v>1896</v>
      </c>
      <c r="R280" s="1112" t="s">
        <v>1896</v>
      </c>
      <c r="S280" s="1112"/>
      <c r="T280" s="1112"/>
      <c r="U280" s="1112"/>
      <c r="V280" s="1112"/>
      <c r="W280" s="1112" t="s">
        <v>1896</v>
      </c>
      <c r="X280" s="1112" t="s">
        <v>1896</v>
      </c>
      <c r="Y280" s="1112" t="s">
        <v>1896</v>
      </c>
      <c r="Z280" s="1112" t="s">
        <v>1896</v>
      </c>
      <c r="AA280" s="1112" t="s">
        <v>1896</v>
      </c>
      <c r="AB280" s="1112" t="s">
        <v>1896</v>
      </c>
      <c r="AC280" s="1112" t="s">
        <v>1896</v>
      </c>
      <c r="AD280" s="1112" t="s">
        <v>1896</v>
      </c>
      <c r="AE280" s="625">
        <v>23617088.18</v>
      </c>
      <c r="AF280" s="626">
        <v>24949829.609999999</v>
      </c>
      <c r="AG280" s="680" t="e">
        <v>#VALUE!</v>
      </c>
      <c r="AH280" s="612" t="s">
        <v>1057</v>
      </c>
      <c r="AI280" s="761">
        <v>-1332741.4299999997</v>
      </c>
    </row>
    <row r="281" spans="2:35" s="569" customFormat="1" x14ac:dyDescent="0.2">
      <c r="B281" s="612"/>
      <c r="C281" s="630" t="s">
        <v>225</v>
      </c>
      <c r="D281" s="631"/>
      <c r="E281" s="631"/>
      <c r="F281" s="631"/>
      <c r="G281" s="631"/>
      <c r="H281" s="632"/>
      <c r="I281" s="1109" t="s">
        <v>1897</v>
      </c>
      <c r="J281" s="1110" t="s">
        <v>1897</v>
      </c>
      <c r="K281" s="1110" t="s">
        <v>1897</v>
      </c>
      <c r="L281" s="1110" t="s">
        <v>1897</v>
      </c>
      <c r="M281" s="1110" t="s">
        <v>1897</v>
      </c>
      <c r="N281" s="1110" t="s">
        <v>1897</v>
      </c>
      <c r="O281" s="1110" t="s">
        <v>1897</v>
      </c>
      <c r="P281" s="1110" t="s">
        <v>1897</v>
      </c>
      <c r="Q281" s="1110" t="s">
        <v>1897</v>
      </c>
      <c r="R281" s="1110" t="s">
        <v>1897</v>
      </c>
      <c r="S281" s="1110"/>
      <c r="T281" s="1110"/>
      <c r="U281" s="1110"/>
      <c r="V281" s="1110"/>
      <c r="W281" s="1110" t="s">
        <v>1897</v>
      </c>
      <c r="X281" s="1110" t="s">
        <v>1897</v>
      </c>
      <c r="Y281" s="1110" t="s">
        <v>1897</v>
      </c>
      <c r="Z281" s="1110" t="s">
        <v>1897</v>
      </c>
      <c r="AA281" s="1110" t="s">
        <v>1897</v>
      </c>
      <c r="AB281" s="1110" t="s">
        <v>1897</v>
      </c>
      <c r="AC281" s="1110" t="s">
        <v>1897</v>
      </c>
      <c r="AD281" s="1110" t="s">
        <v>1897</v>
      </c>
      <c r="AE281" s="633">
        <v>285352.08</v>
      </c>
      <c r="AF281" s="634">
        <v>308738.81</v>
      </c>
      <c r="AG281" s="635" t="e">
        <v>#VALUE!</v>
      </c>
      <c r="AH281" s="612" t="s">
        <v>1057</v>
      </c>
    </row>
    <row r="282" spans="2:35" s="569" customFormat="1" x14ac:dyDescent="0.2">
      <c r="B282" s="612"/>
      <c r="C282" s="630" t="s">
        <v>226</v>
      </c>
      <c r="D282" s="631"/>
      <c r="E282" s="631"/>
      <c r="F282" s="631"/>
      <c r="G282" s="631"/>
      <c r="H282" s="632"/>
      <c r="I282" s="1109" t="s">
        <v>1898</v>
      </c>
      <c r="J282" s="1110" t="s">
        <v>1898</v>
      </c>
      <c r="K282" s="1110" t="s">
        <v>1898</v>
      </c>
      <c r="L282" s="1110" t="s">
        <v>1898</v>
      </c>
      <c r="M282" s="1110" t="s">
        <v>1898</v>
      </c>
      <c r="N282" s="1110" t="s">
        <v>1898</v>
      </c>
      <c r="O282" s="1110" t="s">
        <v>1898</v>
      </c>
      <c r="P282" s="1110" t="s">
        <v>1898</v>
      </c>
      <c r="Q282" s="1110" t="s">
        <v>1898</v>
      </c>
      <c r="R282" s="1110" t="s">
        <v>1898</v>
      </c>
      <c r="S282" s="1110"/>
      <c r="T282" s="1110"/>
      <c r="U282" s="1110"/>
      <c r="V282" s="1110"/>
      <c r="W282" s="1110" t="s">
        <v>1898</v>
      </c>
      <c r="X282" s="1110" t="s">
        <v>1898</v>
      </c>
      <c r="Y282" s="1110" t="s">
        <v>1898</v>
      </c>
      <c r="Z282" s="1110" t="s">
        <v>1898</v>
      </c>
      <c r="AA282" s="1110" t="s">
        <v>1898</v>
      </c>
      <c r="AB282" s="1110" t="s">
        <v>1898</v>
      </c>
      <c r="AC282" s="1110" t="s">
        <v>1898</v>
      </c>
      <c r="AD282" s="1110" t="s">
        <v>1898</v>
      </c>
      <c r="AE282" s="633">
        <v>3173165.28</v>
      </c>
      <c r="AF282" s="634">
        <v>2954602.69</v>
      </c>
      <c r="AG282" s="635" t="e">
        <v>#VALUE!</v>
      </c>
      <c r="AH282" s="612" t="s">
        <v>1057</v>
      </c>
    </row>
    <row r="283" spans="2:35" s="569" customFormat="1" x14ac:dyDescent="0.2">
      <c r="B283" s="612"/>
      <c r="C283" s="630" t="s">
        <v>227</v>
      </c>
      <c r="D283" s="631"/>
      <c r="E283" s="631"/>
      <c r="F283" s="631"/>
      <c r="G283" s="631"/>
      <c r="H283" s="632"/>
      <c r="I283" s="1109" t="s">
        <v>1899</v>
      </c>
      <c r="J283" s="1110" t="s">
        <v>1899</v>
      </c>
      <c r="K283" s="1110" t="s">
        <v>1899</v>
      </c>
      <c r="L283" s="1110" t="s">
        <v>1899</v>
      </c>
      <c r="M283" s="1110" t="s">
        <v>1899</v>
      </c>
      <c r="N283" s="1110" t="s">
        <v>1899</v>
      </c>
      <c r="O283" s="1110" t="s">
        <v>1899</v>
      </c>
      <c r="P283" s="1110" t="s">
        <v>1899</v>
      </c>
      <c r="Q283" s="1110" t="s">
        <v>1899</v>
      </c>
      <c r="R283" s="1110" t="s">
        <v>1899</v>
      </c>
      <c r="S283" s="1110"/>
      <c r="T283" s="1110"/>
      <c r="U283" s="1110"/>
      <c r="V283" s="1110"/>
      <c r="W283" s="1110" t="s">
        <v>1899</v>
      </c>
      <c r="X283" s="1110" t="s">
        <v>1899</v>
      </c>
      <c r="Y283" s="1110" t="s">
        <v>1899</v>
      </c>
      <c r="Z283" s="1110" t="s">
        <v>1899</v>
      </c>
      <c r="AA283" s="1110" t="s">
        <v>1899</v>
      </c>
      <c r="AB283" s="1110" t="s">
        <v>1899</v>
      </c>
      <c r="AC283" s="1110" t="s">
        <v>1899</v>
      </c>
      <c r="AD283" s="1110" t="s">
        <v>1899</v>
      </c>
      <c r="AE283" s="633">
        <v>2827612.54</v>
      </c>
      <c r="AF283" s="634">
        <v>2916447.29</v>
      </c>
      <c r="AG283" s="635" t="e">
        <v>#VALUE!</v>
      </c>
      <c r="AH283" s="612" t="s">
        <v>1057</v>
      </c>
    </row>
    <row r="284" spans="2:35" s="569" customFormat="1" x14ac:dyDescent="0.2">
      <c r="B284" s="612"/>
      <c r="C284" s="630" t="s">
        <v>228</v>
      </c>
      <c r="D284" s="631"/>
      <c r="E284" s="631"/>
      <c r="F284" s="631"/>
      <c r="G284" s="631"/>
      <c r="H284" s="632"/>
      <c r="I284" s="1109" t="s">
        <v>1900</v>
      </c>
      <c r="J284" s="1110" t="s">
        <v>1900</v>
      </c>
      <c r="K284" s="1110" t="s">
        <v>1900</v>
      </c>
      <c r="L284" s="1110" t="s">
        <v>1900</v>
      </c>
      <c r="M284" s="1110" t="s">
        <v>1900</v>
      </c>
      <c r="N284" s="1110" t="s">
        <v>1900</v>
      </c>
      <c r="O284" s="1110" t="s">
        <v>1900</v>
      </c>
      <c r="P284" s="1110" t="s">
        <v>1900</v>
      </c>
      <c r="Q284" s="1110" t="s">
        <v>1900</v>
      </c>
      <c r="R284" s="1110" t="s">
        <v>1900</v>
      </c>
      <c r="S284" s="1110"/>
      <c r="T284" s="1110"/>
      <c r="U284" s="1110"/>
      <c r="V284" s="1110"/>
      <c r="W284" s="1110" t="s">
        <v>1900</v>
      </c>
      <c r="X284" s="1110" t="s">
        <v>1900</v>
      </c>
      <c r="Y284" s="1110" t="s">
        <v>1900</v>
      </c>
      <c r="Z284" s="1110" t="s">
        <v>1900</v>
      </c>
      <c r="AA284" s="1110" t="s">
        <v>1900</v>
      </c>
      <c r="AB284" s="1110" t="s">
        <v>1900</v>
      </c>
      <c r="AC284" s="1110" t="s">
        <v>1900</v>
      </c>
      <c r="AD284" s="1110" t="s">
        <v>1900</v>
      </c>
      <c r="AE284" s="636">
        <v>0</v>
      </c>
      <c r="AF284" s="650">
        <v>0</v>
      </c>
      <c r="AG284" s="635" t="e">
        <v>#VALUE!</v>
      </c>
      <c r="AH284" s="612" t="s">
        <v>1057</v>
      </c>
    </row>
    <row r="285" spans="2:35" s="569" customFormat="1" x14ac:dyDescent="0.2">
      <c r="B285" s="612"/>
      <c r="C285" s="630" t="s">
        <v>229</v>
      </c>
      <c r="D285" s="631"/>
      <c r="E285" s="631"/>
      <c r="F285" s="631"/>
      <c r="G285" s="631"/>
      <c r="H285" s="632"/>
      <c r="I285" s="1109" t="s">
        <v>1901</v>
      </c>
      <c r="J285" s="1110" t="s">
        <v>1902</v>
      </c>
      <c r="K285" s="1110" t="s">
        <v>1902</v>
      </c>
      <c r="L285" s="1110" t="s">
        <v>1902</v>
      </c>
      <c r="M285" s="1110" t="s">
        <v>1902</v>
      </c>
      <c r="N285" s="1110" t="s">
        <v>1902</v>
      </c>
      <c r="O285" s="1110" t="s">
        <v>1902</v>
      </c>
      <c r="P285" s="1110" t="s">
        <v>1902</v>
      </c>
      <c r="Q285" s="1110" t="s">
        <v>1902</v>
      </c>
      <c r="R285" s="1110" t="s">
        <v>1902</v>
      </c>
      <c r="S285" s="1110"/>
      <c r="T285" s="1110"/>
      <c r="U285" s="1110"/>
      <c r="V285" s="1110"/>
      <c r="W285" s="1110" t="s">
        <v>1902</v>
      </c>
      <c r="X285" s="1110" t="s">
        <v>1902</v>
      </c>
      <c r="Y285" s="1110" t="s">
        <v>1902</v>
      </c>
      <c r="Z285" s="1110" t="s">
        <v>1902</v>
      </c>
      <c r="AA285" s="1110" t="s">
        <v>1902</v>
      </c>
      <c r="AB285" s="1110" t="s">
        <v>1902</v>
      </c>
      <c r="AC285" s="1110" t="s">
        <v>1902</v>
      </c>
      <c r="AD285" s="1110" t="s">
        <v>1902</v>
      </c>
      <c r="AE285" s="633">
        <v>933035.15</v>
      </c>
      <c r="AF285" s="634">
        <v>779467.06</v>
      </c>
      <c r="AG285" s="635" t="e">
        <v>#VALUE!</v>
      </c>
      <c r="AH285" s="612" t="s">
        <v>1057</v>
      </c>
    </row>
    <row r="286" spans="2:35" s="569" customFormat="1" x14ac:dyDescent="0.2">
      <c r="B286" s="612"/>
      <c r="C286" s="630" t="s">
        <v>230</v>
      </c>
      <c r="D286" s="631"/>
      <c r="E286" s="631"/>
      <c r="F286" s="631"/>
      <c r="G286" s="631"/>
      <c r="H286" s="632"/>
      <c r="I286" s="1109" t="s">
        <v>1903</v>
      </c>
      <c r="J286" s="1110" t="s">
        <v>1903</v>
      </c>
      <c r="K286" s="1110" t="s">
        <v>1903</v>
      </c>
      <c r="L286" s="1110" t="s">
        <v>1903</v>
      </c>
      <c r="M286" s="1110" t="s">
        <v>1903</v>
      </c>
      <c r="N286" s="1110" t="s">
        <v>1903</v>
      </c>
      <c r="O286" s="1110" t="s">
        <v>1903</v>
      </c>
      <c r="P286" s="1110" t="s">
        <v>1903</v>
      </c>
      <c r="Q286" s="1110" t="s">
        <v>1903</v>
      </c>
      <c r="R286" s="1110" t="s">
        <v>1903</v>
      </c>
      <c r="S286" s="1110"/>
      <c r="T286" s="1110"/>
      <c r="U286" s="1110"/>
      <c r="V286" s="1110"/>
      <c r="W286" s="1110" t="s">
        <v>1903</v>
      </c>
      <c r="X286" s="1110" t="s">
        <v>1903</v>
      </c>
      <c r="Y286" s="1110" t="s">
        <v>1903</v>
      </c>
      <c r="Z286" s="1110" t="s">
        <v>1903</v>
      </c>
      <c r="AA286" s="1110" t="s">
        <v>1903</v>
      </c>
      <c r="AB286" s="1110" t="s">
        <v>1903</v>
      </c>
      <c r="AC286" s="1110" t="s">
        <v>1903</v>
      </c>
      <c r="AD286" s="1110" t="s">
        <v>1903</v>
      </c>
      <c r="AE286" s="633">
        <v>114663.11</v>
      </c>
      <c r="AF286" s="634">
        <v>75123.06</v>
      </c>
      <c r="AG286" s="635" t="e">
        <v>#VALUE!</v>
      </c>
      <c r="AH286" s="612" t="s">
        <v>1057</v>
      </c>
    </row>
    <row r="287" spans="2:35" s="569" customFormat="1" x14ac:dyDescent="0.2">
      <c r="B287" s="612"/>
      <c r="C287" s="630" t="s">
        <v>231</v>
      </c>
      <c r="D287" s="631"/>
      <c r="E287" s="631"/>
      <c r="F287" s="631"/>
      <c r="G287" s="631"/>
      <c r="H287" s="632"/>
      <c r="I287" s="1109" t="s">
        <v>1904</v>
      </c>
      <c r="J287" s="1110" t="s">
        <v>1904</v>
      </c>
      <c r="K287" s="1110" t="s">
        <v>1904</v>
      </c>
      <c r="L287" s="1110" t="s">
        <v>1904</v>
      </c>
      <c r="M287" s="1110" t="s">
        <v>1904</v>
      </c>
      <c r="N287" s="1110" t="s">
        <v>1904</v>
      </c>
      <c r="O287" s="1110" t="s">
        <v>1904</v>
      </c>
      <c r="P287" s="1110" t="s">
        <v>1904</v>
      </c>
      <c r="Q287" s="1110" t="s">
        <v>1904</v>
      </c>
      <c r="R287" s="1110" t="s">
        <v>1904</v>
      </c>
      <c r="S287" s="1110"/>
      <c r="T287" s="1110"/>
      <c r="U287" s="1110"/>
      <c r="V287" s="1110"/>
      <c r="W287" s="1110" t="s">
        <v>1904</v>
      </c>
      <c r="X287" s="1110" t="s">
        <v>1904</v>
      </c>
      <c r="Y287" s="1110" t="s">
        <v>1904</v>
      </c>
      <c r="Z287" s="1110" t="s">
        <v>1904</v>
      </c>
      <c r="AA287" s="1110" t="s">
        <v>1904</v>
      </c>
      <c r="AB287" s="1110" t="s">
        <v>1904</v>
      </c>
      <c r="AC287" s="1110" t="s">
        <v>1904</v>
      </c>
      <c r="AD287" s="1110" t="s">
        <v>1904</v>
      </c>
      <c r="AE287" s="633">
        <v>433659.82</v>
      </c>
      <c r="AF287" s="634">
        <v>535429.23</v>
      </c>
      <c r="AG287" s="635" t="e">
        <v>#VALUE!</v>
      </c>
      <c r="AH287" s="612" t="s">
        <v>1057</v>
      </c>
    </row>
    <row r="288" spans="2:35" s="569" customFormat="1" x14ac:dyDescent="0.2">
      <c r="B288" s="612"/>
      <c r="C288" s="630" t="s">
        <v>232</v>
      </c>
      <c r="D288" s="631"/>
      <c r="E288" s="631"/>
      <c r="F288" s="631"/>
      <c r="G288" s="631"/>
      <c r="H288" s="632"/>
      <c r="I288" s="1109" t="s">
        <v>1905</v>
      </c>
      <c r="J288" s="1110" t="s">
        <v>1905</v>
      </c>
      <c r="K288" s="1110" t="s">
        <v>1905</v>
      </c>
      <c r="L288" s="1110" t="s">
        <v>1905</v>
      </c>
      <c r="M288" s="1110" t="s">
        <v>1905</v>
      </c>
      <c r="N288" s="1110" t="s">
        <v>1905</v>
      </c>
      <c r="O288" s="1110" t="s">
        <v>1905</v>
      </c>
      <c r="P288" s="1110" t="s">
        <v>1905</v>
      </c>
      <c r="Q288" s="1110" t="s">
        <v>1905</v>
      </c>
      <c r="R288" s="1110" t="s">
        <v>1905</v>
      </c>
      <c r="S288" s="1110"/>
      <c r="T288" s="1110"/>
      <c r="U288" s="1110"/>
      <c r="V288" s="1110"/>
      <c r="W288" s="1110" t="s">
        <v>1905</v>
      </c>
      <c r="X288" s="1110" t="s">
        <v>1905</v>
      </c>
      <c r="Y288" s="1110" t="s">
        <v>1905</v>
      </c>
      <c r="Z288" s="1110" t="s">
        <v>1905</v>
      </c>
      <c r="AA288" s="1110" t="s">
        <v>1905</v>
      </c>
      <c r="AB288" s="1110" t="s">
        <v>1905</v>
      </c>
      <c r="AC288" s="1110" t="s">
        <v>1905</v>
      </c>
      <c r="AD288" s="1110" t="s">
        <v>1905</v>
      </c>
      <c r="AE288" s="633">
        <v>182697.83</v>
      </c>
      <c r="AF288" s="634">
        <v>486323.28</v>
      </c>
      <c r="AG288" s="635" t="e">
        <v>#VALUE!</v>
      </c>
      <c r="AH288" s="612" t="s">
        <v>1057</v>
      </c>
    </row>
    <row r="289" spans="2:34" s="569" customFormat="1" x14ac:dyDescent="0.2">
      <c r="B289" s="612"/>
      <c r="C289" s="630" t="s">
        <v>233</v>
      </c>
      <c r="D289" s="631"/>
      <c r="E289" s="631"/>
      <c r="F289" s="631"/>
      <c r="G289" s="631"/>
      <c r="H289" s="632"/>
      <c r="I289" s="1109" t="s">
        <v>1906</v>
      </c>
      <c r="J289" s="1110" t="s">
        <v>1906</v>
      </c>
      <c r="K289" s="1110" t="s">
        <v>1906</v>
      </c>
      <c r="L289" s="1110" t="s">
        <v>1906</v>
      </c>
      <c r="M289" s="1110" t="s">
        <v>1906</v>
      </c>
      <c r="N289" s="1110" t="s">
        <v>1906</v>
      </c>
      <c r="O289" s="1110" t="s">
        <v>1906</v>
      </c>
      <c r="P289" s="1110" t="s">
        <v>1906</v>
      </c>
      <c r="Q289" s="1110" t="s">
        <v>1906</v>
      </c>
      <c r="R289" s="1110" t="s">
        <v>1906</v>
      </c>
      <c r="S289" s="1110"/>
      <c r="T289" s="1110"/>
      <c r="U289" s="1110"/>
      <c r="V289" s="1110"/>
      <c r="W289" s="1110" t="s">
        <v>1906</v>
      </c>
      <c r="X289" s="1110" t="s">
        <v>1906</v>
      </c>
      <c r="Y289" s="1110" t="s">
        <v>1906</v>
      </c>
      <c r="Z289" s="1110" t="s">
        <v>1906</v>
      </c>
      <c r="AA289" s="1110" t="s">
        <v>1906</v>
      </c>
      <c r="AB289" s="1110" t="s">
        <v>1906</v>
      </c>
      <c r="AC289" s="1110" t="s">
        <v>1906</v>
      </c>
      <c r="AD289" s="1110" t="s">
        <v>1906</v>
      </c>
      <c r="AE289" s="633">
        <v>5137784.5199999996</v>
      </c>
      <c r="AF289" s="634">
        <v>5450905.5300000003</v>
      </c>
      <c r="AG289" s="635" t="e">
        <v>#VALUE!</v>
      </c>
      <c r="AH289" s="612" t="s">
        <v>1057</v>
      </c>
    </row>
    <row r="290" spans="2:34" s="569" customFormat="1" x14ac:dyDescent="0.2">
      <c r="B290" s="612"/>
      <c r="C290" s="630" t="s">
        <v>234</v>
      </c>
      <c r="D290" s="631"/>
      <c r="E290" s="631"/>
      <c r="F290" s="631"/>
      <c r="G290" s="631"/>
      <c r="H290" s="632"/>
      <c r="I290" s="1109" t="s">
        <v>1907</v>
      </c>
      <c r="J290" s="1110" t="s">
        <v>1907</v>
      </c>
      <c r="K290" s="1110" t="s">
        <v>1907</v>
      </c>
      <c r="L290" s="1110" t="s">
        <v>1907</v>
      </c>
      <c r="M290" s="1110" t="s">
        <v>1907</v>
      </c>
      <c r="N290" s="1110" t="s">
        <v>1907</v>
      </c>
      <c r="O290" s="1110" t="s">
        <v>1907</v>
      </c>
      <c r="P290" s="1110" t="s">
        <v>1907</v>
      </c>
      <c r="Q290" s="1110" t="s">
        <v>1907</v>
      </c>
      <c r="R290" s="1110" t="s">
        <v>1907</v>
      </c>
      <c r="S290" s="1110"/>
      <c r="T290" s="1110"/>
      <c r="U290" s="1110"/>
      <c r="V290" s="1110"/>
      <c r="W290" s="1110" t="s">
        <v>1907</v>
      </c>
      <c r="X290" s="1110" t="s">
        <v>1907</v>
      </c>
      <c r="Y290" s="1110" t="s">
        <v>1907</v>
      </c>
      <c r="Z290" s="1110" t="s">
        <v>1907</v>
      </c>
      <c r="AA290" s="1110" t="s">
        <v>1907</v>
      </c>
      <c r="AB290" s="1110" t="s">
        <v>1907</v>
      </c>
      <c r="AC290" s="1110" t="s">
        <v>1907</v>
      </c>
      <c r="AD290" s="1110" t="s">
        <v>1907</v>
      </c>
      <c r="AE290" s="633">
        <v>1386296.02</v>
      </c>
      <c r="AF290" s="634">
        <v>992356.52</v>
      </c>
      <c r="AG290" s="635" t="e">
        <v>#VALUE!</v>
      </c>
      <c r="AH290" s="612" t="s">
        <v>1057</v>
      </c>
    </row>
    <row r="291" spans="2:34" s="569" customFormat="1" x14ac:dyDescent="0.2">
      <c r="B291" s="671"/>
      <c r="C291" s="630" t="s">
        <v>1908</v>
      </c>
      <c r="D291" s="631"/>
      <c r="E291" s="631"/>
      <c r="F291" s="631"/>
      <c r="G291" s="631"/>
      <c r="H291" s="632"/>
      <c r="I291" s="1109" t="s">
        <v>1909</v>
      </c>
      <c r="J291" s="1110" t="s">
        <v>1909</v>
      </c>
      <c r="K291" s="1110" t="s">
        <v>1909</v>
      </c>
      <c r="L291" s="1110" t="s">
        <v>1909</v>
      </c>
      <c r="M291" s="1110" t="s">
        <v>1909</v>
      </c>
      <c r="N291" s="1110" t="s">
        <v>1909</v>
      </c>
      <c r="O291" s="1110" t="s">
        <v>1909</v>
      </c>
      <c r="P291" s="1110" t="s">
        <v>1909</v>
      </c>
      <c r="Q291" s="1110" t="s">
        <v>1909</v>
      </c>
      <c r="R291" s="1110" t="s">
        <v>1909</v>
      </c>
      <c r="S291" s="1110"/>
      <c r="T291" s="1110"/>
      <c r="U291" s="1110"/>
      <c r="V291" s="1110"/>
      <c r="W291" s="1110" t="s">
        <v>1909</v>
      </c>
      <c r="X291" s="1110" t="s">
        <v>1909</v>
      </c>
      <c r="Y291" s="1110" t="s">
        <v>1909</v>
      </c>
      <c r="Z291" s="1110" t="s">
        <v>1909</v>
      </c>
      <c r="AA291" s="1110" t="s">
        <v>1909</v>
      </c>
      <c r="AB291" s="1110" t="s">
        <v>1909</v>
      </c>
      <c r="AC291" s="1110" t="s">
        <v>1909</v>
      </c>
      <c r="AD291" s="1110" t="s">
        <v>1909</v>
      </c>
      <c r="AE291" s="633">
        <v>1028343.15</v>
      </c>
      <c r="AF291" s="634">
        <v>3912959.16</v>
      </c>
      <c r="AG291" s="635" t="e">
        <v>#VALUE!</v>
      </c>
      <c r="AH291" s="612" t="s">
        <v>1057</v>
      </c>
    </row>
    <row r="292" spans="2:34" s="569" customFormat="1" x14ac:dyDescent="0.2">
      <c r="B292" s="671"/>
      <c r="C292" s="647" t="s">
        <v>235</v>
      </c>
      <c r="D292" s="648"/>
      <c r="E292" s="648"/>
      <c r="F292" s="648"/>
      <c r="G292" s="648"/>
      <c r="H292" s="649"/>
      <c r="I292" s="1107" t="s">
        <v>1910</v>
      </c>
      <c r="J292" s="1108" t="s">
        <v>1910</v>
      </c>
      <c r="K292" s="1108" t="s">
        <v>1910</v>
      </c>
      <c r="L292" s="1108" t="s">
        <v>1910</v>
      </c>
      <c r="M292" s="1108" t="s">
        <v>1910</v>
      </c>
      <c r="N292" s="1108" t="s">
        <v>1910</v>
      </c>
      <c r="O292" s="1108" t="s">
        <v>1910</v>
      </c>
      <c r="P292" s="1108" t="s">
        <v>1910</v>
      </c>
      <c r="Q292" s="1108" t="s">
        <v>1910</v>
      </c>
      <c r="R292" s="1108" t="s">
        <v>1910</v>
      </c>
      <c r="S292" s="1108"/>
      <c r="T292" s="1108"/>
      <c r="U292" s="1108"/>
      <c r="V292" s="1108"/>
      <c r="W292" s="1108" t="s">
        <v>1910</v>
      </c>
      <c r="X292" s="1108" t="s">
        <v>1910</v>
      </c>
      <c r="Y292" s="1108" t="s">
        <v>1910</v>
      </c>
      <c r="Z292" s="1108" t="s">
        <v>1910</v>
      </c>
      <c r="AA292" s="1108" t="s">
        <v>1910</v>
      </c>
      <c r="AB292" s="1108" t="s">
        <v>1910</v>
      </c>
      <c r="AC292" s="1108" t="s">
        <v>1910</v>
      </c>
      <c r="AD292" s="1108" t="s">
        <v>1910</v>
      </c>
      <c r="AE292" s="633">
        <v>0</v>
      </c>
      <c r="AF292" s="634">
        <v>2804297.38</v>
      </c>
      <c r="AG292" s="635" t="e">
        <v>#VALUE!</v>
      </c>
      <c r="AH292" s="612" t="s">
        <v>1057</v>
      </c>
    </row>
    <row r="293" spans="2:34" s="569" customFormat="1" x14ac:dyDescent="0.2">
      <c r="B293" s="671"/>
      <c r="C293" s="647" t="s">
        <v>236</v>
      </c>
      <c r="D293" s="648"/>
      <c r="E293" s="648"/>
      <c r="F293" s="648"/>
      <c r="G293" s="648"/>
      <c r="H293" s="649"/>
      <c r="I293" s="1107" t="s">
        <v>1911</v>
      </c>
      <c r="J293" s="1108" t="s">
        <v>1911</v>
      </c>
      <c r="K293" s="1108" t="s">
        <v>1911</v>
      </c>
      <c r="L293" s="1108" t="s">
        <v>1911</v>
      </c>
      <c r="M293" s="1108" t="s">
        <v>1911</v>
      </c>
      <c r="N293" s="1108" t="s">
        <v>1911</v>
      </c>
      <c r="O293" s="1108" t="s">
        <v>1911</v>
      </c>
      <c r="P293" s="1108" t="s">
        <v>1911</v>
      </c>
      <c r="Q293" s="1108" t="s">
        <v>1911</v>
      </c>
      <c r="R293" s="1108" t="s">
        <v>1911</v>
      </c>
      <c r="S293" s="1108"/>
      <c r="T293" s="1108"/>
      <c r="U293" s="1108"/>
      <c r="V293" s="1108"/>
      <c r="W293" s="1108" t="s">
        <v>1911</v>
      </c>
      <c r="X293" s="1108" t="s">
        <v>1911</v>
      </c>
      <c r="Y293" s="1108" t="s">
        <v>1911</v>
      </c>
      <c r="Z293" s="1108" t="s">
        <v>1911</v>
      </c>
      <c r="AA293" s="1108" t="s">
        <v>1911</v>
      </c>
      <c r="AB293" s="1108" t="s">
        <v>1911</v>
      </c>
      <c r="AC293" s="1108" t="s">
        <v>1911</v>
      </c>
      <c r="AD293" s="1108" t="s">
        <v>1911</v>
      </c>
      <c r="AE293" s="633">
        <v>1028343.15</v>
      </c>
      <c r="AF293" s="634">
        <v>1108661.78</v>
      </c>
      <c r="AG293" s="635" t="e">
        <v>#VALUE!</v>
      </c>
      <c r="AH293" s="612" t="s">
        <v>1057</v>
      </c>
    </row>
    <row r="294" spans="2:34" s="569" customFormat="1" x14ac:dyDescent="0.2">
      <c r="B294" s="671"/>
      <c r="C294" s="630" t="s">
        <v>1912</v>
      </c>
      <c r="D294" s="631"/>
      <c r="E294" s="631"/>
      <c r="F294" s="631"/>
      <c r="G294" s="631"/>
      <c r="H294" s="632"/>
      <c r="I294" s="1109" t="s">
        <v>1913</v>
      </c>
      <c r="J294" s="1110" t="s">
        <v>1913</v>
      </c>
      <c r="K294" s="1110" t="s">
        <v>1913</v>
      </c>
      <c r="L294" s="1110" t="s">
        <v>1913</v>
      </c>
      <c r="M294" s="1110" t="s">
        <v>1913</v>
      </c>
      <c r="N294" s="1110" t="s">
        <v>1913</v>
      </c>
      <c r="O294" s="1110" t="s">
        <v>1913</v>
      </c>
      <c r="P294" s="1110" t="s">
        <v>1913</v>
      </c>
      <c r="Q294" s="1110" t="s">
        <v>1913</v>
      </c>
      <c r="R294" s="1110" t="s">
        <v>1913</v>
      </c>
      <c r="S294" s="1110"/>
      <c r="T294" s="1110"/>
      <c r="U294" s="1110"/>
      <c r="V294" s="1110"/>
      <c r="W294" s="1110" t="s">
        <v>1913</v>
      </c>
      <c r="X294" s="1110" t="s">
        <v>1913</v>
      </c>
      <c r="Y294" s="1110" t="s">
        <v>1913</v>
      </c>
      <c r="Z294" s="1110" t="s">
        <v>1913</v>
      </c>
      <c r="AA294" s="1110" t="s">
        <v>1913</v>
      </c>
      <c r="AB294" s="1110" t="s">
        <v>1913</v>
      </c>
      <c r="AC294" s="1110" t="s">
        <v>1913</v>
      </c>
      <c r="AD294" s="1110" t="s">
        <v>1913</v>
      </c>
      <c r="AE294" s="633">
        <v>8114478.6799999997</v>
      </c>
      <c r="AF294" s="634">
        <v>6537476.9799999995</v>
      </c>
      <c r="AG294" s="635" t="e">
        <v>#VALUE!</v>
      </c>
      <c r="AH294" s="612" t="s">
        <v>1057</v>
      </c>
    </row>
    <row r="295" spans="2:34" s="569" customFormat="1" x14ac:dyDescent="0.2">
      <c r="B295" s="671" t="s">
        <v>1209</v>
      </c>
      <c r="C295" s="647" t="s">
        <v>237</v>
      </c>
      <c r="D295" s="648"/>
      <c r="E295" s="648"/>
      <c r="F295" s="648"/>
      <c r="G295" s="648"/>
      <c r="H295" s="649"/>
      <c r="I295" s="1107" t="s">
        <v>1914</v>
      </c>
      <c r="J295" s="1108" t="s">
        <v>1915</v>
      </c>
      <c r="K295" s="1108" t="s">
        <v>1915</v>
      </c>
      <c r="L295" s="1108" t="s">
        <v>1915</v>
      </c>
      <c r="M295" s="1108" t="s">
        <v>1915</v>
      </c>
      <c r="N295" s="1108" t="s">
        <v>1915</v>
      </c>
      <c r="O295" s="1108" t="s">
        <v>1915</v>
      </c>
      <c r="P295" s="1108" t="s">
        <v>1915</v>
      </c>
      <c r="Q295" s="1108" t="s">
        <v>1915</v>
      </c>
      <c r="R295" s="1108" t="s">
        <v>1915</v>
      </c>
      <c r="S295" s="1108"/>
      <c r="T295" s="1108"/>
      <c r="U295" s="1108"/>
      <c r="V295" s="1108"/>
      <c r="W295" s="1108" t="s">
        <v>1915</v>
      </c>
      <c r="X295" s="1108" t="s">
        <v>1915</v>
      </c>
      <c r="Y295" s="1108" t="s">
        <v>1915</v>
      </c>
      <c r="Z295" s="1108" t="s">
        <v>1915</v>
      </c>
      <c r="AA295" s="1108" t="s">
        <v>1915</v>
      </c>
      <c r="AB295" s="1108" t="s">
        <v>1915</v>
      </c>
      <c r="AC295" s="1108" t="s">
        <v>1915</v>
      </c>
      <c r="AD295" s="1108" t="s">
        <v>1915</v>
      </c>
      <c r="AE295" s="633">
        <v>12946.17</v>
      </c>
      <c r="AF295" s="634">
        <v>3356.25</v>
      </c>
      <c r="AG295" s="635" t="e">
        <v>#VALUE!</v>
      </c>
      <c r="AH295" s="612" t="s">
        <v>1057</v>
      </c>
    </row>
    <row r="296" spans="2:34" s="569" customFormat="1" x14ac:dyDescent="0.2">
      <c r="B296" s="612"/>
      <c r="C296" s="647" t="s">
        <v>238</v>
      </c>
      <c r="D296" s="648"/>
      <c r="E296" s="648"/>
      <c r="F296" s="648"/>
      <c r="G296" s="648"/>
      <c r="H296" s="649"/>
      <c r="I296" s="1107" t="s">
        <v>1916</v>
      </c>
      <c r="J296" s="1108" t="s">
        <v>1917</v>
      </c>
      <c r="K296" s="1108" t="s">
        <v>1917</v>
      </c>
      <c r="L296" s="1108" t="s">
        <v>1917</v>
      </c>
      <c r="M296" s="1108" t="s">
        <v>1917</v>
      </c>
      <c r="N296" s="1108" t="s">
        <v>1917</v>
      </c>
      <c r="O296" s="1108" t="s">
        <v>1917</v>
      </c>
      <c r="P296" s="1108" t="s">
        <v>1917</v>
      </c>
      <c r="Q296" s="1108" t="s">
        <v>1917</v>
      </c>
      <c r="R296" s="1108" t="s">
        <v>1917</v>
      </c>
      <c r="S296" s="1108"/>
      <c r="T296" s="1108"/>
      <c r="U296" s="1108"/>
      <c r="V296" s="1108"/>
      <c r="W296" s="1108" t="s">
        <v>1917</v>
      </c>
      <c r="X296" s="1108" t="s">
        <v>1917</v>
      </c>
      <c r="Y296" s="1108" t="s">
        <v>1917</v>
      </c>
      <c r="Z296" s="1108" t="s">
        <v>1917</v>
      </c>
      <c r="AA296" s="1108" t="s">
        <v>1917</v>
      </c>
      <c r="AB296" s="1108" t="s">
        <v>1917</v>
      </c>
      <c r="AC296" s="1108" t="s">
        <v>1917</v>
      </c>
      <c r="AD296" s="1108" t="s">
        <v>1917</v>
      </c>
      <c r="AE296" s="636">
        <v>0</v>
      </c>
      <c r="AF296" s="650">
        <v>140</v>
      </c>
      <c r="AG296" s="635" t="e">
        <v>#VALUE!</v>
      </c>
      <c r="AH296" s="612" t="s">
        <v>1057</v>
      </c>
    </row>
    <row r="297" spans="2:34" s="569" customFormat="1" x14ac:dyDescent="0.2">
      <c r="B297" s="671"/>
      <c r="C297" s="647" t="s">
        <v>239</v>
      </c>
      <c r="D297" s="648"/>
      <c r="E297" s="648"/>
      <c r="F297" s="648"/>
      <c r="G297" s="648"/>
      <c r="H297" s="649"/>
      <c r="I297" s="1107" t="s">
        <v>1918</v>
      </c>
      <c r="J297" s="1108" t="s">
        <v>1918</v>
      </c>
      <c r="K297" s="1108" t="s">
        <v>1918</v>
      </c>
      <c r="L297" s="1108" t="s">
        <v>1918</v>
      </c>
      <c r="M297" s="1108" t="s">
        <v>1918</v>
      </c>
      <c r="N297" s="1108" t="s">
        <v>1918</v>
      </c>
      <c r="O297" s="1108" t="s">
        <v>1918</v>
      </c>
      <c r="P297" s="1108" t="s">
        <v>1918</v>
      </c>
      <c r="Q297" s="1108" t="s">
        <v>1918</v>
      </c>
      <c r="R297" s="1108" t="s">
        <v>1918</v>
      </c>
      <c r="S297" s="1108"/>
      <c r="T297" s="1108"/>
      <c r="U297" s="1108"/>
      <c r="V297" s="1108"/>
      <c r="W297" s="1108" t="s">
        <v>1918</v>
      </c>
      <c r="X297" s="1108" t="s">
        <v>1918</v>
      </c>
      <c r="Y297" s="1108" t="s">
        <v>1918</v>
      </c>
      <c r="Z297" s="1108" t="s">
        <v>1918</v>
      </c>
      <c r="AA297" s="1108" t="s">
        <v>1918</v>
      </c>
      <c r="AB297" s="1108" t="s">
        <v>1918</v>
      </c>
      <c r="AC297" s="1108" t="s">
        <v>1918</v>
      </c>
      <c r="AD297" s="1108" t="s">
        <v>1918</v>
      </c>
      <c r="AE297" s="633">
        <v>8101532.5099999998</v>
      </c>
      <c r="AF297" s="634">
        <v>6533980.7299999995</v>
      </c>
      <c r="AG297" s="635" t="e">
        <v>#VALUE!</v>
      </c>
      <c r="AH297" s="612" t="s">
        <v>1057</v>
      </c>
    </row>
    <row r="298" spans="2:34" s="569" customFormat="1" ht="36.75" customHeight="1" x14ac:dyDescent="0.2">
      <c r="B298" s="612"/>
      <c r="C298" s="622" t="s">
        <v>1919</v>
      </c>
      <c r="D298" s="623"/>
      <c r="E298" s="623"/>
      <c r="F298" s="623"/>
      <c r="G298" s="623"/>
      <c r="H298" s="624"/>
      <c r="I298" s="1111" t="s">
        <v>1920</v>
      </c>
      <c r="J298" s="1112" t="s">
        <v>1921</v>
      </c>
      <c r="K298" s="1112" t="s">
        <v>1921</v>
      </c>
      <c r="L298" s="1112" t="s">
        <v>1921</v>
      </c>
      <c r="M298" s="1112" t="s">
        <v>1921</v>
      </c>
      <c r="N298" s="1112" t="s">
        <v>1921</v>
      </c>
      <c r="O298" s="1112" t="s">
        <v>1921</v>
      </c>
      <c r="P298" s="1112" t="s">
        <v>1921</v>
      </c>
      <c r="Q298" s="1112" t="s">
        <v>1921</v>
      </c>
      <c r="R298" s="1112" t="s">
        <v>1921</v>
      </c>
      <c r="S298" s="1112"/>
      <c r="T298" s="1112"/>
      <c r="U298" s="1112"/>
      <c r="V298" s="1112"/>
      <c r="W298" s="1112" t="s">
        <v>1921</v>
      </c>
      <c r="X298" s="1112" t="s">
        <v>1921</v>
      </c>
      <c r="Y298" s="1112" t="s">
        <v>1921</v>
      </c>
      <c r="Z298" s="1112" t="s">
        <v>1921</v>
      </c>
      <c r="AA298" s="1112" t="s">
        <v>1921</v>
      </c>
      <c r="AB298" s="1112" t="s">
        <v>1921</v>
      </c>
      <c r="AC298" s="1112" t="s">
        <v>1921</v>
      </c>
      <c r="AD298" s="1112" t="s">
        <v>1921</v>
      </c>
      <c r="AE298" s="625">
        <v>51345.369999999995</v>
      </c>
      <c r="AF298" s="626">
        <v>169572.03</v>
      </c>
      <c r="AG298" s="680" t="e">
        <v>#VALUE!</v>
      </c>
      <c r="AH298" s="612" t="s">
        <v>1057</v>
      </c>
    </row>
    <row r="299" spans="2:34" s="569" customFormat="1" x14ac:dyDescent="0.2">
      <c r="B299" s="612" t="s">
        <v>1209</v>
      </c>
      <c r="C299" s="630" t="s">
        <v>240</v>
      </c>
      <c r="D299" s="631"/>
      <c r="E299" s="631"/>
      <c r="F299" s="631"/>
      <c r="G299" s="631"/>
      <c r="H299" s="632"/>
      <c r="I299" s="1109" t="s">
        <v>1922</v>
      </c>
      <c r="J299" s="1110" t="s">
        <v>1923</v>
      </c>
      <c r="K299" s="1110" t="s">
        <v>1923</v>
      </c>
      <c r="L299" s="1110" t="s">
        <v>1923</v>
      </c>
      <c r="M299" s="1110" t="s">
        <v>1923</v>
      </c>
      <c r="N299" s="1110" t="s">
        <v>1923</v>
      </c>
      <c r="O299" s="1110" t="s">
        <v>1923</v>
      </c>
      <c r="P299" s="1110" t="s">
        <v>1923</v>
      </c>
      <c r="Q299" s="1110" t="s">
        <v>1923</v>
      </c>
      <c r="R299" s="1110" t="s">
        <v>1923</v>
      </c>
      <c r="S299" s="1110"/>
      <c r="T299" s="1110"/>
      <c r="U299" s="1110"/>
      <c r="V299" s="1110"/>
      <c r="W299" s="1110" t="s">
        <v>1923</v>
      </c>
      <c r="X299" s="1110" t="s">
        <v>1923</v>
      </c>
      <c r="Y299" s="1110" t="s">
        <v>1923</v>
      </c>
      <c r="Z299" s="1110" t="s">
        <v>1923</v>
      </c>
      <c r="AA299" s="1110" t="s">
        <v>1923</v>
      </c>
      <c r="AB299" s="1110" t="s">
        <v>1923</v>
      </c>
      <c r="AC299" s="1110" t="s">
        <v>1923</v>
      </c>
      <c r="AD299" s="1110" t="s">
        <v>1923</v>
      </c>
      <c r="AE299" s="636">
        <v>0</v>
      </c>
      <c r="AF299" s="650">
        <v>0</v>
      </c>
      <c r="AG299" s="635" t="e">
        <v>#VALUE!</v>
      </c>
      <c r="AH299" s="612" t="s">
        <v>1057</v>
      </c>
    </row>
    <row r="300" spans="2:34" s="569" customFormat="1" x14ac:dyDescent="0.2">
      <c r="B300" s="612"/>
      <c r="C300" s="630" t="s">
        <v>241</v>
      </c>
      <c r="D300" s="631"/>
      <c r="E300" s="631"/>
      <c r="F300" s="631"/>
      <c r="G300" s="631"/>
      <c r="H300" s="632"/>
      <c r="I300" s="1109" t="s">
        <v>1924</v>
      </c>
      <c r="J300" s="1110" t="s">
        <v>1925</v>
      </c>
      <c r="K300" s="1110" t="s">
        <v>1925</v>
      </c>
      <c r="L300" s="1110" t="s">
        <v>1925</v>
      </c>
      <c r="M300" s="1110" t="s">
        <v>1925</v>
      </c>
      <c r="N300" s="1110" t="s">
        <v>1925</v>
      </c>
      <c r="O300" s="1110" t="s">
        <v>1925</v>
      </c>
      <c r="P300" s="1110" t="s">
        <v>1925</v>
      </c>
      <c r="Q300" s="1110" t="s">
        <v>1925</v>
      </c>
      <c r="R300" s="1110" t="s">
        <v>1925</v>
      </c>
      <c r="S300" s="1110"/>
      <c r="T300" s="1110"/>
      <c r="U300" s="1110"/>
      <c r="V300" s="1110"/>
      <c r="W300" s="1110" t="s">
        <v>1925</v>
      </c>
      <c r="X300" s="1110" t="s">
        <v>1925</v>
      </c>
      <c r="Y300" s="1110" t="s">
        <v>1925</v>
      </c>
      <c r="Z300" s="1110" t="s">
        <v>1925</v>
      </c>
      <c r="AA300" s="1110" t="s">
        <v>1925</v>
      </c>
      <c r="AB300" s="1110" t="s">
        <v>1925</v>
      </c>
      <c r="AC300" s="1110" t="s">
        <v>1925</v>
      </c>
      <c r="AD300" s="1110" t="s">
        <v>1925</v>
      </c>
      <c r="AE300" s="636">
        <v>0</v>
      </c>
      <c r="AF300" s="650">
        <v>0</v>
      </c>
      <c r="AG300" s="635" t="e">
        <v>#VALUE!</v>
      </c>
      <c r="AH300" s="612" t="s">
        <v>1057</v>
      </c>
    </row>
    <row r="301" spans="2:34" s="569" customFormat="1" x14ac:dyDescent="0.2">
      <c r="B301" s="612"/>
      <c r="C301" s="630" t="s">
        <v>1926</v>
      </c>
      <c r="D301" s="631"/>
      <c r="E301" s="631"/>
      <c r="F301" s="631"/>
      <c r="G301" s="631"/>
      <c r="H301" s="632"/>
      <c r="I301" s="1109" t="s">
        <v>1927</v>
      </c>
      <c r="J301" s="1110" t="s">
        <v>1928</v>
      </c>
      <c r="K301" s="1110" t="s">
        <v>1928</v>
      </c>
      <c r="L301" s="1110" t="s">
        <v>1928</v>
      </c>
      <c r="M301" s="1110" t="s">
        <v>1928</v>
      </c>
      <c r="N301" s="1110" t="s">
        <v>1928</v>
      </c>
      <c r="O301" s="1110" t="s">
        <v>1928</v>
      </c>
      <c r="P301" s="1110" t="s">
        <v>1928</v>
      </c>
      <c r="Q301" s="1110" t="s">
        <v>1928</v>
      </c>
      <c r="R301" s="1110" t="s">
        <v>1928</v>
      </c>
      <c r="S301" s="1110"/>
      <c r="T301" s="1110"/>
      <c r="U301" s="1110"/>
      <c r="V301" s="1110"/>
      <c r="W301" s="1110" t="s">
        <v>1928</v>
      </c>
      <c r="X301" s="1110" t="s">
        <v>1928</v>
      </c>
      <c r="Y301" s="1110" t="s">
        <v>1928</v>
      </c>
      <c r="Z301" s="1110" t="s">
        <v>1928</v>
      </c>
      <c r="AA301" s="1110" t="s">
        <v>1928</v>
      </c>
      <c r="AB301" s="1110" t="s">
        <v>1928</v>
      </c>
      <c r="AC301" s="1110" t="s">
        <v>1928</v>
      </c>
      <c r="AD301" s="1110" t="s">
        <v>1928</v>
      </c>
      <c r="AE301" s="633">
        <v>24300.799999999999</v>
      </c>
      <c r="AF301" s="634">
        <v>169572.03</v>
      </c>
      <c r="AG301" s="635" t="e">
        <v>#VALUE!</v>
      </c>
      <c r="AH301" s="612" t="s">
        <v>1057</v>
      </c>
    </row>
    <row r="302" spans="2:34" s="569" customFormat="1" x14ac:dyDescent="0.2">
      <c r="B302" s="612"/>
      <c r="C302" s="647" t="s">
        <v>242</v>
      </c>
      <c r="D302" s="648"/>
      <c r="E302" s="648"/>
      <c r="F302" s="648"/>
      <c r="G302" s="648"/>
      <c r="H302" s="649"/>
      <c r="I302" s="1107" t="s">
        <v>1929</v>
      </c>
      <c r="J302" s="1108" t="s">
        <v>1929</v>
      </c>
      <c r="K302" s="1108" t="s">
        <v>1929</v>
      </c>
      <c r="L302" s="1108" t="s">
        <v>1929</v>
      </c>
      <c r="M302" s="1108" t="s">
        <v>1929</v>
      </c>
      <c r="N302" s="1108" t="s">
        <v>1929</v>
      </c>
      <c r="O302" s="1108" t="s">
        <v>1929</v>
      </c>
      <c r="P302" s="1108" t="s">
        <v>1929</v>
      </c>
      <c r="Q302" s="1108" t="s">
        <v>1929</v>
      </c>
      <c r="R302" s="1108" t="s">
        <v>1929</v>
      </c>
      <c r="S302" s="1108"/>
      <c r="T302" s="1108"/>
      <c r="U302" s="1108"/>
      <c r="V302" s="1108"/>
      <c r="W302" s="1108" t="s">
        <v>1929</v>
      </c>
      <c r="X302" s="1108" t="s">
        <v>1929</v>
      </c>
      <c r="Y302" s="1108" t="s">
        <v>1929</v>
      </c>
      <c r="Z302" s="1108" t="s">
        <v>1929</v>
      </c>
      <c r="AA302" s="1108" t="s">
        <v>1929</v>
      </c>
      <c r="AB302" s="1108" t="s">
        <v>1929</v>
      </c>
      <c r="AC302" s="1108" t="s">
        <v>1929</v>
      </c>
      <c r="AD302" s="1108" t="s">
        <v>1929</v>
      </c>
      <c r="AE302" s="633">
        <v>24300.799999999999</v>
      </c>
      <c r="AF302" s="634">
        <v>140821.03</v>
      </c>
      <c r="AG302" s="635" t="e">
        <v>#VALUE!</v>
      </c>
      <c r="AH302" s="612" t="s">
        <v>1057</v>
      </c>
    </row>
    <row r="303" spans="2:34" s="569" customFormat="1" x14ac:dyDescent="0.2">
      <c r="B303" s="612"/>
      <c r="C303" s="647" t="s">
        <v>243</v>
      </c>
      <c r="D303" s="648"/>
      <c r="E303" s="648"/>
      <c r="F303" s="648"/>
      <c r="G303" s="648"/>
      <c r="H303" s="649"/>
      <c r="I303" s="1107" t="s">
        <v>1930</v>
      </c>
      <c r="J303" s="1108" t="s">
        <v>1930</v>
      </c>
      <c r="K303" s="1108" t="s">
        <v>1930</v>
      </c>
      <c r="L303" s="1108" t="s">
        <v>1930</v>
      </c>
      <c r="M303" s="1108" t="s">
        <v>1930</v>
      </c>
      <c r="N303" s="1108" t="s">
        <v>1930</v>
      </c>
      <c r="O303" s="1108" t="s">
        <v>1930</v>
      </c>
      <c r="P303" s="1108" t="s">
        <v>1930</v>
      </c>
      <c r="Q303" s="1108" t="s">
        <v>1930</v>
      </c>
      <c r="R303" s="1108" t="s">
        <v>1930</v>
      </c>
      <c r="S303" s="1108"/>
      <c r="T303" s="1108"/>
      <c r="U303" s="1108"/>
      <c r="V303" s="1108"/>
      <c r="W303" s="1108" t="s">
        <v>1930</v>
      </c>
      <c r="X303" s="1108" t="s">
        <v>1930</v>
      </c>
      <c r="Y303" s="1108" t="s">
        <v>1930</v>
      </c>
      <c r="Z303" s="1108" t="s">
        <v>1930</v>
      </c>
      <c r="AA303" s="1108" t="s">
        <v>1930</v>
      </c>
      <c r="AB303" s="1108" t="s">
        <v>1930</v>
      </c>
      <c r="AC303" s="1108" t="s">
        <v>1930</v>
      </c>
      <c r="AD303" s="1108" t="s">
        <v>1930</v>
      </c>
      <c r="AE303" s="636">
        <v>0</v>
      </c>
      <c r="AF303" s="650">
        <v>0</v>
      </c>
      <c r="AG303" s="635" t="e">
        <v>#VALUE!</v>
      </c>
      <c r="AH303" s="612" t="s">
        <v>1057</v>
      </c>
    </row>
    <row r="304" spans="2:34" s="569" customFormat="1" x14ac:dyDescent="0.2">
      <c r="B304" s="612"/>
      <c r="C304" s="647" t="s">
        <v>249</v>
      </c>
      <c r="D304" s="648"/>
      <c r="E304" s="648"/>
      <c r="F304" s="648"/>
      <c r="G304" s="648"/>
      <c r="H304" s="649"/>
      <c r="I304" s="1107" t="s">
        <v>1931</v>
      </c>
      <c r="J304" s="1108" t="s">
        <v>1930</v>
      </c>
      <c r="K304" s="1108" t="s">
        <v>1930</v>
      </c>
      <c r="L304" s="1108" t="s">
        <v>1930</v>
      </c>
      <c r="M304" s="1108" t="s">
        <v>1930</v>
      </c>
      <c r="N304" s="1108" t="s">
        <v>1930</v>
      </c>
      <c r="O304" s="1108" t="s">
        <v>1930</v>
      </c>
      <c r="P304" s="1108" t="s">
        <v>1930</v>
      </c>
      <c r="Q304" s="1108" t="s">
        <v>1930</v>
      </c>
      <c r="R304" s="1108" t="s">
        <v>1930</v>
      </c>
      <c r="S304" s="1108"/>
      <c r="T304" s="1108"/>
      <c r="U304" s="1108"/>
      <c r="V304" s="1108"/>
      <c r="W304" s="1108" t="s">
        <v>1930</v>
      </c>
      <c r="X304" s="1108" t="s">
        <v>1930</v>
      </c>
      <c r="Y304" s="1108" t="s">
        <v>1930</v>
      </c>
      <c r="Z304" s="1108" t="s">
        <v>1930</v>
      </c>
      <c r="AA304" s="1108" t="s">
        <v>1930</v>
      </c>
      <c r="AB304" s="1108" t="s">
        <v>1930</v>
      </c>
      <c r="AC304" s="1108" t="s">
        <v>1930</v>
      </c>
      <c r="AD304" s="1108" t="s">
        <v>1930</v>
      </c>
      <c r="AE304" s="633">
        <v>0</v>
      </c>
      <c r="AF304" s="634">
        <v>3375</v>
      </c>
      <c r="AG304" s="635" t="e">
        <v>#VALUE!</v>
      </c>
      <c r="AH304" s="612" t="s">
        <v>1057</v>
      </c>
    </row>
    <row r="305" spans="2:35" s="569" customFormat="1" x14ac:dyDescent="0.2">
      <c r="B305" s="612"/>
      <c r="C305" s="647" t="s">
        <v>244</v>
      </c>
      <c r="D305" s="648"/>
      <c r="E305" s="648"/>
      <c r="F305" s="648"/>
      <c r="G305" s="648"/>
      <c r="H305" s="649"/>
      <c r="I305" s="1107" t="s">
        <v>1932</v>
      </c>
      <c r="J305" s="1108" t="s">
        <v>1933</v>
      </c>
      <c r="K305" s="1108" t="s">
        <v>1933</v>
      </c>
      <c r="L305" s="1108" t="s">
        <v>1933</v>
      </c>
      <c r="M305" s="1108" t="s">
        <v>1933</v>
      </c>
      <c r="N305" s="1108" t="s">
        <v>1933</v>
      </c>
      <c r="O305" s="1108" t="s">
        <v>1933</v>
      </c>
      <c r="P305" s="1108" t="s">
        <v>1933</v>
      </c>
      <c r="Q305" s="1108" t="s">
        <v>1933</v>
      </c>
      <c r="R305" s="1108" t="s">
        <v>1933</v>
      </c>
      <c r="S305" s="1108"/>
      <c r="T305" s="1108"/>
      <c r="U305" s="1108"/>
      <c r="V305" s="1108"/>
      <c r="W305" s="1108" t="s">
        <v>1933</v>
      </c>
      <c r="X305" s="1108" t="s">
        <v>1933</v>
      </c>
      <c r="Y305" s="1108" t="s">
        <v>1933</v>
      </c>
      <c r="Z305" s="1108" t="s">
        <v>1933</v>
      </c>
      <c r="AA305" s="1108" t="s">
        <v>1933</v>
      </c>
      <c r="AB305" s="1108" t="s">
        <v>1933</v>
      </c>
      <c r="AC305" s="1108" t="s">
        <v>1933</v>
      </c>
      <c r="AD305" s="1108" t="s">
        <v>1933</v>
      </c>
      <c r="AE305" s="636">
        <v>0</v>
      </c>
      <c r="AF305" s="650">
        <v>0</v>
      </c>
      <c r="AG305" s="635" t="e">
        <v>#VALUE!</v>
      </c>
      <c r="AH305" s="612" t="s">
        <v>1057</v>
      </c>
    </row>
    <row r="306" spans="2:35" s="569" customFormat="1" x14ac:dyDescent="0.2">
      <c r="B306" s="612"/>
      <c r="C306" s="647" t="s">
        <v>245</v>
      </c>
      <c r="D306" s="648"/>
      <c r="E306" s="648"/>
      <c r="F306" s="648"/>
      <c r="G306" s="648"/>
      <c r="H306" s="649"/>
      <c r="I306" s="1107" t="s">
        <v>1934</v>
      </c>
      <c r="J306" s="1108" t="s">
        <v>1935</v>
      </c>
      <c r="K306" s="1108" t="s">
        <v>1935</v>
      </c>
      <c r="L306" s="1108" t="s">
        <v>1935</v>
      </c>
      <c r="M306" s="1108" t="s">
        <v>1935</v>
      </c>
      <c r="N306" s="1108" t="s">
        <v>1935</v>
      </c>
      <c r="O306" s="1108" t="s">
        <v>1935</v>
      </c>
      <c r="P306" s="1108" t="s">
        <v>1935</v>
      </c>
      <c r="Q306" s="1108" t="s">
        <v>1935</v>
      </c>
      <c r="R306" s="1108" t="s">
        <v>1935</v>
      </c>
      <c r="S306" s="1108"/>
      <c r="T306" s="1108"/>
      <c r="U306" s="1108"/>
      <c r="V306" s="1108"/>
      <c r="W306" s="1108" t="s">
        <v>1935</v>
      </c>
      <c r="X306" s="1108" t="s">
        <v>1935</v>
      </c>
      <c r="Y306" s="1108" t="s">
        <v>1935</v>
      </c>
      <c r="Z306" s="1108" t="s">
        <v>1935</v>
      </c>
      <c r="AA306" s="1108" t="s">
        <v>1935</v>
      </c>
      <c r="AB306" s="1108" t="s">
        <v>1935</v>
      </c>
      <c r="AC306" s="1108" t="s">
        <v>1935</v>
      </c>
      <c r="AD306" s="1108" t="s">
        <v>1935</v>
      </c>
      <c r="AE306" s="633">
        <v>0</v>
      </c>
      <c r="AF306" s="634">
        <v>25376</v>
      </c>
      <c r="AG306" s="635" t="e">
        <v>#VALUE!</v>
      </c>
      <c r="AH306" s="612" t="s">
        <v>1057</v>
      </c>
    </row>
    <row r="307" spans="2:35" s="569" customFormat="1" x14ac:dyDescent="0.2">
      <c r="B307" s="612"/>
      <c r="C307" s="630" t="s">
        <v>1936</v>
      </c>
      <c r="D307" s="631"/>
      <c r="E307" s="631"/>
      <c r="F307" s="631"/>
      <c r="G307" s="631"/>
      <c r="H307" s="632"/>
      <c r="I307" s="1109" t="s">
        <v>1937</v>
      </c>
      <c r="J307" s="1110" t="s">
        <v>1937</v>
      </c>
      <c r="K307" s="1110" t="s">
        <v>1937</v>
      </c>
      <c r="L307" s="1110" t="s">
        <v>1937</v>
      </c>
      <c r="M307" s="1110" t="s">
        <v>1937</v>
      </c>
      <c r="N307" s="1110" t="s">
        <v>1937</v>
      </c>
      <c r="O307" s="1110" t="s">
        <v>1937</v>
      </c>
      <c r="P307" s="1110" t="s">
        <v>1937</v>
      </c>
      <c r="Q307" s="1110" t="s">
        <v>1937</v>
      </c>
      <c r="R307" s="1110" t="s">
        <v>1937</v>
      </c>
      <c r="S307" s="1110"/>
      <c r="T307" s="1110"/>
      <c r="U307" s="1110"/>
      <c r="V307" s="1110"/>
      <c r="W307" s="1110" t="s">
        <v>1937</v>
      </c>
      <c r="X307" s="1110" t="s">
        <v>1937</v>
      </c>
      <c r="Y307" s="1110" t="s">
        <v>1937</v>
      </c>
      <c r="Z307" s="1110" t="s">
        <v>1937</v>
      </c>
      <c r="AA307" s="1110" t="s">
        <v>1937</v>
      </c>
      <c r="AB307" s="1110" t="s">
        <v>1937</v>
      </c>
      <c r="AC307" s="1110" t="s">
        <v>1937</v>
      </c>
      <c r="AD307" s="1110" t="s">
        <v>1937</v>
      </c>
      <c r="AE307" s="633">
        <v>27044.57</v>
      </c>
      <c r="AF307" s="650">
        <v>0</v>
      </c>
      <c r="AG307" s="635" t="e">
        <v>#VALUE!</v>
      </c>
      <c r="AH307" s="612" t="s">
        <v>1057</v>
      </c>
    </row>
    <row r="308" spans="2:35" s="569" customFormat="1" ht="24" customHeight="1" x14ac:dyDescent="0.2">
      <c r="B308" s="612" t="s">
        <v>1209</v>
      </c>
      <c r="C308" s="647" t="s">
        <v>246</v>
      </c>
      <c r="D308" s="648"/>
      <c r="E308" s="648"/>
      <c r="F308" s="648"/>
      <c r="G308" s="648"/>
      <c r="H308" s="649"/>
      <c r="I308" s="1107" t="s">
        <v>1938</v>
      </c>
      <c r="J308" s="1108" t="s">
        <v>1939</v>
      </c>
      <c r="K308" s="1108" t="s">
        <v>1939</v>
      </c>
      <c r="L308" s="1108" t="s">
        <v>1939</v>
      </c>
      <c r="M308" s="1108" t="s">
        <v>1939</v>
      </c>
      <c r="N308" s="1108" t="s">
        <v>1939</v>
      </c>
      <c r="O308" s="1108" t="s">
        <v>1939</v>
      </c>
      <c r="P308" s="1108" t="s">
        <v>1939</v>
      </c>
      <c r="Q308" s="1108" t="s">
        <v>1939</v>
      </c>
      <c r="R308" s="1108" t="s">
        <v>1939</v>
      </c>
      <c r="S308" s="1108"/>
      <c r="T308" s="1108"/>
      <c r="U308" s="1108"/>
      <c r="V308" s="1108"/>
      <c r="W308" s="1108" t="s">
        <v>1939</v>
      </c>
      <c r="X308" s="1108" t="s">
        <v>1939</v>
      </c>
      <c r="Y308" s="1108" t="s">
        <v>1939</v>
      </c>
      <c r="Z308" s="1108" t="s">
        <v>1939</v>
      </c>
      <c r="AA308" s="1108" t="s">
        <v>1939</v>
      </c>
      <c r="AB308" s="1108" t="s">
        <v>1939</v>
      </c>
      <c r="AC308" s="1108" t="s">
        <v>1939</v>
      </c>
      <c r="AD308" s="1108" t="s">
        <v>1939</v>
      </c>
      <c r="AE308" s="636">
        <v>0</v>
      </c>
      <c r="AF308" s="650">
        <v>0</v>
      </c>
      <c r="AG308" s="635" t="e">
        <v>#VALUE!</v>
      </c>
      <c r="AH308" s="612" t="s">
        <v>1057</v>
      </c>
    </row>
    <row r="309" spans="2:35" s="569" customFormat="1" ht="28.5" customHeight="1" x14ac:dyDescent="0.2">
      <c r="B309" s="612"/>
      <c r="C309" s="647" t="s">
        <v>247</v>
      </c>
      <c r="D309" s="648"/>
      <c r="E309" s="648"/>
      <c r="F309" s="648"/>
      <c r="G309" s="648"/>
      <c r="H309" s="649"/>
      <c r="I309" s="1107" t="s">
        <v>1940</v>
      </c>
      <c r="J309" s="1108" t="s">
        <v>1941</v>
      </c>
      <c r="K309" s="1108" t="s">
        <v>1941</v>
      </c>
      <c r="L309" s="1108" t="s">
        <v>1941</v>
      </c>
      <c r="M309" s="1108" t="s">
        <v>1941</v>
      </c>
      <c r="N309" s="1108" t="s">
        <v>1941</v>
      </c>
      <c r="O309" s="1108" t="s">
        <v>1941</v>
      </c>
      <c r="P309" s="1108" t="s">
        <v>1941</v>
      </c>
      <c r="Q309" s="1108" t="s">
        <v>1941</v>
      </c>
      <c r="R309" s="1108" t="s">
        <v>1941</v>
      </c>
      <c r="S309" s="1108"/>
      <c r="T309" s="1108"/>
      <c r="U309" s="1108"/>
      <c r="V309" s="1108"/>
      <c r="W309" s="1108" t="s">
        <v>1941</v>
      </c>
      <c r="X309" s="1108" t="s">
        <v>1941</v>
      </c>
      <c r="Y309" s="1108" t="s">
        <v>1941</v>
      </c>
      <c r="Z309" s="1108" t="s">
        <v>1941</v>
      </c>
      <c r="AA309" s="1108" t="s">
        <v>1941</v>
      </c>
      <c r="AB309" s="1108" t="s">
        <v>1941</v>
      </c>
      <c r="AC309" s="1108" t="s">
        <v>1941</v>
      </c>
      <c r="AD309" s="1108" t="s">
        <v>1941</v>
      </c>
      <c r="AE309" s="633">
        <v>27044.57</v>
      </c>
      <c r="AF309" s="650">
        <v>0</v>
      </c>
      <c r="AG309" s="635" t="e">
        <v>#VALUE!</v>
      </c>
      <c r="AH309" s="612" t="s">
        <v>1057</v>
      </c>
    </row>
    <row r="310" spans="2:35" s="569" customFormat="1" ht="30" customHeight="1" x14ac:dyDescent="0.2">
      <c r="B310" s="612" t="s">
        <v>1184</v>
      </c>
      <c r="C310" s="647" t="s">
        <v>248</v>
      </c>
      <c r="D310" s="648"/>
      <c r="E310" s="648"/>
      <c r="F310" s="648"/>
      <c r="G310" s="648"/>
      <c r="H310" s="649"/>
      <c r="I310" s="1107" t="s">
        <v>1942</v>
      </c>
      <c r="J310" s="1108" t="s">
        <v>1943</v>
      </c>
      <c r="K310" s="1108" t="s">
        <v>1943</v>
      </c>
      <c r="L310" s="1108" t="s">
        <v>1943</v>
      </c>
      <c r="M310" s="1108" t="s">
        <v>1943</v>
      </c>
      <c r="N310" s="1108" t="s">
        <v>1943</v>
      </c>
      <c r="O310" s="1108" t="s">
        <v>1943</v>
      </c>
      <c r="P310" s="1108" t="s">
        <v>1943</v>
      </c>
      <c r="Q310" s="1108" t="s">
        <v>1943</v>
      </c>
      <c r="R310" s="1108" t="s">
        <v>1943</v>
      </c>
      <c r="S310" s="1108"/>
      <c r="T310" s="1108"/>
      <c r="U310" s="1108"/>
      <c r="V310" s="1108"/>
      <c r="W310" s="1108" t="s">
        <v>1943</v>
      </c>
      <c r="X310" s="1108" t="s">
        <v>1943</v>
      </c>
      <c r="Y310" s="1108" t="s">
        <v>1943</v>
      </c>
      <c r="Z310" s="1108" t="s">
        <v>1943</v>
      </c>
      <c r="AA310" s="1108" t="s">
        <v>1943</v>
      </c>
      <c r="AB310" s="1108" t="s">
        <v>1943</v>
      </c>
      <c r="AC310" s="1108" t="s">
        <v>1943</v>
      </c>
      <c r="AD310" s="1108" t="s">
        <v>1943</v>
      </c>
      <c r="AE310" s="636">
        <v>0</v>
      </c>
      <c r="AF310" s="650">
        <v>0</v>
      </c>
      <c r="AG310" s="635" t="e">
        <v>#VALUE!</v>
      </c>
      <c r="AH310" s="612" t="s">
        <v>1057</v>
      </c>
    </row>
    <row r="311" spans="2:35" s="569" customFormat="1" x14ac:dyDescent="0.2">
      <c r="B311" s="612"/>
      <c r="C311" s="622" t="s">
        <v>1944</v>
      </c>
      <c r="D311" s="623"/>
      <c r="E311" s="623"/>
      <c r="F311" s="623"/>
      <c r="G311" s="623"/>
      <c r="H311" s="624"/>
      <c r="I311" s="1111" t="s">
        <v>1945</v>
      </c>
      <c r="J311" s="1112" t="s">
        <v>1945</v>
      </c>
      <c r="K311" s="1112" t="s">
        <v>1945</v>
      </c>
      <c r="L311" s="1112" t="s">
        <v>1945</v>
      </c>
      <c r="M311" s="1112" t="s">
        <v>1945</v>
      </c>
      <c r="N311" s="1112" t="s">
        <v>1945</v>
      </c>
      <c r="O311" s="1112" t="s">
        <v>1945</v>
      </c>
      <c r="P311" s="1112" t="s">
        <v>1945</v>
      </c>
      <c r="Q311" s="1112" t="s">
        <v>1945</v>
      </c>
      <c r="R311" s="1112" t="s">
        <v>1945</v>
      </c>
      <c r="S311" s="1112"/>
      <c r="T311" s="1112"/>
      <c r="U311" s="1112"/>
      <c r="V311" s="1112"/>
      <c r="W311" s="1112" t="s">
        <v>1945</v>
      </c>
      <c r="X311" s="1112" t="s">
        <v>1945</v>
      </c>
      <c r="Y311" s="1112" t="s">
        <v>1945</v>
      </c>
      <c r="Z311" s="1112" t="s">
        <v>1945</v>
      </c>
      <c r="AA311" s="1112" t="s">
        <v>1945</v>
      </c>
      <c r="AB311" s="1112" t="s">
        <v>1945</v>
      </c>
      <c r="AC311" s="1112" t="s">
        <v>1945</v>
      </c>
      <c r="AD311" s="1112" t="s">
        <v>1945</v>
      </c>
      <c r="AE311" s="625">
        <v>158128.15000000002</v>
      </c>
      <c r="AF311" s="626">
        <v>87349.57</v>
      </c>
      <c r="AG311" s="680" t="e">
        <v>#VALUE!</v>
      </c>
      <c r="AH311" s="612" t="s">
        <v>1057</v>
      </c>
    </row>
    <row r="312" spans="2:35" s="569" customFormat="1" ht="20.25" customHeight="1" x14ac:dyDescent="0.2">
      <c r="B312" s="612"/>
      <c r="C312" s="630" t="s">
        <v>250</v>
      </c>
      <c r="D312" s="631"/>
      <c r="E312" s="631"/>
      <c r="F312" s="631"/>
      <c r="G312" s="631"/>
      <c r="H312" s="632"/>
      <c r="I312" s="1109" t="s">
        <v>1946</v>
      </c>
      <c r="J312" s="1110" t="s">
        <v>1946</v>
      </c>
      <c r="K312" s="1110" t="s">
        <v>1946</v>
      </c>
      <c r="L312" s="1110" t="s">
        <v>1946</v>
      </c>
      <c r="M312" s="1110" t="s">
        <v>1946</v>
      </c>
      <c r="N312" s="1110" t="s">
        <v>1946</v>
      </c>
      <c r="O312" s="1110" t="s">
        <v>1946</v>
      </c>
      <c r="P312" s="1110" t="s">
        <v>1946</v>
      </c>
      <c r="Q312" s="1110" t="s">
        <v>1946</v>
      </c>
      <c r="R312" s="1110" t="s">
        <v>1946</v>
      </c>
      <c r="S312" s="1110"/>
      <c r="T312" s="1110"/>
      <c r="U312" s="1110"/>
      <c r="V312" s="1110"/>
      <c r="W312" s="1110" t="s">
        <v>1946</v>
      </c>
      <c r="X312" s="1110" t="s">
        <v>1946</v>
      </c>
      <c r="Y312" s="1110" t="s">
        <v>1946</v>
      </c>
      <c r="Z312" s="1110" t="s">
        <v>1946</v>
      </c>
      <c r="AA312" s="1110" t="s">
        <v>1946</v>
      </c>
      <c r="AB312" s="1110" t="s">
        <v>1946</v>
      </c>
      <c r="AC312" s="1110" t="s">
        <v>1946</v>
      </c>
      <c r="AD312" s="1110" t="s">
        <v>1946</v>
      </c>
      <c r="AE312" s="633">
        <v>42675</v>
      </c>
      <c r="AF312" s="634">
        <v>43347.57</v>
      </c>
      <c r="AG312" s="635" t="e">
        <v>#VALUE!</v>
      </c>
      <c r="AH312" s="612" t="s">
        <v>1057</v>
      </c>
    </row>
    <row r="313" spans="2:35" s="569" customFormat="1" x14ac:dyDescent="0.2">
      <c r="B313" s="612"/>
      <c r="C313" s="630" t="s">
        <v>251</v>
      </c>
      <c r="D313" s="631"/>
      <c r="E313" s="631"/>
      <c r="F313" s="631"/>
      <c r="G313" s="631"/>
      <c r="H313" s="632"/>
      <c r="I313" s="1109" t="s">
        <v>1947</v>
      </c>
      <c r="J313" s="1110" t="s">
        <v>1947</v>
      </c>
      <c r="K313" s="1110" t="s">
        <v>1947</v>
      </c>
      <c r="L313" s="1110" t="s">
        <v>1947</v>
      </c>
      <c r="M313" s="1110" t="s">
        <v>1947</v>
      </c>
      <c r="N313" s="1110" t="s">
        <v>1947</v>
      </c>
      <c r="O313" s="1110" t="s">
        <v>1947</v>
      </c>
      <c r="P313" s="1110" t="s">
        <v>1947</v>
      </c>
      <c r="Q313" s="1110" t="s">
        <v>1947</v>
      </c>
      <c r="R313" s="1110" t="s">
        <v>1947</v>
      </c>
      <c r="S313" s="1110"/>
      <c r="T313" s="1110"/>
      <c r="U313" s="1110"/>
      <c r="V313" s="1110"/>
      <c r="W313" s="1110" t="s">
        <v>1947</v>
      </c>
      <c r="X313" s="1110" t="s">
        <v>1947</v>
      </c>
      <c r="Y313" s="1110" t="s">
        <v>1947</v>
      </c>
      <c r="Z313" s="1110" t="s">
        <v>1947</v>
      </c>
      <c r="AA313" s="1110" t="s">
        <v>1947</v>
      </c>
      <c r="AB313" s="1110" t="s">
        <v>1947</v>
      </c>
      <c r="AC313" s="1110" t="s">
        <v>1947</v>
      </c>
      <c r="AD313" s="1110" t="s">
        <v>1947</v>
      </c>
      <c r="AE313" s="633">
        <v>115453.15000000001</v>
      </c>
      <c r="AF313" s="634">
        <v>44002</v>
      </c>
      <c r="AG313" s="635" t="e">
        <v>#VALUE!</v>
      </c>
      <c r="AH313" s="612" t="s">
        <v>1057</v>
      </c>
    </row>
    <row r="314" spans="2:35" s="569" customFormat="1" x14ac:dyDescent="0.2">
      <c r="B314" s="612"/>
      <c r="C314" s="694" t="s">
        <v>1948</v>
      </c>
      <c r="D314" s="695"/>
      <c r="E314" s="695"/>
      <c r="F314" s="695"/>
      <c r="G314" s="695"/>
      <c r="H314" s="696"/>
      <c r="I314" s="1101" t="s">
        <v>1949</v>
      </c>
      <c r="J314" s="1102" t="s">
        <v>1949</v>
      </c>
      <c r="K314" s="1102" t="s">
        <v>1949</v>
      </c>
      <c r="L314" s="1102" t="s">
        <v>1949</v>
      </c>
      <c r="M314" s="1102" t="s">
        <v>1949</v>
      </c>
      <c r="N314" s="1102" t="s">
        <v>1949</v>
      </c>
      <c r="O314" s="1102" t="s">
        <v>1949</v>
      </c>
      <c r="P314" s="1102" t="s">
        <v>1949</v>
      </c>
      <c r="Q314" s="1102" t="s">
        <v>1949</v>
      </c>
      <c r="R314" s="1102" t="s">
        <v>1949</v>
      </c>
      <c r="S314" s="1102"/>
      <c r="T314" s="1102"/>
      <c r="U314" s="1102"/>
      <c r="V314" s="1102"/>
      <c r="W314" s="1102" t="s">
        <v>1949</v>
      </c>
      <c r="X314" s="1102" t="s">
        <v>1949</v>
      </c>
      <c r="Y314" s="1102" t="s">
        <v>1949</v>
      </c>
      <c r="Z314" s="1102" t="s">
        <v>1949</v>
      </c>
      <c r="AA314" s="1102" t="s">
        <v>1949</v>
      </c>
      <c r="AB314" s="1102" t="s">
        <v>1949</v>
      </c>
      <c r="AC314" s="1102" t="s">
        <v>1949</v>
      </c>
      <c r="AD314" s="1102" t="s">
        <v>1949</v>
      </c>
      <c r="AE314" s="697">
        <v>9425642.4600000009</v>
      </c>
      <c r="AF314" s="698">
        <v>8488580.1500000004</v>
      </c>
      <c r="AG314" s="699" t="e">
        <v>#VALUE!</v>
      </c>
      <c r="AH314" s="612" t="s">
        <v>1057</v>
      </c>
      <c r="AI314" s="755">
        <v>937062.31000000052</v>
      </c>
    </row>
    <row r="315" spans="2:35" s="569" customFormat="1" x14ac:dyDescent="0.2">
      <c r="B315" s="612"/>
      <c r="C315" s="660" t="s">
        <v>252</v>
      </c>
      <c r="D315" s="661"/>
      <c r="E315" s="661"/>
      <c r="F315" s="661"/>
      <c r="G315" s="661"/>
      <c r="H315" s="662"/>
      <c r="I315" s="1097" t="s">
        <v>1950</v>
      </c>
      <c r="J315" s="1098" t="s">
        <v>1951</v>
      </c>
      <c r="K315" s="1098" t="s">
        <v>1951</v>
      </c>
      <c r="L315" s="1098" t="s">
        <v>1951</v>
      </c>
      <c r="M315" s="1098" t="s">
        <v>1951</v>
      </c>
      <c r="N315" s="1098" t="s">
        <v>1951</v>
      </c>
      <c r="O315" s="1098" t="s">
        <v>1951</v>
      </c>
      <c r="P315" s="1098" t="s">
        <v>1951</v>
      </c>
      <c r="Q315" s="1098" t="s">
        <v>1951</v>
      </c>
      <c r="R315" s="1098" t="s">
        <v>1951</v>
      </c>
      <c r="S315" s="1098"/>
      <c r="T315" s="1098"/>
      <c r="U315" s="1098"/>
      <c r="V315" s="1098"/>
      <c r="W315" s="1098" t="s">
        <v>1951</v>
      </c>
      <c r="X315" s="1098" t="s">
        <v>1951</v>
      </c>
      <c r="Y315" s="1098" t="s">
        <v>1951</v>
      </c>
      <c r="Z315" s="1098" t="s">
        <v>1951</v>
      </c>
      <c r="AA315" s="1098" t="s">
        <v>1951</v>
      </c>
      <c r="AB315" s="1098" t="s">
        <v>1951</v>
      </c>
      <c r="AC315" s="1098" t="s">
        <v>1951</v>
      </c>
      <c r="AD315" s="1098" t="s">
        <v>1951</v>
      </c>
      <c r="AE315" s="633">
        <v>551642.33000000007</v>
      </c>
      <c r="AF315" s="634">
        <v>547760.93999999994</v>
      </c>
      <c r="AG315" s="635" t="e">
        <v>#VALUE!</v>
      </c>
      <c r="AH315" s="612" t="s">
        <v>1057</v>
      </c>
    </row>
    <row r="316" spans="2:35" s="569" customFormat="1" x14ac:dyDescent="0.2">
      <c r="B316" s="671"/>
      <c r="C316" s="660" t="s">
        <v>253</v>
      </c>
      <c r="D316" s="661"/>
      <c r="E316" s="661"/>
      <c r="F316" s="661"/>
      <c r="G316" s="661"/>
      <c r="H316" s="662"/>
      <c r="I316" s="1097" t="s">
        <v>1952</v>
      </c>
      <c r="J316" s="1098" t="s">
        <v>1953</v>
      </c>
      <c r="K316" s="1098" t="s">
        <v>1953</v>
      </c>
      <c r="L316" s="1098" t="s">
        <v>1953</v>
      </c>
      <c r="M316" s="1098" t="s">
        <v>1953</v>
      </c>
      <c r="N316" s="1098" t="s">
        <v>1953</v>
      </c>
      <c r="O316" s="1098" t="s">
        <v>1953</v>
      </c>
      <c r="P316" s="1098" t="s">
        <v>1953</v>
      </c>
      <c r="Q316" s="1098" t="s">
        <v>1953</v>
      </c>
      <c r="R316" s="1098" t="s">
        <v>1953</v>
      </c>
      <c r="S316" s="1098"/>
      <c r="T316" s="1098"/>
      <c r="U316" s="1098"/>
      <c r="V316" s="1098"/>
      <c r="W316" s="1098" t="s">
        <v>1953</v>
      </c>
      <c r="X316" s="1098" t="s">
        <v>1953</v>
      </c>
      <c r="Y316" s="1098" t="s">
        <v>1953</v>
      </c>
      <c r="Z316" s="1098" t="s">
        <v>1953</v>
      </c>
      <c r="AA316" s="1098" t="s">
        <v>1953</v>
      </c>
      <c r="AB316" s="1098" t="s">
        <v>1953</v>
      </c>
      <c r="AC316" s="1098" t="s">
        <v>1953</v>
      </c>
      <c r="AD316" s="1098" t="s">
        <v>1953</v>
      </c>
      <c r="AE316" s="633">
        <v>4648689.3900000006</v>
      </c>
      <c r="AF316" s="634">
        <v>3653048.89</v>
      </c>
      <c r="AG316" s="635" t="e">
        <v>#VALUE!</v>
      </c>
      <c r="AH316" s="612" t="s">
        <v>1057</v>
      </c>
    </row>
    <row r="317" spans="2:35" s="569" customFormat="1" x14ac:dyDescent="0.2">
      <c r="B317" s="671"/>
      <c r="C317" s="660" t="s">
        <v>254</v>
      </c>
      <c r="D317" s="661"/>
      <c r="E317" s="661"/>
      <c r="F317" s="661"/>
      <c r="G317" s="661"/>
      <c r="H317" s="662"/>
      <c r="I317" s="1097" t="s">
        <v>1954</v>
      </c>
      <c r="J317" s="1098" t="s">
        <v>1953</v>
      </c>
      <c r="K317" s="1098" t="s">
        <v>1953</v>
      </c>
      <c r="L317" s="1098" t="s">
        <v>1953</v>
      </c>
      <c r="M317" s="1098" t="s">
        <v>1953</v>
      </c>
      <c r="N317" s="1098" t="s">
        <v>1953</v>
      </c>
      <c r="O317" s="1098" t="s">
        <v>1953</v>
      </c>
      <c r="P317" s="1098" t="s">
        <v>1953</v>
      </c>
      <c r="Q317" s="1098" t="s">
        <v>1953</v>
      </c>
      <c r="R317" s="1098" t="s">
        <v>1953</v>
      </c>
      <c r="S317" s="1098"/>
      <c r="T317" s="1098"/>
      <c r="U317" s="1098"/>
      <c r="V317" s="1098"/>
      <c r="W317" s="1098" t="s">
        <v>1953</v>
      </c>
      <c r="X317" s="1098" t="s">
        <v>1953</v>
      </c>
      <c r="Y317" s="1098" t="s">
        <v>1953</v>
      </c>
      <c r="Z317" s="1098" t="s">
        <v>1953</v>
      </c>
      <c r="AA317" s="1098" t="s">
        <v>1953</v>
      </c>
      <c r="AB317" s="1098" t="s">
        <v>1953</v>
      </c>
      <c r="AC317" s="1098" t="s">
        <v>1953</v>
      </c>
      <c r="AD317" s="1098" t="s">
        <v>1953</v>
      </c>
      <c r="AE317" s="633">
        <v>4108450.29</v>
      </c>
      <c r="AF317" s="634">
        <v>4160078.16</v>
      </c>
      <c r="AG317" s="635" t="e">
        <v>#VALUE!</v>
      </c>
      <c r="AH317" s="612" t="s">
        <v>1057</v>
      </c>
    </row>
    <row r="318" spans="2:35" s="569" customFormat="1" x14ac:dyDescent="0.2">
      <c r="B318" s="671"/>
      <c r="C318" s="660" t="s">
        <v>255</v>
      </c>
      <c r="D318" s="661"/>
      <c r="E318" s="661"/>
      <c r="F318" s="661"/>
      <c r="G318" s="661"/>
      <c r="H318" s="662"/>
      <c r="I318" s="1097" t="s">
        <v>1955</v>
      </c>
      <c r="J318" s="1098" t="s">
        <v>1956</v>
      </c>
      <c r="K318" s="1098" t="s">
        <v>1956</v>
      </c>
      <c r="L318" s="1098" t="s">
        <v>1956</v>
      </c>
      <c r="M318" s="1098" t="s">
        <v>1956</v>
      </c>
      <c r="N318" s="1098" t="s">
        <v>1956</v>
      </c>
      <c r="O318" s="1098" t="s">
        <v>1956</v>
      </c>
      <c r="P318" s="1098" t="s">
        <v>1956</v>
      </c>
      <c r="Q318" s="1098" t="s">
        <v>1956</v>
      </c>
      <c r="R318" s="1098" t="s">
        <v>1956</v>
      </c>
      <c r="S318" s="1098"/>
      <c r="T318" s="1098"/>
      <c r="U318" s="1098"/>
      <c r="V318" s="1098"/>
      <c r="W318" s="1098" t="s">
        <v>1956</v>
      </c>
      <c r="X318" s="1098" t="s">
        <v>1956</v>
      </c>
      <c r="Y318" s="1098" t="s">
        <v>1956</v>
      </c>
      <c r="Z318" s="1098" t="s">
        <v>1956</v>
      </c>
      <c r="AA318" s="1098" t="s">
        <v>1956</v>
      </c>
      <c r="AB318" s="1098" t="s">
        <v>1956</v>
      </c>
      <c r="AC318" s="1098" t="s">
        <v>1956</v>
      </c>
      <c r="AD318" s="1098" t="s">
        <v>1956</v>
      </c>
      <c r="AE318" s="633">
        <v>11919.5</v>
      </c>
      <c r="AF318" s="650">
        <v>0</v>
      </c>
      <c r="AG318" s="635" t="e">
        <v>#VALUE!</v>
      </c>
      <c r="AH318" s="612" t="s">
        <v>1057</v>
      </c>
    </row>
    <row r="319" spans="2:35" s="569" customFormat="1" x14ac:dyDescent="0.2">
      <c r="B319" s="671"/>
      <c r="C319" s="660" t="s">
        <v>256</v>
      </c>
      <c r="D319" s="661"/>
      <c r="E319" s="661"/>
      <c r="F319" s="661"/>
      <c r="G319" s="661"/>
      <c r="H319" s="662"/>
      <c r="I319" s="1097" t="s">
        <v>1957</v>
      </c>
      <c r="J319" s="1098" t="s">
        <v>1958</v>
      </c>
      <c r="K319" s="1098" t="s">
        <v>1958</v>
      </c>
      <c r="L319" s="1098" t="s">
        <v>1958</v>
      </c>
      <c r="M319" s="1098" t="s">
        <v>1958</v>
      </c>
      <c r="N319" s="1098" t="s">
        <v>1958</v>
      </c>
      <c r="O319" s="1098" t="s">
        <v>1958</v>
      </c>
      <c r="P319" s="1098" t="s">
        <v>1958</v>
      </c>
      <c r="Q319" s="1098" t="s">
        <v>1958</v>
      </c>
      <c r="R319" s="1098" t="s">
        <v>1958</v>
      </c>
      <c r="S319" s="1098"/>
      <c r="T319" s="1098"/>
      <c r="U319" s="1098"/>
      <c r="V319" s="1098"/>
      <c r="W319" s="1098" t="s">
        <v>1958</v>
      </c>
      <c r="X319" s="1098" t="s">
        <v>1958</v>
      </c>
      <c r="Y319" s="1098" t="s">
        <v>1958</v>
      </c>
      <c r="Z319" s="1098" t="s">
        <v>1958</v>
      </c>
      <c r="AA319" s="1098" t="s">
        <v>1958</v>
      </c>
      <c r="AB319" s="1098" t="s">
        <v>1958</v>
      </c>
      <c r="AC319" s="1098" t="s">
        <v>1958</v>
      </c>
      <c r="AD319" s="1098" t="s">
        <v>1958</v>
      </c>
      <c r="AE319" s="633">
        <v>31406.92</v>
      </c>
      <c r="AF319" s="634">
        <v>16866.96</v>
      </c>
      <c r="AG319" s="635" t="e">
        <v>#VALUE!</v>
      </c>
      <c r="AH319" s="612" t="s">
        <v>1057</v>
      </c>
    </row>
    <row r="320" spans="2:35" s="569" customFormat="1" x14ac:dyDescent="0.2">
      <c r="B320" s="671"/>
      <c r="C320" s="660" t="s">
        <v>257</v>
      </c>
      <c r="D320" s="661"/>
      <c r="E320" s="661"/>
      <c r="F320" s="661"/>
      <c r="G320" s="661"/>
      <c r="H320" s="662"/>
      <c r="I320" s="1097" t="s">
        <v>1959</v>
      </c>
      <c r="J320" s="1098" t="s">
        <v>1960</v>
      </c>
      <c r="K320" s="1098" t="s">
        <v>1960</v>
      </c>
      <c r="L320" s="1098" t="s">
        <v>1960</v>
      </c>
      <c r="M320" s="1098" t="s">
        <v>1960</v>
      </c>
      <c r="N320" s="1098" t="s">
        <v>1960</v>
      </c>
      <c r="O320" s="1098" t="s">
        <v>1960</v>
      </c>
      <c r="P320" s="1098" t="s">
        <v>1960</v>
      </c>
      <c r="Q320" s="1098" t="s">
        <v>1960</v>
      </c>
      <c r="R320" s="1098" t="s">
        <v>1960</v>
      </c>
      <c r="S320" s="1098"/>
      <c r="T320" s="1098"/>
      <c r="U320" s="1098"/>
      <c r="V320" s="1098"/>
      <c r="W320" s="1098" t="s">
        <v>1960</v>
      </c>
      <c r="X320" s="1098" t="s">
        <v>1960</v>
      </c>
      <c r="Y320" s="1098" t="s">
        <v>1960</v>
      </c>
      <c r="Z320" s="1098" t="s">
        <v>1960</v>
      </c>
      <c r="AA320" s="1098" t="s">
        <v>1960</v>
      </c>
      <c r="AB320" s="1098" t="s">
        <v>1960</v>
      </c>
      <c r="AC320" s="1098" t="s">
        <v>1960</v>
      </c>
      <c r="AD320" s="1098" t="s">
        <v>1960</v>
      </c>
      <c r="AE320" s="633">
        <v>73534.03</v>
      </c>
      <c r="AF320" s="634">
        <v>110825.2</v>
      </c>
      <c r="AG320" s="635" t="e">
        <v>#VALUE!</v>
      </c>
      <c r="AH320" s="612" t="s">
        <v>1057</v>
      </c>
    </row>
    <row r="321" spans="2:40" s="569" customFormat="1" x14ac:dyDescent="0.2">
      <c r="B321" s="700" t="s">
        <v>1209</v>
      </c>
      <c r="C321" s="660" t="s">
        <v>258</v>
      </c>
      <c r="D321" s="661"/>
      <c r="E321" s="661"/>
      <c r="F321" s="661"/>
      <c r="G321" s="661"/>
      <c r="H321" s="662"/>
      <c r="I321" s="1097" t="s">
        <v>1961</v>
      </c>
      <c r="J321" s="1098" t="s">
        <v>1962</v>
      </c>
      <c r="K321" s="1098" t="s">
        <v>1962</v>
      </c>
      <c r="L321" s="1098" t="s">
        <v>1962</v>
      </c>
      <c r="M321" s="1098" t="s">
        <v>1962</v>
      </c>
      <c r="N321" s="1098" t="s">
        <v>1962</v>
      </c>
      <c r="O321" s="1098" t="s">
        <v>1962</v>
      </c>
      <c r="P321" s="1098" t="s">
        <v>1962</v>
      </c>
      <c r="Q321" s="1098" t="s">
        <v>1962</v>
      </c>
      <c r="R321" s="1098" t="s">
        <v>1962</v>
      </c>
      <c r="S321" s="1098"/>
      <c r="T321" s="1098"/>
      <c r="U321" s="1098"/>
      <c r="V321" s="1098"/>
      <c r="W321" s="1098" t="s">
        <v>1962</v>
      </c>
      <c r="X321" s="1098" t="s">
        <v>1962</v>
      </c>
      <c r="Y321" s="1098" t="s">
        <v>1962</v>
      </c>
      <c r="Z321" s="1098" t="s">
        <v>1962</v>
      </c>
      <c r="AA321" s="1098" t="s">
        <v>1962</v>
      </c>
      <c r="AB321" s="1098" t="s">
        <v>1962</v>
      </c>
      <c r="AC321" s="1098" t="s">
        <v>1962</v>
      </c>
      <c r="AD321" s="1098" t="s">
        <v>1962</v>
      </c>
      <c r="AE321" s="636">
        <v>0</v>
      </c>
      <c r="AF321" s="650">
        <v>0</v>
      </c>
      <c r="AG321" s="635" t="e">
        <v>#VALUE!</v>
      </c>
      <c r="AH321" s="612" t="s">
        <v>1057</v>
      </c>
    </row>
    <row r="322" spans="2:40" s="569" customFormat="1" x14ac:dyDescent="0.2">
      <c r="B322" s="612"/>
      <c r="C322" s="694" t="s">
        <v>1963</v>
      </c>
      <c r="D322" s="695"/>
      <c r="E322" s="695"/>
      <c r="F322" s="695"/>
      <c r="G322" s="695"/>
      <c r="H322" s="696"/>
      <c r="I322" s="1101" t="s">
        <v>1964</v>
      </c>
      <c r="J322" s="1102" t="s">
        <v>1964</v>
      </c>
      <c r="K322" s="1102" t="s">
        <v>1964</v>
      </c>
      <c r="L322" s="1102" t="s">
        <v>1964</v>
      </c>
      <c r="M322" s="1102" t="s">
        <v>1964</v>
      </c>
      <c r="N322" s="1102" t="s">
        <v>1964</v>
      </c>
      <c r="O322" s="1102" t="s">
        <v>1964</v>
      </c>
      <c r="P322" s="1102" t="s">
        <v>1964</v>
      </c>
      <c r="Q322" s="1102" t="s">
        <v>1964</v>
      </c>
      <c r="R322" s="1102" t="s">
        <v>1964</v>
      </c>
      <c r="S322" s="1102"/>
      <c r="T322" s="1102"/>
      <c r="U322" s="1102"/>
      <c r="V322" s="1102"/>
      <c r="W322" s="1102" t="s">
        <v>1964</v>
      </c>
      <c r="X322" s="1102" t="s">
        <v>1964</v>
      </c>
      <c r="Y322" s="1102" t="s">
        <v>1964</v>
      </c>
      <c r="Z322" s="1102" t="s">
        <v>1964</v>
      </c>
      <c r="AA322" s="1102" t="s">
        <v>1964</v>
      </c>
      <c r="AB322" s="1102" t="s">
        <v>1964</v>
      </c>
      <c r="AC322" s="1102" t="s">
        <v>1964</v>
      </c>
      <c r="AD322" s="1102" t="s">
        <v>1964</v>
      </c>
      <c r="AE322" s="697">
        <v>1774779.69</v>
      </c>
      <c r="AF322" s="698">
        <v>1537678.5599999998</v>
      </c>
      <c r="AG322" s="699" t="e">
        <v>#VALUE!</v>
      </c>
      <c r="AH322" s="612" t="s">
        <v>1057</v>
      </c>
    </row>
    <row r="323" spans="2:40" s="569" customFormat="1" x14ac:dyDescent="0.2">
      <c r="B323" s="612"/>
      <c r="C323" s="660" t="s">
        <v>259</v>
      </c>
      <c r="D323" s="661"/>
      <c r="E323" s="661"/>
      <c r="F323" s="661"/>
      <c r="G323" s="661"/>
      <c r="H323" s="662"/>
      <c r="I323" s="1097" t="s">
        <v>1965</v>
      </c>
      <c r="J323" s="1098" t="s">
        <v>1966</v>
      </c>
      <c r="K323" s="1098" t="s">
        <v>1966</v>
      </c>
      <c r="L323" s="1098" t="s">
        <v>1966</v>
      </c>
      <c r="M323" s="1098" t="s">
        <v>1966</v>
      </c>
      <c r="N323" s="1098" t="s">
        <v>1966</v>
      </c>
      <c r="O323" s="1098" t="s">
        <v>1966</v>
      </c>
      <c r="P323" s="1098" t="s">
        <v>1966</v>
      </c>
      <c r="Q323" s="1098" t="s">
        <v>1966</v>
      </c>
      <c r="R323" s="1098" t="s">
        <v>1966</v>
      </c>
      <c r="S323" s="1098"/>
      <c r="T323" s="1098"/>
      <c r="U323" s="1098"/>
      <c r="V323" s="1098"/>
      <c r="W323" s="1098" t="s">
        <v>1966</v>
      </c>
      <c r="X323" s="1098" t="s">
        <v>1966</v>
      </c>
      <c r="Y323" s="1098" t="s">
        <v>1966</v>
      </c>
      <c r="Z323" s="1098" t="s">
        <v>1966</v>
      </c>
      <c r="AA323" s="1098" t="s">
        <v>1966</v>
      </c>
      <c r="AB323" s="1098" t="s">
        <v>1966</v>
      </c>
      <c r="AC323" s="1098" t="s">
        <v>1966</v>
      </c>
      <c r="AD323" s="1098" t="s">
        <v>1966</v>
      </c>
      <c r="AE323" s="636">
        <v>0</v>
      </c>
      <c r="AF323" s="650">
        <v>0</v>
      </c>
      <c r="AG323" s="635" t="e">
        <v>#VALUE!</v>
      </c>
      <c r="AH323" s="612" t="s">
        <v>1057</v>
      </c>
    </row>
    <row r="324" spans="2:40" s="569" customFormat="1" x14ac:dyDescent="0.2">
      <c r="B324" s="612"/>
      <c r="C324" s="660" t="s">
        <v>1967</v>
      </c>
      <c r="D324" s="661"/>
      <c r="E324" s="661"/>
      <c r="F324" s="661"/>
      <c r="G324" s="661"/>
      <c r="H324" s="662"/>
      <c r="I324" s="1097" t="s">
        <v>1968</v>
      </c>
      <c r="J324" s="1098" t="s">
        <v>1968</v>
      </c>
      <c r="K324" s="1098" t="s">
        <v>1968</v>
      </c>
      <c r="L324" s="1098" t="s">
        <v>1968</v>
      </c>
      <c r="M324" s="1098" t="s">
        <v>1968</v>
      </c>
      <c r="N324" s="1098" t="s">
        <v>1968</v>
      </c>
      <c r="O324" s="1098" t="s">
        <v>1968</v>
      </c>
      <c r="P324" s="1098" t="s">
        <v>1968</v>
      </c>
      <c r="Q324" s="1098" t="s">
        <v>1968</v>
      </c>
      <c r="R324" s="1098" t="s">
        <v>1968</v>
      </c>
      <c r="S324" s="1098"/>
      <c r="T324" s="1098"/>
      <c r="U324" s="1098"/>
      <c r="V324" s="1098"/>
      <c r="W324" s="1098" t="s">
        <v>1968</v>
      </c>
      <c r="X324" s="1098" t="s">
        <v>1968</v>
      </c>
      <c r="Y324" s="1098" t="s">
        <v>1968</v>
      </c>
      <c r="Z324" s="1098" t="s">
        <v>1968</v>
      </c>
      <c r="AA324" s="1098" t="s">
        <v>1968</v>
      </c>
      <c r="AB324" s="1098" t="s">
        <v>1968</v>
      </c>
      <c r="AC324" s="1098" t="s">
        <v>1968</v>
      </c>
      <c r="AD324" s="1098" t="s">
        <v>1968</v>
      </c>
      <c r="AE324" s="701">
        <v>1774779.69</v>
      </c>
      <c r="AF324" s="634">
        <v>1537678.5599999998</v>
      </c>
      <c r="AG324" s="703" t="e">
        <v>#VALUE!</v>
      </c>
      <c r="AH324" s="612" t="s">
        <v>1057</v>
      </c>
    </row>
    <row r="325" spans="2:40" s="569" customFormat="1" x14ac:dyDescent="0.2">
      <c r="B325" s="612"/>
      <c r="C325" s="630" t="s">
        <v>260</v>
      </c>
      <c r="D325" s="631"/>
      <c r="E325" s="631"/>
      <c r="F325" s="631"/>
      <c r="G325" s="631"/>
      <c r="H325" s="632"/>
      <c r="I325" s="1109" t="s">
        <v>1969</v>
      </c>
      <c r="J325" s="1110" t="s">
        <v>1969</v>
      </c>
      <c r="K325" s="1110" t="s">
        <v>1969</v>
      </c>
      <c r="L325" s="1110" t="s">
        <v>1969</v>
      </c>
      <c r="M325" s="1110" t="s">
        <v>1969</v>
      </c>
      <c r="N325" s="1110" t="s">
        <v>1969</v>
      </c>
      <c r="O325" s="1110" t="s">
        <v>1969</v>
      </c>
      <c r="P325" s="1110" t="s">
        <v>1969</v>
      </c>
      <c r="Q325" s="1110" t="s">
        <v>1969</v>
      </c>
      <c r="R325" s="1110" t="s">
        <v>1969</v>
      </c>
      <c r="S325" s="1110"/>
      <c r="T325" s="1110"/>
      <c r="U325" s="1110"/>
      <c r="V325" s="1110"/>
      <c r="W325" s="1110" t="s">
        <v>1969</v>
      </c>
      <c r="X325" s="1110" t="s">
        <v>1969</v>
      </c>
      <c r="Y325" s="1110" t="s">
        <v>1969</v>
      </c>
      <c r="Z325" s="1110" t="s">
        <v>1969</v>
      </c>
      <c r="AA325" s="1110" t="s">
        <v>1969</v>
      </c>
      <c r="AB325" s="1110" t="s">
        <v>1969</v>
      </c>
      <c r="AC325" s="1110" t="s">
        <v>1969</v>
      </c>
      <c r="AD325" s="1110" t="s">
        <v>1969</v>
      </c>
      <c r="AE325" s="633">
        <v>1496916.58</v>
      </c>
      <c r="AF325" s="634">
        <v>1344229.3599999999</v>
      </c>
      <c r="AG325" s="635" t="e">
        <v>#VALUE!</v>
      </c>
      <c r="AH325" s="612" t="s">
        <v>1057</v>
      </c>
    </row>
    <row r="326" spans="2:40" s="569" customFormat="1" x14ac:dyDescent="0.2">
      <c r="B326" s="612"/>
      <c r="C326" s="630" t="s">
        <v>261</v>
      </c>
      <c r="D326" s="631"/>
      <c r="E326" s="631"/>
      <c r="F326" s="631"/>
      <c r="G326" s="631"/>
      <c r="H326" s="632"/>
      <c r="I326" s="1109" t="s">
        <v>1970</v>
      </c>
      <c r="J326" s="1110" t="s">
        <v>1970</v>
      </c>
      <c r="K326" s="1110" t="s">
        <v>1970</v>
      </c>
      <c r="L326" s="1110" t="s">
        <v>1970</v>
      </c>
      <c r="M326" s="1110" t="s">
        <v>1970</v>
      </c>
      <c r="N326" s="1110" t="s">
        <v>1970</v>
      </c>
      <c r="O326" s="1110" t="s">
        <v>1970</v>
      </c>
      <c r="P326" s="1110" t="s">
        <v>1970</v>
      </c>
      <c r="Q326" s="1110" t="s">
        <v>1970</v>
      </c>
      <c r="R326" s="1110" t="s">
        <v>1970</v>
      </c>
      <c r="S326" s="1110"/>
      <c r="T326" s="1110"/>
      <c r="U326" s="1110"/>
      <c r="V326" s="1110"/>
      <c r="W326" s="1110" t="s">
        <v>1970</v>
      </c>
      <c r="X326" s="1110" t="s">
        <v>1970</v>
      </c>
      <c r="Y326" s="1110" t="s">
        <v>1970</v>
      </c>
      <c r="Z326" s="1110" t="s">
        <v>1970</v>
      </c>
      <c r="AA326" s="1110" t="s">
        <v>1970</v>
      </c>
      <c r="AB326" s="1110" t="s">
        <v>1970</v>
      </c>
      <c r="AC326" s="1110" t="s">
        <v>1970</v>
      </c>
      <c r="AD326" s="1110" t="s">
        <v>1970</v>
      </c>
      <c r="AE326" s="633">
        <v>277863.11</v>
      </c>
      <c r="AF326" s="634">
        <v>193449.2</v>
      </c>
      <c r="AG326" s="635" t="e">
        <v>#VALUE!</v>
      </c>
      <c r="AH326" s="612" t="s">
        <v>1057</v>
      </c>
    </row>
    <row r="327" spans="2:40" s="569" customFormat="1" x14ac:dyDescent="0.2">
      <c r="B327" s="612"/>
      <c r="C327" s="660" t="s">
        <v>1971</v>
      </c>
      <c r="D327" s="661"/>
      <c r="E327" s="661"/>
      <c r="F327" s="661"/>
      <c r="G327" s="661"/>
      <c r="H327" s="662"/>
      <c r="I327" s="1097" t="s">
        <v>1972</v>
      </c>
      <c r="J327" s="1098" t="s">
        <v>1972</v>
      </c>
      <c r="K327" s="1098" t="s">
        <v>1972</v>
      </c>
      <c r="L327" s="1098" t="s">
        <v>1972</v>
      </c>
      <c r="M327" s="1098" t="s">
        <v>1972</v>
      </c>
      <c r="N327" s="1098" t="s">
        <v>1972</v>
      </c>
      <c r="O327" s="1098" t="s">
        <v>1972</v>
      </c>
      <c r="P327" s="1098" t="s">
        <v>1972</v>
      </c>
      <c r="Q327" s="1098" t="s">
        <v>1972</v>
      </c>
      <c r="R327" s="1098" t="s">
        <v>1972</v>
      </c>
      <c r="S327" s="1098"/>
      <c r="T327" s="1098"/>
      <c r="U327" s="1098"/>
      <c r="V327" s="1098"/>
      <c r="W327" s="1098" t="s">
        <v>1972</v>
      </c>
      <c r="X327" s="1098" t="s">
        <v>1972</v>
      </c>
      <c r="Y327" s="1098" t="s">
        <v>1972</v>
      </c>
      <c r="Z327" s="1098" t="s">
        <v>1972</v>
      </c>
      <c r="AA327" s="1098" t="s">
        <v>1972</v>
      </c>
      <c r="AB327" s="1098" t="s">
        <v>1972</v>
      </c>
      <c r="AC327" s="1098" t="s">
        <v>1972</v>
      </c>
      <c r="AD327" s="1098" t="s">
        <v>1972</v>
      </c>
      <c r="AE327" s="636">
        <v>0</v>
      </c>
      <c r="AF327" s="634">
        <v>0</v>
      </c>
      <c r="AG327" s="703" t="e">
        <v>#VALUE!</v>
      </c>
      <c r="AH327" s="612" t="s">
        <v>1057</v>
      </c>
    </row>
    <row r="328" spans="2:40" s="569" customFormat="1" x14ac:dyDescent="0.2">
      <c r="B328" s="612"/>
      <c r="C328" s="630" t="s">
        <v>262</v>
      </c>
      <c r="D328" s="631"/>
      <c r="E328" s="631"/>
      <c r="F328" s="631"/>
      <c r="G328" s="631"/>
      <c r="H328" s="632"/>
      <c r="I328" s="1109" t="s">
        <v>1973</v>
      </c>
      <c r="J328" s="1110" t="s">
        <v>1973</v>
      </c>
      <c r="K328" s="1110" t="s">
        <v>1973</v>
      </c>
      <c r="L328" s="1110" t="s">
        <v>1973</v>
      </c>
      <c r="M328" s="1110" t="s">
        <v>1973</v>
      </c>
      <c r="N328" s="1110" t="s">
        <v>1973</v>
      </c>
      <c r="O328" s="1110" t="s">
        <v>1973</v>
      </c>
      <c r="P328" s="1110" t="s">
        <v>1973</v>
      </c>
      <c r="Q328" s="1110" t="s">
        <v>1973</v>
      </c>
      <c r="R328" s="1110" t="s">
        <v>1973</v>
      </c>
      <c r="S328" s="1110"/>
      <c r="T328" s="1110"/>
      <c r="U328" s="1110"/>
      <c r="V328" s="1110"/>
      <c r="W328" s="1110" t="s">
        <v>1973</v>
      </c>
      <c r="X328" s="1110" t="s">
        <v>1973</v>
      </c>
      <c r="Y328" s="1110" t="s">
        <v>1973</v>
      </c>
      <c r="Z328" s="1110" t="s">
        <v>1973</v>
      </c>
      <c r="AA328" s="1110" t="s">
        <v>1973</v>
      </c>
      <c r="AB328" s="1110" t="s">
        <v>1973</v>
      </c>
      <c r="AC328" s="1110" t="s">
        <v>1973</v>
      </c>
      <c r="AD328" s="1110" t="s">
        <v>1973</v>
      </c>
      <c r="AE328" s="636">
        <v>0</v>
      </c>
      <c r="AF328" s="634">
        <v>0</v>
      </c>
      <c r="AG328" s="635" t="e">
        <v>#VALUE!</v>
      </c>
      <c r="AH328" s="612" t="s">
        <v>1057</v>
      </c>
    </row>
    <row r="329" spans="2:40" s="569" customFormat="1" x14ac:dyDescent="0.2">
      <c r="B329" s="612"/>
      <c r="C329" s="630" t="s">
        <v>263</v>
      </c>
      <c r="D329" s="631"/>
      <c r="E329" s="631"/>
      <c r="F329" s="631"/>
      <c r="G329" s="631"/>
      <c r="H329" s="632"/>
      <c r="I329" s="1109" t="s">
        <v>1974</v>
      </c>
      <c r="J329" s="1110" t="s">
        <v>1974</v>
      </c>
      <c r="K329" s="1110" t="s">
        <v>1974</v>
      </c>
      <c r="L329" s="1110" t="s">
        <v>1974</v>
      </c>
      <c r="M329" s="1110" t="s">
        <v>1974</v>
      </c>
      <c r="N329" s="1110" t="s">
        <v>1974</v>
      </c>
      <c r="O329" s="1110" t="s">
        <v>1974</v>
      </c>
      <c r="P329" s="1110" t="s">
        <v>1974</v>
      </c>
      <c r="Q329" s="1110" t="s">
        <v>1974</v>
      </c>
      <c r="R329" s="1110" t="s">
        <v>1974</v>
      </c>
      <c r="S329" s="1110"/>
      <c r="T329" s="1110"/>
      <c r="U329" s="1110"/>
      <c r="V329" s="1110"/>
      <c r="W329" s="1110" t="s">
        <v>1974</v>
      </c>
      <c r="X329" s="1110" t="s">
        <v>1974</v>
      </c>
      <c r="Y329" s="1110" t="s">
        <v>1974</v>
      </c>
      <c r="Z329" s="1110" t="s">
        <v>1974</v>
      </c>
      <c r="AA329" s="1110" t="s">
        <v>1974</v>
      </c>
      <c r="AB329" s="1110" t="s">
        <v>1974</v>
      </c>
      <c r="AC329" s="1110" t="s">
        <v>1974</v>
      </c>
      <c r="AD329" s="1110" t="s">
        <v>1974</v>
      </c>
      <c r="AE329" s="636">
        <v>0</v>
      </c>
      <c r="AF329" s="650">
        <v>0</v>
      </c>
      <c r="AG329" s="635" t="e">
        <v>#VALUE!</v>
      </c>
      <c r="AH329" s="612" t="s">
        <v>1057</v>
      </c>
    </row>
    <row r="330" spans="2:40" s="569" customFormat="1" x14ac:dyDescent="0.2">
      <c r="B330" s="612" t="s">
        <v>1209</v>
      </c>
      <c r="C330" s="660" t="s">
        <v>264</v>
      </c>
      <c r="D330" s="661"/>
      <c r="E330" s="661"/>
      <c r="F330" s="661"/>
      <c r="G330" s="661"/>
      <c r="H330" s="662"/>
      <c r="I330" s="1097" t="s">
        <v>1975</v>
      </c>
      <c r="J330" s="1098" t="s">
        <v>1976</v>
      </c>
      <c r="K330" s="1098" t="s">
        <v>1976</v>
      </c>
      <c r="L330" s="1098" t="s">
        <v>1976</v>
      </c>
      <c r="M330" s="1098" t="s">
        <v>1976</v>
      </c>
      <c r="N330" s="1098" t="s">
        <v>1976</v>
      </c>
      <c r="O330" s="1098" t="s">
        <v>1976</v>
      </c>
      <c r="P330" s="1098" t="s">
        <v>1976</v>
      </c>
      <c r="Q330" s="1098" t="s">
        <v>1976</v>
      </c>
      <c r="R330" s="1098" t="s">
        <v>1976</v>
      </c>
      <c r="S330" s="1098"/>
      <c r="T330" s="1098"/>
      <c r="U330" s="1098"/>
      <c r="V330" s="1098"/>
      <c r="W330" s="1098" t="s">
        <v>1976</v>
      </c>
      <c r="X330" s="1098" t="s">
        <v>1976</v>
      </c>
      <c r="Y330" s="1098" t="s">
        <v>1976</v>
      </c>
      <c r="Z330" s="1098" t="s">
        <v>1976</v>
      </c>
      <c r="AA330" s="1098" t="s">
        <v>1976</v>
      </c>
      <c r="AB330" s="1098" t="s">
        <v>1976</v>
      </c>
      <c r="AC330" s="1098" t="s">
        <v>1976</v>
      </c>
      <c r="AD330" s="1098" t="s">
        <v>1976</v>
      </c>
      <c r="AE330" s="636">
        <v>0</v>
      </c>
      <c r="AF330" s="650">
        <v>0</v>
      </c>
      <c r="AG330" s="635" t="e">
        <v>#VALUE!</v>
      </c>
      <c r="AH330" s="612" t="s">
        <v>1057</v>
      </c>
    </row>
    <row r="331" spans="2:40" s="569" customFormat="1" x14ac:dyDescent="0.2">
      <c r="B331" s="612"/>
      <c r="C331" s="704" t="s">
        <v>1977</v>
      </c>
      <c r="D331" s="705"/>
      <c r="E331" s="705"/>
      <c r="F331" s="705"/>
      <c r="G331" s="705"/>
      <c r="H331" s="706"/>
      <c r="I331" s="1113" t="s">
        <v>1978</v>
      </c>
      <c r="J331" s="1114" t="s">
        <v>1978</v>
      </c>
      <c r="K331" s="1114" t="s">
        <v>1978</v>
      </c>
      <c r="L331" s="1114" t="s">
        <v>1978</v>
      </c>
      <c r="M331" s="1114" t="s">
        <v>1978</v>
      </c>
      <c r="N331" s="1114" t="s">
        <v>1978</v>
      </c>
      <c r="O331" s="1114" t="s">
        <v>1978</v>
      </c>
      <c r="P331" s="1114" t="s">
        <v>1978</v>
      </c>
      <c r="Q331" s="1114" t="s">
        <v>1978</v>
      </c>
      <c r="R331" s="1114" t="s">
        <v>1978</v>
      </c>
      <c r="S331" s="1114"/>
      <c r="T331" s="1114"/>
      <c r="U331" s="1114"/>
      <c r="V331" s="1114"/>
      <c r="W331" s="1114" t="s">
        <v>1978</v>
      </c>
      <c r="X331" s="1114" t="s">
        <v>1978</v>
      </c>
      <c r="Y331" s="1114" t="s">
        <v>1978</v>
      </c>
      <c r="Z331" s="1114" t="s">
        <v>1978</v>
      </c>
      <c r="AA331" s="1114" t="s">
        <v>1978</v>
      </c>
      <c r="AB331" s="1114" t="s">
        <v>1978</v>
      </c>
      <c r="AC331" s="1114" t="s">
        <v>1978</v>
      </c>
      <c r="AD331" s="1114" t="s">
        <v>1978</v>
      </c>
      <c r="AE331" s="625">
        <v>158093871.98000002</v>
      </c>
      <c r="AF331" s="626">
        <v>161479926.18000001</v>
      </c>
      <c r="AG331" s="680" t="e">
        <v>#VALUE!</v>
      </c>
      <c r="AH331" s="612" t="s">
        <v>1057</v>
      </c>
      <c r="AJ331" s="755">
        <v>-3386054.1999999881</v>
      </c>
    </row>
    <row r="332" spans="2:40" s="569" customFormat="1" x14ac:dyDescent="0.2">
      <c r="B332" s="612"/>
      <c r="C332" s="694" t="s">
        <v>1979</v>
      </c>
      <c r="D332" s="695"/>
      <c r="E332" s="695"/>
      <c r="F332" s="695"/>
      <c r="G332" s="695"/>
      <c r="H332" s="696"/>
      <c r="I332" s="1101" t="s">
        <v>1980</v>
      </c>
      <c r="J332" s="1102" t="s">
        <v>1980</v>
      </c>
      <c r="K332" s="1102" t="s">
        <v>1980</v>
      </c>
      <c r="L332" s="1102" t="s">
        <v>1980</v>
      </c>
      <c r="M332" s="1102" t="s">
        <v>1980</v>
      </c>
      <c r="N332" s="1102" t="s">
        <v>1980</v>
      </c>
      <c r="O332" s="1102" t="s">
        <v>1980</v>
      </c>
      <c r="P332" s="1102" t="s">
        <v>1980</v>
      </c>
      <c r="Q332" s="1102" t="s">
        <v>1980</v>
      </c>
      <c r="R332" s="1102" t="s">
        <v>1980</v>
      </c>
      <c r="S332" s="1102"/>
      <c r="T332" s="1102"/>
      <c r="U332" s="1102"/>
      <c r="V332" s="1102"/>
      <c r="W332" s="1102" t="s">
        <v>1980</v>
      </c>
      <c r="X332" s="1102" t="s">
        <v>1980</v>
      </c>
      <c r="Y332" s="1102" t="s">
        <v>1980</v>
      </c>
      <c r="Z332" s="1102" t="s">
        <v>1980</v>
      </c>
      <c r="AA332" s="1102" t="s">
        <v>1980</v>
      </c>
      <c r="AB332" s="1102" t="s">
        <v>1980</v>
      </c>
      <c r="AC332" s="1102" t="s">
        <v>1980</v>
      </c>
      <c r="AD332" s="1102" t="s">
        <v>1980</v>
      </c>
      <c r="AE332" s="697">
        <v>138552152.47</v>
      </c>
      <c r="AF332" s="698">
        <v>140788097.94</v>
      </c>
      <c r="AG332" s="699" t="e">
        <v>#VALUE!</v>
      </c>
      <c r="AH332" s="612" t="s">
        <v>1057</v>
      </c>
    </row>
    <row r="333" spans="2:40" s="569" customFormat="1" x14ac:dyDescent="0.2">
      <c r="B333" s="612"/>
      <c r="C333" s="622" t="s">
        <v>1981</v>
      </c>
      <c r="D333" s="623"/>
      <c r="E333" s="623"/>
      <c r="F333" s="623"/>
      <c r="G333" s="623"/>
      <c r="H333" s="624"/>
      <c r="I333" s="1111" t="s">
        <v>1982</v>
      </c>
      <c r="J333" s="1112" t="s">
        <v>1982</v>
      </c>
      <c r="K333" s="1112" t="s">
        <v>1982</v>
      </c>
      <c r="L333" s="1112" t="s">
        <v>1982</v>
      </c>
      <c r="M333" s="1112" t="s">
        <v>1982</v>
      </c>
      <c r="N333" s="1112" t="s">
        <v>1982</v>
      </c>
      <c r="O333" s="1112" t="s">
        <v>1982</v>
      </c>
      <c r="P333" s="1112" t="s">
        <v>1982</v>
      </c>
      <c r="Q333" s="1112" t="s">
        <v>1982</v>
      </c>
      <c r="R333" s="1112" t="s">
        <v>1982</v>
      </c>
      <c r="S333" s="1112"/>
      <c r="T333" s="1112"/>
      <c r="U333" s="1112"/>
      <c r="V333" s="1112"/>
      <c r="W333" s="1112" t="s">
        <v>1982</v>
      </c>
      <c r="X333" s="1112" t="s">
        <v>1982</v>
      </c>
      <c r="Y333" s="1112" t="s">
        <v>1982</v>
      </c>
      <c r="Z333" s="1112" t="s">
        <v>1982</v>
      </c>
      <c r="AA333" s="1112" t="s">
        <v>1982</v>
      </c>
      <c r="AB333" s="1112" t="s">
        <v>1982</v>
      </c>
      <c r="AC333" s="1112" t="s">
        <v>1982</v>
      </c>
      <c r="AD333" s="1112" t="s">
        <v>1982</v>
      </c>
      <c r="AE333" s="625">
        <v>71521016.079999998</v>
      </c>
      <c r="AF333" s="626">
        <v>72529862.110000014</v>
      </c>
      <c r="AG333" s="680" t="e">
        <v>#VALUE!</v>
      </c>
      <c r="AH333" s="612" t="s">
        <v>1057</v>
      </c>
    </row>
    <row r="334" spans="2:40" s="569" customFormat="1" x14ac:dyDescent="0.2">
      <c r="B334" s="612"/>
      <c r="C334" s="630" t="s">
        <v>1983</v>
      </c>
      <c r="D334" s="631"/>
      <c r="E334" s="631"/>
      <c r="F334" s="631"/>
      <c r="G334" s="631"/>
      <c r="H334" s="632"/>
      <c r="I334" s="1109" t="s">
        <v>1984</v>
      </c>
      <c r="J334" s="1110" t="s">
        <v>1984</v>
      </c>
      <c r="K334" s="1110" t="s">
        <v>1984</v>
      </c>
      <c r="L334" s="1110" t="s">
        <v>1984</v>
      </c>
      <c r="M334" s="1110" t="s">
        <v>1984</v>
      </c>
      <c r="N334" s="1110" t="s">
        <v>1984</v>
      </c>
      <c r="O334" s="1110" t="s">
        <v>1984</v>
      </c>
      <c r="P334" s="1110" t="s">
        <v>1984</v>
      </c>
      <c r="Q334" s="1110" t="s">
        <v>1984</v>
      </c>
      <c r="R334" s="1110" t="s">
        <v>1984</v>
      </c>
      <c r="S334" s="1110"/>
      <c r="T334" s="1110"/>
      <c r="U334" s="1110"/>
      <c r="V334" s="1110"/>
      <c r="W334" s="1110" t="s">
        <v>1984</v>
      </c>
      <c r="X334" s="1110" t="s">
        <v>1984</v>
      </c>
      <c r="Y334" s="1110" t="s">
        <v>1984</v>
      </c>
      <c r="Z334" s="1110" t="s">
        <v>1984</v>
      </c>
      <c r="AA334" s="1110" t="s">
        <v>1984</v>
      </c>
      <c r="AB334" s="1110" t="s">
        <v>1984</v>
      </c>
      <c r="AC334" s="1110" t="s">
        <v>1984</v>
      </c>
      <c r="AD334" s="1110" t="s">
        <v>1984</v>
      </c>
      <c r="AE334" s="633">
        <v>67911968.480000004</v>
      </c>
      <c r="AF334" s="634">
        <v>68672215.100000009</v>
      </c>
      <c r="AG334" s="635" t="e">
        <v>#VALUE!</v>
      </c>
      <c r="AH334" s="612" t="s">
        <v>1057</v>
      </c>
    </row>
    <row r="335" spans="2:40" s="569" customFormat="1" x14ac:dyDescent="0.2">
      <c r="B335" s="671"/>
      <c r="C335" s="630" t="s">
        <v>265</v>
      </c>
      <c r="D335" s="631"/>
      <c r="E335" s="631"/>
      <c r="F335" s="631"/>
      <c r="G335" s="631"/>
      <c r="H335" s="632"/>
      <c r="I335" s="1109" t="s">
        <v>1985</v>
      </c>
      <c r="J335" s="1110" t="s">
        <v>1986</v>
      </c>
      <c r="K335" s="1110" t="s">
        <v>1986</v>
      </c>
      <c r="L335" s="1110" t="s">
        <v>1986</v>
      </c>
      <c r="M335" s="1110" t="s">
        <v>1986</v>
      </c>
      <c r="N335" s="1110" t="s">
        <v>1986</v>
      </c>
      <c r="O335" s="1110" t="s">
        <v>1986</v>
      </c>
      <c r="P335" s="1110" t="s">
        <v>1986</v>
      </c>
      <c r="Q335" s="1110" t="s">
        <v>1986</v>
      </c>
      <c r="R335" s="1110" t="s">
        <v>1986</v>
      </c>
      <c r="S335" s="1110"/>
      <c r="T335" s="1110"/>
      <c r="U335" s="1110"/>
      <c r="V335" s="1110"/>
      <c r="W335" s="1110" t="s">
        <v>1986</v>
      </c>
      <c r="X335" s="1110" t="s">
        <v>1986</v>
      </c>
      <c r="Y335" s="1110" t="s">
        <v>1986</v>
      </c>
      <c r="Z335" s="1110" t="s">
        <v>1986</v>
      </c>
      <c r="AA335" s="1110" t="s">
        <v>1986</v>
      </c>
      <c r="AB335" s="1110" t="s">
        <v>1986</v>
      </c>
      <c r="AC335" s="1110" t="s">
        <v>1986</v>
      </c>
      <c r="AD335" s="1110" t="s">
        <v>1986</v>
      </c>
      <c r="AE335" s="633">
        <v>65018089.780000009</v>
      </c>
      <c r="AF335" s="634">
        <v>66462994.770000003</v>
      </c>
      <c r="AG335" s="635" t="e">
        <v>#VALUE!</v>
      </c>
      <c r="AH335" s="612" t="s">
        <v>1057</v>
      </c>
    </row>
    <row r="336" spans="2:40" s="569" customFormat="1" x14ac:dyDescent="0.2">
      <c r="B336" s="671"/>
      <c r="C336" s="630" t="s">
        <v>266</v>
      </c>
      <c r="D336" s="631"/>
      <c r="E336" s="631"/>
      <c r="F336" s="631"/>
      <c r="G336" s="631"/>
      <c r="H336" s="632"/>
      <c r="I336" s="1109" t="s">
        <v>1987</v>
      </c>
      <c r="J336" s="1110" t="s">
        <v>1986</v>
      </c>
      <c r="K336" s="1110" t="s">
        <v>1986</v>
      </c>
      <c r="L336" s="1110" t="s">
        <v>1986</v>
      </c>
      <c r="M336" s="1110" t="s">
        <v>1986</v>
      </c>
      <c r="N336" s="1110" t="s">
        <v>1986</v>
      </c>
      <c r="O336" s="1110" t="s">
        <v>1986</v>
      </c>
      <c r="P336" s="1110" t="s">
        <v>1986</v>
      </c>
      <c r="Q336" s="1110" t="s">
        <v>1986</v>
      </c>
      <c r="R336" s="1110" t="s">
        <v>1986</v>
      </c>
      <c r="S336" s="1110"/>
      <c r="T336" s="1110"/>
      <c r="U336" s="1110"/>
      <c r="V336" s="1110"/>
      <c r="W336" s="1110" t="s">
        <v>1986</v>
      </c>
      <c r="X336" s="1110" t="s">
        <v>1986</v>
      </c>
      <c r="Y336" s="1110" t="s">
        <v>1986</v>
      </c>
      <c r="Z336" s="1110" t="s">
        <v>1986</v>
      </c>
      <c r="AA336" s="1110" t="s">
        <v>1986</v>
      </c>
      <c r="AB336" s="1110" t="s">
        <v>1986</v>
      </c>
      <c r="AC336" s="1110" t="s">
        <v>1986</v>
      </c>
      <c r="AD336" s="1110" t="s">
        <v>1986</v>
      </c>
      <c r="AE336" s="633">
        <v>2893878.7</v>
      </c>
      <c r="AF336" s="634">
        <v>2209220.33</v>
      </c>
      <c r="AG336" s="635" t="e">
        <v>#VALUE!</v>
      </c>
      <c r="AH336" s="612" t="s">
        <v>1057</v>
      </c>
      <c r="AN336" s="707">
        <v>161479926</v>
      </c>
    </row>
    <row r="337" spans="2:40" s="569" customFormat="1" x14ac:dyDescent="0.2">
      <c r="B337" s="671"/>
      <c r="C337" s="630" t="s">
        <v>267</v>
      </c>
      <c r="D337" s="631"/>
      <c r="E337" s="631"/>
      <c r="F337" s="631"/>
      <c r="G337" s="631"/>
      <c r="H337" s="632"/>
      <c r="I337" s="1109" t="s">
        <v>1988</v>
      </c>
      <c r="J337" s="1110" t="s">
        <v>1986</v>
      </c>
      <c r="K337" s="1110" t="s">
        <v>1986</v>
      </c>
      <c r="L337" s="1110" t="s">
        <v>1986</v>
      </c>
      <c r="M337" s="1110" t="s">
        <v>1986</v>
      </c>
      <c r="N337" s="1110" t="s">
        <v>1986</v>
      </c>
      <c r="O337" s="1110" t="s">
        <v>1986</v>
      </c>
      <c r="P337" s="1110" t="s">
        <v>1986</v>
      </c>
      <c r="Q337" s="1110" t="s">
        <v>1986</v>
      </c>
      <c r="R337" s="1110" t="s">
        <v>1986</v>
      </c>
      <c r="S337" s="1110"/>
      <c r="T337" s="1110"/>
      <c r="U337" s="1110"/>
      <c r="V337" s="1110"/>
      <c r="W337" s="1110" t="s">
        <v>1986</v>
      </c>
      <c r="X337" s="1110" t="s">
        <v>1986</v>
      </c>
      <c r="Y337" s="1110" t="s">
        <v>1986</v>
      </c>
      <c r="Z337" s="1110" t="s">
        <v>1986</v>
      </c>
      <c r="AA337" s="1110" t="s">
        <v>1986</v>
      </c>
      <c r="AB337" s="1110" t="s">
        <v>1986</v>
      </c>
      <c r="AC337" s="1110" t="s">
        <v>1986</v>
      </c>
      <c r="AD337" s="1110" t="s">
        <v>1986</v>
      </c>
      <c r="AE337" s="636">
        <v>0</v>
      </c>
      <c r="AF337" s="650">
        <v>0</v>
      </c>
      <c r="AG337" s="635" t="e">
        <v>#VALUE!</v>
      </c>
      <c r="AH337" s="612" t="s">
        <v>1057</v>
      </c>
      <c r="AN337" s="707">
        <v>-164680496</v>
      </c>
    </row>
    <row r="338" spans="2:40" s="569" customFormat="1" x14ac:dyDescent="0.2">
      <c r="B338" s="612"/>
      <c r="C338" s="630" t="s">
        <v>1989</v>
      </c>
      <c r="D338" s="631"/>
      <c r="E338" s="631"/>
      <c r="F338" s="631"/>
      <c r="G338" s="631"/>
      <c r="H338" s="632"/>
      <c r="I338" s="1109" t="s">
        <v>1990</v>
      </c>
      <c r="J338" s="1110" t="s">
        <v>1990</v>
      </c>
      <c r="K338" s="1110" t="s">
        <v>1990</v>
      </c>
      <c r="L338" s="1110" t="s">
        <v>1990</v>
      </c>
      <c r="M338" s="1110" t="s">
        <v>1990</v>
      </c>
      <c r="N338" s="1110" t="s">
        <v>1990</v>
      </c>
      <c r="O338" s="1110" t="s">
        <v>1990</v>
      </c>
      <c r="P338" s="1110" t="s">
        <v>1990</v>
      </c>
      <c r="Q338" s="1110" t="s">
        <v>1990</v>
      </c>
      <c r="R338" s="1110" t="s">
        <v>1990</v>
      </c>
      <c r="S338" s="1110"/>
      <c r="T338" s="1110"/>
      <c r="U338" s="1110"/>
      <c r="V338" s="1110"/>
      <c r="W338" s="1110" t="s">
        <v>1990</v>
      </c>
      <c r="X338" s="1110" t="s">
        <v>1990</v>
      </c>
      <c r="Y338" s="1110" t="s">
        <v>1990</v>
      </c>
      <c r="Z338" s="1110" t="s">
        <v>1990</v>
      </c>
      <c r="AA338" s="1110" t="s">
        <v>1990</v>
      </c>
      <c r="AB338" s="1110" t="s">
        <v>1990</v>
      </c>
      <c r="AC338" s="1110" t="s">
        <v>1990</v>
      </c>
      <c r="AD338" s="1110" t="s">
        <v>1990</v>
      </c>
      <c r="AE338" s="633">
        <v>3609047.5999999996</v>
      </c>
      <c r="AF338" s="634">
        <v>3857647.01</v>
      </c>
      <c r="AG338" s="635" t="e">
        <v>#VALUE!</v>
      </c>
      <c r="AH338" s="612" t="s">
        <v>1057</v>
      </c>
    </row>
    <row r="339" spans="2:40" s="569" customFormat="1" x14ac:dyDescent="0.2">
      <c r="B339" s="671"/>
      <c r="C339" s="630" t="s">
        <v>268</v>
      </c>
      <c r="D339" s="631"/>
      <c r="E339" s="631"/>
      <c r="F339" s="631"/>
      <c r="G339" s="631"/>
      <c r="H339" s="632"/>
      <c r="I339" s="1109" t="s">
        <v>1991</v>
      </c>
      <c r="J339" s="1110" t="s">
        <v>1986</v>
      </c>
      <c r="K339" s="1110" t="s">
        <v>1986</v>
      </c>
      <c r="L339" s="1110" t="s">
        <v>1986</v>
      </c>
      <c r="M339" s="1110" t="s">
        <v>1986</v>
      </c>
      <c r="N339" s="1110" t="s">
        <v>1986</v>
      </c>
      <c r="O339" s="1110" t="s">
        <v>1986</v>
      </c>
      <c r="P339" s="1110" t="s">
        <v>1986</v>
      </c>
      <c r="Q339" s="1110" t="s">
        <v>1986</v>
      </c>
      <c r="R339" s="1110" t="s">
        <v>1986</v>
      </c>
      <c r="S339" s="1110"/>
      <c r="T339" s="1110"/>
      <c r="U339" s="1110"/>
      <c r="V339" s="1110"/>
      <c r="W339" s="1110" t="s">
        <v>1986</v>
      </c>
      <c r="X339" s="1110" t="s">
        <v>1986</v>
      </c>
      <c r="Y339" s="1110" t="s">
        <v>1986</v>
      </c>
      <c r="Z339" s="1110" t="s">
        <v>1986</v>
      </c>
      <c r="AA339" s="1110" t="s">
        <v>1986</v>
      </c>
      <c r="AB339" s="1110" t="s">
        <v>1986</v>
      </c>
      <c r="AC339" s="1110" t="s">
        <v>1986</v>
      </c>
      <c r="AD339" s="1110" t="s">
        <v>1986</v>
      </c>
      <c r="AE339" s="633">
        <v>3608586.6599999997</v>
      </c>
      <c r="AF339" s="634">
        <v>3687625.01</v>
      </c>
      <c r="AG339" s="635" t="e">
        <v>#VALUE!</v>
      </c>
      <c r="AH339" s="612" t="s">
        <v>1057</v>
      </c>
    </row>
    <row r="340" spans="2:40" s="569" customFormat="1" x14ac:dyDescent="0.2">
      <c r="B340" s="671"/>
      <c r="C340" s="630" t="s">
        <v>269</v>
      </c>
      <c r="D340" s="631"/>
      <c r="E340" s="631"/>
      <c r="F340" s="631"/>
      <c r="G340" s="631"/>
      <c r="H340" s="632"/>
      <c r="I340" s="1109" t="s">
        <v>1992</v>
      </c>
      <c r="J340" s="1110" t="s">
        <v>1986</v>
      </c>
      <c r="K340" s="1110" t="s">
        <v>1986</v>
      </c>
      <c r="L340" s="1110" t="s">
        <v>1986</v>
      </c>
      <c r="M340" s="1110" t="s">
        <v>1986</v>
      </c>
      <c r="N340" s="1110" t="s">
        <v>1986</v>
      </c>
      <c r="O340" s="1110" t="s">
        <v>1986</v>
      </c>
      <c r="P340" s="1110" t="s">
        <v>1986</v>
      </c>
      <c r="Q340" s="1110" t="s">
        <v>1986</v>
      </c>
      <c r="R340" s="1110" t="s">
        <v>1986</v>
      </c>
      <c r="S340" s="1110"/>
      <c r="T340" s="1110"/>
      <c r="U340" s="1110"/>
      <c r="V340" s="1110"/>
      <c r="W340" s="1110" t="s">
        <v>1986</v>
      </c>
      <c r="X340" s="1110" t="s">
        <v>1986</v>
      </c>
      <c r="Y340" s="1110" t="s">
        <v>1986</v>
      </c>
      <c r="Z340" s="1110" t="s">
        <v>1986</v>
      </c>
      <c r="AA340" s="1110" t="s">
        <v>1986</v>
      </c>
      <c r="AB340" s="1110" t="s">
        <v>1986</v>
      </c>
      <c r="AC340" s="1110" t="s">
        <v>1986</v>
      </c>
      <c r="AD340" s="1110" t="s">
        <v>1986</v>
      </c>
      <c r="AE340" s="633">
        <v>460.94</v>
      </c>
      <c r="AF340" s="634">
        <v>170022</v>
      </c>
      <c r="AG340" s="635" t="e">
        <v>#VALUE!</v>
      </c>
      <c r="AH340" s="612" t="s">
        <v>1057</v>
      </c>
    </row>
    <row r="341" spans="2:40" s="569" customFormat="1" x14ac:dyDescent="0.2">
      <c r="B341" s="671"/>
      <c r="C341" s="630" t="s">
        <v>270</v>
      </c>
      <c r="D341" s="631"/>
      <c r="E341" s="631"/>
      <c r="F341" s="631"/>
      <c r="G341" s="631"/>
      <c r="H341" s="632"/>
      <c r="I341" s="1109" t="s">
        <v>1993</v>
      </c>
      <c r="J341" s="1110" t="s">
        <v>1986</v>
      </c>
      <c r="K341" s="1110" t="s">
        <v>1986</v>
      </c>
      <c r="L341" s="1110" t="s">
        <v>1986</v>
      </c>
      <c r="M341" s="1110" t="s">
        <v>1986</v>
      </c>
      <c r="N341" s="1110" t="s">
        <v>1986</v>
      </c>
      <c r="O341" s="1110" t="s">
        <v>1986</v>
      </c>
      <c r="P341" s="1110" t="s">
        <v>1986</v>
      </c>
      <c r="Q341" s="1110" t="s">
        <v>1986</v>
      </c>
      <c r="R341" s="1110" t="s">
        <v>1986</v>
      </c>
      <c r="S341" s="1110"/>
      <c r="T341" s="1110"/>
      <c r="U341" s="1110"/>
      <c r="V341" s="1110"/>
      <c r="W341" s="1110" t="s">
        <v>1986</v>
      </c>
      <c r="X341" s="1110" t="s">
        <v>1986</v>
      </c>
      <c r="Y341" s="1110" t="s">
        <v>1986</v>
      </c>
      <c r="Z341" s="1110" t="s">
        <v>1986</v>
      </c>
      <c r="AA341" s="1110" t="s">
        <v>1986</v>
      </c>
      <c r="AB341" s="1110" t="s">
        <v>1986</v>
      </c>
      <c r="AC341" s="1110" t="s">
        <v>1986</v>
      </c>
      <c r="AD341" s="1110" t="s">
        <v>1986</v>
      </c>
      <c r="AE341" s="636">
        <v>0</v>
      </c>
      <c r="AF341" s="650">
        <v>0</v>
      </c>
      <c r="AG341" s="635" t="e">
        <v>#VALUE!</v>
      </c>
      <c r="AH341" s="612" t="s">
        <v>1057</v>
      </c>
    </row>
    <row r="342" spans="2:40" s="569" customFormat="1" x14ac:dyDescent="0.2">
      <c r="B342" s="612"/>
      <c r="C342" s="622" t="s">
        <v>1994</v>
      </c>
      <c r="D342" s="623"/>
      <c r="E342" s="623"/>
      <c r="F342" s="623"/>
      <c r="G342" s="623"/>
      <c r="H342" s="624"/>
      <c r="I342" s="1111" t="s">
        <v>1995</v>
      </c>
      <c r="J342" s="1112" t="s">
        <v>1995</v>
      </c>
      <c r="K342" s="1112" t="s">
        <v>1995</v>
      </c>
      <c r="L342" s="1112" t="s">
        <v>1995</v>
      </c>
      <c r="M342" s="1112" t="s">
        <v>1995</v>
      </c>
      <c r="N342" s="1112" t="s">
        <v>1995</v>
      </c>
      <c r="O342" s="1112" t="s">
        <v>1995</v>
      </c>
      <c r="P342" s="1112" t="s">
        <v>1995</v>
      </c>
      <c r="Q342" s="1112" t="s">
        <v>1995</v>
      </c>
      <c r="R342" s="1112" t="s">
        <v>1995</v>
      </c>
      <c r="S342" s="1112"/>
      <c r="T342" s="1112"/>
      <c r="U342" s="1112"/>
      <c r="V342" s="1112"/>
      <c r="W342" s="1112" t="s">
        <v>1995</v>
      </c>
      <c r="X342" s="1112" t="s">
        <v>1995</v>
      </c>
      <c r="Y342" s="1112" t="s">
        <v>1995</v>
      </c>
      <c r="Z342" s="1112" t="s">
        <v>1995</v>
      </c>
      <c r="AA342" s="1112" t="s">
        <v>1995</v>
      </c>
      <c r="AB342" s="1112" t="s">
        <v>1995</v>
      </c>
      <c r="AC342" s="1112" t="s">
        <v>1995</v>
      </c>
      <c r="AD342" s="1112" t="s">
        <v>1995</v>
      </c>
      <c r="AE342" s="625">
        <v>67031136.389999993</v>
      </c>
      <c r="AF342" s="626">
        <v>68258235.829999998</v>
      </c>
      <c r="AG342" s="680" t="e">
        <v>#VALUE!</v>
      </c>
      <c r="AH342" s="612" t="s">
        <v>1057</v>
      </c>
    </row>
    <row r="343" spans="2:40" s="569" customFormat="1" x14ac:dyDescent="0.2">
      <c r="B343" s="671"/>
      <c r="C343" s="630" t="s">
        <v>271</v>
      </c>
      <c r="D343" s="631"/>
      <c r="E343" s="631"/>
      <c r="F343" s="631"/>
      <c r="G343" s="631"/>
      <c r="H343" s="632"/>
      <c r="I343" s="1109" t="s">
        <v>1996</v>
      </c>
      <c r="J343" s="1110" t="s">
        <v>1986</v>
      </c>
      <c r="K343" s="1110" t="s">
        <v>1986</v>
      </c>
      <c r="L343" s="1110" t="s">
        <v>1986</v>
      </c>
      <c r="M343" s="1110" t="s">
        <v>1986</v>
      </c>
      <c r="N343" s="1110" t="s">
        <v>1986</v>
      </c>
      <c r="O343" s="1110" t="s">
        <v>1986</v>
      </c>
      <c r="P343" s="1110" t="s">
        <v>1986</v>
      </c>
      <c r="Q343" s="1110" t="s">
        <v>1986</v>
      </c>
      <c r="R343" s="1110" t="s">
        <v>1986</v>
      </c>
      <c r="S343" s="1110"/>
      <c r="T343" s="1110"/>
      <c r="U343" s="1110"/>
      <c r="V343" s="1110"/>
      <c r="W343" s="1110" t="s">
        <v>1986</v>
      </c>
      <c r="X343" s="1110" t="s">
        <v>1986</v>
      </c>
      <c r="Y343" s="1110" t="s">
        <v>1986</v>
      </c>
      <c r="Z343" s="1110" t="s">
        <v>1986</v>
      </c>
      <c r="AA343" s="1110" t="s">
        <v>1986</v>
      </c>
      <c r="AB343" s="1110" t="s">
        <v>1986</v>
      </c>
      <c r="AC343" s="1110" t="s">
        <v>1986</v>
      </c>
      <c r="AD343" s="1110" t="s">
        <v>1986</v>
      </c>
      <c r="AE343" s="633">
        <v>65812128.099999994</v>
      </c>
      <c r="AF343" s="634">
        <v>67121847.730000004</v>
      </c>
      <c r="AG343" s="635" t="e">
        <v>#VALUE!</v>
      </c>
      <c r="AH343" s="612" t="s">
        <v>1057</v>
      </c>
    </row>
    <row r="344" spans="2:40" s="569" customFormat="1" x14ac:dyDescent="0.2">
      <c r="B344" s="671"/>
      <c r="C344" s="630" t="s">
        <v>272</v>
      </c>
      <c r="D344" s="631"/>
      <c r="E344" s="631"/>
      <c r="F344" s="631"/>
      <c r="G344" s="631"/>
      <c r="H344" s="632"/>
      <c r="I344" s="1109" t="s">
        <v>1997</v>
      </c>
      <c r="J344" s="1110" t="s">
        <v>1986</v>
      </c>
      <c r="K344" s="1110" t="s">
        <v>1986</v>
      </c>
      <c r="L344" s="1110" t="s">
        <v>1986</v>
      </c>
      <c r="M344" s="1110" t="s">
        <v>1986</v>
      </c>
      <c r="N344" s="1110" t="s">
        <v>1986</v>
      </c>
      <c r="O344" s="1110" t="s">
        <v>1986</v>
      </c>
      <c r="P344" s="1110" t="s">
        <v>1986</v>
      </c>
      <c r="Q344" s="1110" t="s">
        <v>1986</v>
      </c>
      <c r="R344" s="1110" t="s">
        <v>1986</v>
      </c>
      <c r="S344" s="1110"/>
      <c r="T344" s="1110"/>
      <c r="U344" s="1110"/>
      <c r="V344" s="1110"/>
      <c r="W344" s="1110" t="s">
        <v>1986</v>
      </c>
      <c r="X344" s="1110" t="s">
        <v>1986</v>
      </c>
      <c r="Y344" s="1110" t="s">
        <v>1986</v>
      </c>
      <c r="Z344" s="1110" t="s">
        <v>1986</v>
      </c>
      <c r="AA344" s="1110" t="s">
        <v>1986</v>
      </c>
      <c r="AB344" s="1110" t="s">
        <v>1986</v>
      </c>
      <c r="AC344" s="1110" t="s">
        <v>1986</v>
      </c>
      <c r="AD344" s="1110" t="s">
        <v>1986</v>
      </c>
      <c r="AE344" s="633">
        <v>1219008.2899999998</v>
      </c>
      <c r="AF344" s="634">
        <v>1136388.0999999999</v>
      </c>
      <c r="AG344" s="635" t="e">
        <v>#VALUE!</v>
      </c>
      <c r="AH344" s="612" t="s">
        <v>1057</v>
      </c>
    </row>
    <row r="345" spans="2:40" s="569" customFormat="1" x14ac:dyDescent="0.2">
      <c r="B345" s="671"/>
      <c r="C345" s="630" t="s">
        <v>273</v>
      </c>
      <c r="D345" s="631"/>
      <c r="E345" s="631"/>
      <c r="F345" s="631"/>
      <c r="G345" s="631"/>
      <c r="H345" s="632"/>
      <c r="I345" s="1109" t="s">
        <v>1998</v>
      </c>
      <c r="J345" s="1110" t="s">
        <v>1986</v>
      </c>
      <c r="K345" s="1110" t="s">
        <v>1986</v>
      </c>
      <c r="L345" s="1110" t="s">
        <v>1986</v>
      </c>
      <c r="M345" s="1110" t="s">
        <v>1986</v>
      </c>
      <c r="N345" s="1110" t="s">
        <v>1986</v>
      </c>
      <c r="O345" s="1110" t="s">
        <v>1986</v>
      </c>
      <c r="P345" s="1110" t="s">
        <v>1986</v>
      </c>
      <c r="Q345" s="1110" t="s">
        <v>1986</v>
      </c>
      <c r="R345" s="1110" t="s">
        <v>1986</v>
      </c>
      <c r="S345" s="1110"/>
      <c r="T345" s="1110"/>
      <c r="U345" s="1110"/>
      <c r="V345" s="1110"/>
      <c r="W345" s="1110" t="s">
        <v>1986</v>
      </c>
      <c r="X345" s="1110" t="s">
        <v>1986</v>
      </c>
      <c r="Y345" s="1110" t="s">
        <v>1986</v>
      </c>
      <c r="Z345" s="1110" t="s">
        <v>1986</v>
      </c>
      <c r="AA345" s="1110" t="s">
        <v>1986</v>
      </c>
      <c r="AB345" s="1110" t="s">
        <v>1986</v>
      </c>
      <c r="AC345" s="1110" t="s">
        <v>1986</v>
      </c>
      <c r="AD345" s="1110" t="s">
        <v>1986</v>
      </c>
      <c r="AE345" s="633">
        <v>0</v>
      </c>
      <c r="AF345" s="634">
        <v>0</v>
      </c>
      <c r="AG345" s="635" t="e">
        <v>#VALUE!</v>
      </c>
      <c r="AH345" s="612" t="s">
        <v>1057</v>
      </c>
    </row>
    <row r="346" spans="2:40" s="569" customFormat="1" x14ac:dyDescent="0.2">
      <c r="B346" s="612"/>
      <c r="C346" s="613" t="s">
        <v>1999</v>
      </c>
      <c r="D346" s="614"/>
      <c r="E346" s="614"/>
      <c r="F346" s="614"/>
      <c r="G346" s="614"/>
      <c r="H346" s="615"/>
      <c r="I346" s="1099" t="s">
        <v>2000</v>
      </c>
      <c r="J346" s="1100" t="s">
        <v>2000</v>
      </c>
      <c r="K346" s="1100" t="s">
        <v>2000</v>
      </c>
      <c r="L346" s="1100" t="s">
        <v>2000</v>
      </c>
      <c r="M346" s="1100" t="s">
        <v>2000</v>
      </c>
      <c r="N346" s="1100" t="s">
        <v>2000</v>
      </c>
      <c r="O346" s="1100" t="s">
        <v>2000</v>
      </c>
      <c r="P346" s="1100" t="s">
        <v>2000</v>
      </c>
      <c r="Q346" s="1100" t="s">
        <v>2000</v>
      </c>
      <c r="R346" s="1100" t="s">
        <v>2000</v>
      </c>
      <c r="S346" s="1100"/>
      <c r="T346" s="1100"/>
      <c r="U346" s="1100"/>
      <c r="V346" s="1100"/>
      <c r="W346" s="1100" t="s">
        <v>2000</v>
      </c>
      <c r="X346" s="1100" t="s">
        <v>2000</v>
      </c>
      <c r="Y346" s="1100" t="s">
        <v>2000</v>
      </c>
      <c r="Z346" s="1100" t="s">
        <v>2000</v>
      </c>
      <c r="AA346" s="1100" t="s">
        <v>2000</v>
      </c>
      <c r="AB346" s="1100" t="s">
        <v>2000</v>
      </c>
      <c r="AC346" s="1100" t="s">
        <v>2000</v>
      </c>
      <c r="AD346" s="1100" t="s">
        <v>2000</v>
      </c>
      <c r="AE346" s="616">
        <v>899891.54999999993</v>
      </c>
      <c r="AF346" s="617">
        <v>1222233.1100000001</v>
      </c>
      <c r="AG346" s="672" t="e">
        <v>#VALUE!</v>
      </c>
      <c r="AH346" s="612" t="s">
        <v>1057</v>
      </c>
    </row>
    <row r="347" spans="2:40" s="569" customFormat="1" x14ac:dyDescent="0.2">
      <c r="B347" s="612"/>
      <c r="C347" s="622" t="s">
        <v>2001</v>
      </c>
      <c r="D347" s="623"/>
      <c r="E347" s="623"/>
      <c r="F347" s="623"/>
      <c r="G347" s="623"/>
      <c r="H347" s="624"/>
      <c r="I347" s="1111" t="s">
        <v>1986</v>
      </c>
      <c r="J347" s="1112" t="s">
        <v>1986</v>
      </c>
      <c r="K347" s="1112" t="s">
        <v>1986</v>
      </c>
      <c r="L347" s="1112" t="s">
        <v>1986</v>
      </c>
      <c r="M347" s="1112" t="s">
        <v>1986</v>
      </c>
      <c r="N347" s="1112" t="s">
        <v>1986</v>
      </c>
      <c r="O347" s="1112" t="s">
        <v>1986</v>
      </c>
      <c r="P347" s="1112" t="s">
        <v>1986</v>
      </c>
      <c r="Q347" s="1112" t="s">
        <v>1986</v>
      </c>
      <c r="R347" s="1112" t="s">
        <v>1986</v>
      </c>
      <c r="S347" s="1112"/>
      <c r="T347" s="1112"/>
      <c r="U347" s="1112"/>
      <c r="V347" s="1112"/>
      <c r="W347" s="1112" t="s">
        <v>1986</v>
      </c>
      <c r="X347" s="1112" t="s">
        <v>1986</v>
      </c>
      <c r="Y347" s="1112" t="s">
        <v>1986</v>
      </c>
      <c r="Z347" s="1112" t="s">
        <v>1986</v>
      </c>
      <c r="AA347" s="1112" t="s">
        <v>1986</v>
      </c>
      <c r="AB347" s="1112" t="s">
        <v>1986</v>
      </c>
      <c r="AC347" s="1112" t="s">
        <v>1986</v>
      </c>
      <c r="AD347" s="1112" t="s">
        <v>1986</v>
      </c>
      <c r="AE347" s="625">
        <v>797046.21</v>
      </c>
      <c r="AF347" s="626">
        <v>1121951.9500000002</v>
      </c>
      <c r="AG347" s="680" t="e">
        <v>#VALUE!</v>
      </c>
      <c r="AH347" s="612" t="s">
        <v>1057</v>
      </c>
    </row>
    <row r="348" spans="2:40" s="569" customFormat="1" x14ac:dyDescent="0.2">
      <c r="B348" s="671"/>
      <c r="C348" s="630" t="s">
        <v>274</v>
      </c>
      <c r="D348" s="631"/>
      <c r="E348" s="631"/>
      <c r="F348" s="631"/>
      <c r="G348" s="631"/>
      <c r="H348" s="632"/>
      <c r="I348" s="1109" t="s">
        <v>2002</v>
      </c>
      <c r="J348" s="1110" t="s">
        <v>1986</v>
      </c>
      <c r="K348" s="1110" t="s">
        <v>1986</v>
      </c>
      <c r="L348" s="1110" t="s">
        <v>1986</v>
      </c>
      <c r="M348" s="1110" t="s">
        <v>1986</v>
      </c>
      <c r="N348" s="1110" t="s">
        <v>1986</v>
      </c>
      <c r="O348" s="1110" t="s">
        <v>1986</v>
      </c>
      <c r="P348" s="1110" t="s">
        <v>1986</v>
      </c>
      <c r="Q348" s="1110" t="s">
        <v>1986</v>
      </c>
      <c r="R348" s="1110" t="s">
        <v>1986</v>
      </c>
      <c r="S348" s="1110"/>
      <c r="T348" s="1110"/>
      <c r="U348" s="1110"/>
      <c r="V348" s="1110"/>
      <c r="W348" s="1110" t="s">
        <v>1986</v>
      </c>
      <c r="X348" s="1110" t="s">
        <v>1986</v>
      </c>
      <c r="Y348" s="1110" t="s">
        <v>1986</v>
      </c>
      <c r="Z348" s="1110" t="s">
        <v>1986</v>
      </c>
      <c r="AA348" s="1110" t="s">
        <v>1986</v>
      </c>
      <c r="AB348" s="1110" t="s">
        <v>1986</v>
      </c>
      <c r="AC348" s="1110" t="s">
        <v>1986</v>
      </c>
      <c r="AD348" s="1110" t="s">
        <v>1986</v>
      </c>
      <c r="AE348" s="633">
        <v>696707.27</v>
      </c>
      <c r="AF348" s="634">
        <v>803562.67</v>
      </c>
      <c r="AG348" s="635" t="e">
        <v>#VALUE!</v>
      </c>
      <c r="AH348" s="612" t="s">
        <v>1057</v>
      </c>
    </row>
    <row r="349" spans="2:40" s="569" customFormat="1" x14ac:dyDescent="0.2">
      <c r="B349" s="671"/>
      <c r="C349" s="630" t="s">
        <v>275</v>
      </c>
      <c r="D349" s="631"/>
      <c r="E349" s="631"/>
      <c r="F349" s="631"/>
      <c r="G349" s="631"/>
      <c r="H349" s="632"/>
      <c r="I349" s="1109" t="s">
        <v>2003</v>
      </c>
      <c r="J349" s="1110" t="s">
        <v>1986</v>
      </c>
      <c r="K349" s="1110" t="s">
        <v>1986</v>
      </c>
      <c r="L349" s="1110" t="s">
        <v>1986</v>
      </c>
      <c r="M349" s="1110" t="s">
        <v>1986</v>
      </c>
      <c r="N349" s="1110" t="s">
        <v>1986</v>
      </c>
      <c r="O349" s="1110" t="s">
        <v>1986</v>
      </c>
      <c r="P349" s="1110" t="s">
        <v>1986</v>
      </c>
      <c r="Q349" s="1110" t="s">
        <v>1986</v>
      </c>
      <c r="R349" s="1110" t="s">
        <v>1986</v>
      </c>
      <c r="S349" s="1110"/>
      <c r="T349" s="1110"/>
      <c r="U349" s="1110"/>
      <c r="V349" s="1110"/>
      <c r="W349" s="1110" t="s">
        <v>1986</v>
      </c>
      <c r="X349" s="1110" t="s">
        <v>1986</v>
      </c>
      <c r="Y349" s="1110" t="s">
        <v>1986</v>
      </c>
      <c r="Z349" s="1110" t="s">
        <v>1986</v>
      </c>
      <c r="AA349" s="1110" t="s">
        <v>1986</v>
      </c>
      <c r="AB349" s="1110" t="s">
        <v>1986</v>
      </c>
      <c r="AC349" s="1110" t="s">
        <v>1986</v>
      </c>
      <c r="AD349" s="1110" t="s">
        <v>1986</v>
      </c>
      <c r="AE349" s="633">
        <v>100338.94</v>
      </c>
      <c r="AF349" s="634">
        <v>318389.28000000003</v>
      </c>
      <c r="AG349" s="635" t="e">
        <v>#VALUE!</v>
      </c>
      <c r="AH349" s="612" t="s">
        <v>1057</v>
      </c>
    </row>
    <row r="350" spans="2:40" s="569" customFormat="1" x14ac:dyDescent="0.2">
      <c r="B350" s="671"/>
      <c r="C350" s="630" t="s">
        <v>276</v>
      </c>
      <c r="D350" s="631"/>
      <c r="E350" s="631"/>
      <c r="F350" s="631"/>
      <c r="G350" s="631"/>
      <c r="H350" s="632"/>
      <c r="I350" s="1109" t="s">
        <v>2004</v>
      </c>
      <c r="J350" s="1110" t="s">
        <v>1986</v>
      </c>
      <c r="K350" s="1110" t="s">
        <v>1986</v>
      </c>
      <c r="L350" s="1110" t="s">
        <v>1986</v>
      </c>
      <c r="M350" s="1110" t="s">
        <v>1986</v>
      </c>
      <c r="N350" s="1110" t="s">
        <v>1986</v>
      </c>
      <c r="O350" s="1110" t="s">
        <v>1986</v>
      </c>
      <c r="P350" s="1110" t="s">
        <v>1986</v>
      </c>
      <c r="Q350" s="1110" t="s">
        <v>1986</v>
      </c>
      <c r="R350" s="1110" t="s">
        <v>1986</v>
      </c>
      <c r="S350" s="1110"/>
      <c r="T350" s="1110"/>
      <c r="U350" s="1110"/>
      <c r="V350" s="1110"/>
      <c r="W350" s="1110" t="s">
        <v>1986</v>
      </c>
      <c r="X350" s="1110" t="s">
        <v>1986</v>
      </c>
      <c r="Y350" s="1110" t="s">
        <v>1986</v>
      </c>
      <c r="Z350" s="1110" t="s">
        <v>1986</v>
      </c>
      <c r="AA350" s="1110" t="s">
        <v>1986</v>
      </c>
      <c r="AB350" s="1110" t="s">
        <v>1986</v>
      </c>
      <c r="AC350" s="1110" t="s">
        <v>1986</v>
      </c>
      <c r="AD350" s="1110" t="s">
        <v>1986</v>
      </c>
      <c r="AE350" s="636">
        <v>0</v>
      </c>
      <c r="AF350" s="650">
        <v>0</v>
      </c>
      <c r="AG350" s="635" t="e">
        <v>#VALUE!</v>
      </c>
      <c r="AH350" s="612" t="s">
        <v>1057</v>
      </c>
    </row>
    <row r="351" spans="2:40" s="569" customFormat="1" x14ac:dyDescent="0.2">
      <c r="B351" s="612"/>
      <c r="C351" s="622" t="s">
        <v>2005</v>
      </c>
      <c r="D351" s="623"/>
      <c r="E351" s="623"/>
      <c r="F351" s="623"/>
      <c r="G351" s="623"/>
      <c r="H351" s="624"/>
      <c r="I351" s="1111" t="s">
        <v>2006</v>
      </c>
      <c r="J351" s="1112" t="s">
        <v>2006</v>
      </c>
      <c r="K351" s="1112" t="s">
        <v>2006</v>
      </c>
      <c r="L351" s="1112" t="s">
        <v>2006</v>
      </c>
      <c r="M351" s="1112" t="s">
        <v>2006</v>
      </c>
      <c r="N351" s="1112" t="s">
        <v>2006</v>
      </c>
      <c r="O351" s="1112" t="s">
        <v>2006</v>
      </c>
      <c r="P351" s="1112" t="s">
        <v>2006</v>
      </c>
      <c r="Q351" s="1112" t="s">
        <v>2006</v>
      </c>
      <c r="R351" s="1112" t="s">
        <v>2006</v>
      </c>
      <c r="S351" s="1112"/>
      <c r="T351" s="1112"/>
      <c r="U351" s="1112"/>
      <c r="V351" s="1112"/>
      <c r="W351" s="1112" t="s">
        <v>2006</v>
      </c>
      <c r="X351" s="1112" t="s">
        <v>2006</v>
      </c>
      <c r="Y351" s="1112" t="s">
        <v>2006</v>
      </c>
      <c r="Z351" s="1112" t="s">
        <v>2006</v>
      </c>
      <c r="AA351" s="1112" t="s">
        <v>2006</v>
      </c>
      <c r="AB351" s="1112" t="s">
        <v>2006</v>
      </c>
      <c r="AC351" s="1112" t="s">
        <v>2006</v>
      </c>
      <c r="AD351" s="1112" t="s">
        <v>2006</v>
      </c>
      <c r="AE351" s="625">
        <v>102845.34000000001</v>
      </c>
      <c r="AF351" s="626">
        <v>100281.15999999999</v>
      </c>
      <c r="AG351" s="680" t="e">
        <v>#VALUE!</v>
      </c>
      <c r="AH351" s="612" t="s">
        <v>1057</v>
      </c>
    </row>
    <row r="352" spans="2:40" s="569" customFormat="1" x14ac:dyDescent="0.2">
      <c r="B352" s="671"/>
      <c r="C352" s="630" t="s">
        <v>277</v>
      </c>
      <c r="D352" s="631"/>
      <c r="E352" s="631"/>
      <c r="F352" s="631"/>
      <c r="G352" s="631"/>
      <c r="H352" s="632"/>
      <c r="I352" s="1109" t="s">
        <v>2007</v>
      </c>
      <c r="J352" s="1110" t="s">
        <v>1986</v>
      </c>
      <c r="K352" s="1110" t="s">
        <v>1986</v>
      </c>
      <c r="L352" s="1110" t="s">
        <v>1986</v>
      </c>
      <c r="M352" s="1110" t="s">
        <v>1986</v>
      </c>
      <c r="N352" s="1110" t="s">
        <v>1986</v>
      </c>
      <c r="O352" s="1110" t="s">
        <v>1986</v>
      </c>
      <c r="P352" s="1110" t="s">
        <v>1986</v>
      </c>
      <c r="Q352" s="1110" t="s">
        <v>1986</v>
      </c>
      <c r="R352" s="1110" t="s">
        <v>1986</v>
      </c>
      <c r="S352" s="1110"/>
      <c r="T352" s="1110"/>
      <c r="U352" s="1110"/>
      <c r="V352" s="1110"/>
      <c r="W352" s="1110" t="s">
        <v>1986</v>
      </c>
      <c r="X352" s="1110" t="s">
        <v>1986</v>
      </c>
      <c r="Y352" s="1110" t="s">
        <v>1986</v>
      </c>
      <c r="Z352" s="1110" t="s">
        <v>1986</v>
      </c>
      <c r="AA352" s="1110" t="s">
        <v>1986</v>
      </c>
      <c r="AB352" s="1110" t="s">
        <v>1986</v>
      </c>
      <c r="AC352" s="1110" t="s">
        <v>1986</v>
      </c>
      <c r="AD352" s="1110" t="s">
        <v>1986</v>
      </c>
      <c r="AE352" s="633">
        <v>102845.34000000001</v>
      </c>
      <c r="AF352" s="634">
        <v>100281.15999999999</v>
      </c>
      <c r="AG352" s="635" t="e">
        <v>#VALUE!</v>
      </c>
      <c r="AH352" s="612" t="s">
        <v>1057</v>
      </c>
    </row>
    <row r="353" spans="2:34" s="569" customFormat="1" x14ac:dyDescent="0.2">
      <c r="B353" s="671"/>
      <c r="C353" s="630" t="s">
        <v>278</v>
      </c>
      <c r="D353" s="631"/>
      <c r="E353" s="631"/>
      <c r="F353" s="631"/>
      <c r="G353" s="631"/>
      <c r="H353" s="632"/>
      <c r="I353" s="1109" t="s">
        <v>2008</v>
      </c>
      <c r="J353" s="1110" t="s">
        <v>1986</v>
      </c>
      <c r="K353" s="1110" t="s">
        <v>1986</v>
      </c>
      <c r="L353" s="1110" t="s">
        <v>1986</v>
      </c>
      <c r="M353" s="1110" t="s">
        <v>1986</v>
      </c>
      <c r="N353" s="1110" t="s">
        <v>1986</v>
      </c>
      <c r="O353" s="1110" t="s">
        <v>1986</v>
      </c>
      <c r="P353" s="1110" t="s">
        <v>1986</v>
      </c>
      <c r="Q353" s="1110" t="s">
        <v>1986</v>
      </c>
      <c r="R353" s="1110" t="s">
        <v>1986</v>
      </c>
      <c r="S353" s="1110"/>
      <c r="T353" s="1110"/>
      <c r="U353" s="1110"/>
      <c r="V353" s="1110"/>
      <c r="W353" s="1110" t="s">
        <v>1986</v>
      </c>
      <c r="X353" s="1110" t="s">
        <v>1986</v>
      </c>
      <c r="Y353" s="1110" t="s">
        <v>1986</v>
      </c>
      <c r="Z353" s="1110" t="s">
        <v>1986</v>
      </c>
      <c r="AA353" s="1110" t="s">
        <v>1986</v>
      </c>
      <c r="AB353" s="1110" t="s">
        <v>1986</v>
      </c>
      <c r="AC353" s="1110" t="s">
        <v>1986</v>
      </c>
      <c r="AD353" s="1110" t="s">
        <v>1986</v>
      </c>
      <c r="AE353" s="636">
        <v>0</v>
      </c>
      <c r="AF353" s="650">
        <v>0</v>
      </c>
      <c r="AG353" s="635" t="e">
        <v>#VALUE!</v>
      </c>
      <c r="AH353" s="612" t="s">
        <v>1057</v>
      </c>
    </row>
    <row r="354" spans="2:34" s="569" customFormat="1" x14ac:dyDescent="0.2">
      <c r="B354" s="671"/>
      <c r="C354" s="630" t="s">
        <v>279</v>
      </c>
      <c r="D354" s="631"/>
      <c r="E354" s="631"/>
      <c r="F354" s="631"/>
      <c r="G354" s="631"/>
      <c r="H354" s="632"/>
      <c r="I354" s="1109" t="s">
        <v>2009</v>
      </c>
      <c r="J354" s="1110" t="s">
        <v>1986</v>
      </c>
      <c r="K354" s="1110" t="s">
        <v>1986</v>
      </c>
      <c r="L354" s="1110" t="s">
        <v>1986</v>
      </c>
      <c r="M354" s="1110" t="s">
        <v>1986</v>
      </c>
      <c r="N354" s="1110" t="s">
        <v>1986</v>
      </c>
      <c r="O354" s="1110" t="s">
        <v>1986</v>
      </c>
      <c r="P354" s="1110" t="s">
        <v>1986</v>
      </c>
      <c r="Q354" s="1110" t="s">
        <v>1986</v>
      </c>
      <c r="R354" s="1110" t="s">
        <v>1986</v>
      </c>
      <c r="S354" s="1110"/>
      <c r="T354" s="1110"/>
      <c r="U354" s="1110"/>
      <c r="V354" s="1110"/>
      <c r="W354" s="1110" t="s">
        <v>1986</v>
      </c>
      <c r="X354" s="1110" t="s">
        <v>1986</v>
      </c>
      <c r="Y354" s="1110" t="s">
        <v>1986</v>
      </c>
      <c r="Z354" s="1110" t="s">
        <v>1986</v>
      </c>
      <c r="AA354" s="1110" t="s">
        <v>1986</v>
      </c>
      <c r="AB354" s="1110" t="s">
        <v>1986</v>
      </c>
      <c r="AC354" s="1110" t="s">
        <v>1986</v>
      </c>
      <c r="AD354" s="1110" t="s">
        <v>1986</v>
      </c>
      <c r="AE354" s="636">
        <v>0</v>
      </c>
      <c r="AF354" s="650">
        <v>0</v>
      </c>
      <c r="AG354" s="635" t="e">
        <v>#VALUE!</v>
      </c>
      <c r="AH354" s="612" t="s">
        <v>1057</v>
      </c>
    </row>
    <row r="355" spans="2:34" s="569" customFormat="1" x14ac:dyDescent="0.2">
      <c r="B355" s="612"/>
      <c r="C355" s="613" t="s">
        <v>2010</v>
      </c>
      <c r="D355" s="614"/>
      <c r="E355" s="614"/>
      <c r="F355" s="614"/>
      <c r="G355" s="614"/>
      <c r="H355" s="615"/>
      <c r="I355" s="1099" t="s">
        <v>2011</v>
      </c>
      <c r="J355" s="1100" t="s">
        <v>2011</v>
      </c>
      <c r="K355" s="1100" t="s">
        <v>2011</v>
      </c>
      <c r="L355" s="1100" t="s">
        <v>2011</v>
      </c>
      <c r="M355" s="1100" t="s">
        <v>2011</v>
      </c>
      <c r="N355" s="1100" t="s">
        <v>2011</v>
      </c>
      <c r="O355" s="1100" t="s">
        <v>2011</v>
      </c>
      <c r="P355" s="1100" t="s">
        <v>2011</v>
      </c>
      <c r="Q355" s="1100" t="s">
        <v>2011</v>
      </c>
      <c r="R355" s="1100" t="s">
        <v>2011</v>
      </c>
      <c r="S355" s="1100"/>
      <c r="T355" s="1100"/>
      <c r="U355" s="1100"/>
      <c r="V355" s="1100"/>
      <c r="W355" s="1100" t="s">
        <v>2011</v>
      </c>
      <c r="X355" s="1100" t="s">
        <v>2011</v>
      </c>
      <c r="Y355" s="1100" t="s">
        <v>2011</v>
      </c>
      <c r="Z355" s="1100" t="s">
        <v>2011</v>
      </c>
      <c r="AA355" s="1100" t="s">
        <v>2011</v>
      </c>
      <c r="AB355" s="1100" t="s">
        <v>2011</v>
      </c>
      <c r="AC355" s="1100" t="s">
        <v>2011</v>
      </c>
      <c r="AD355" s="1100" t="s">
        <v>2011</v>
      </c>
      <c r="AE355" s="616">
        <v>11681254.1</v>
      </c>
      <c r="AF355" s="617">
        <v>12119844.810000001</v>
      </c>
      <c r="AG355" s="672" t="e">
        <v>#VALUE!</v>
      </c>
      <c r="AH355" s="612" t="s">
        <v>1057</v>
      </c>
    </row>
    <row r="356" spans="2:34" s="569" customFormat="1" x14ac:dyDescent="0.2">
      <c r="B356" s="612"/>
      <c r="C356" s="622" t="s">
        <v>2012</v>
      </c>
      <c r="D356" s="623"/>
      <c r="E356" s="623"/>
      <c r="F356" s="623"/>
      <c r="G356" s="623"/>
      <c r="H356" s="624"/>
      <c r="I356" s="1111" t="s">
        <v>2013</v>
      </c>
      <c r="J356" s="1112" t="s">
        <v>2013</v>
      </c>
      <c r="K356" s="1112" t="s">
        <v>2013</v>
      </c>
      <c r="L356" s="1112" t="s">
        <v>2013</v>
      </c>
      <c r="M356" s="1112" t="s">
        <v>2013</v>
      </c>
      <c r="N356" s="1112" t="s">
        <v>2013</v>
      </c>
      <c r="O356" s="1112" t="s">
        <v>2013</v>
      </c>
      <c r="P356" s="1112" t="s">
        <v>2013</v>
      </c>
      <c r="Q356" s="1112" t="s">
        <v>2013</v>
      </c>
      <c r="R356" s="1112" t="s">
        <v>2013</v>
      </c>
      <c r="S356" s="1112"/>
      <c r="T356" s="1112"/>
      <c r="U356" s="1112"/>
      <c r="V356" s="1112"/>
      <c r="W356" s="1112" t="s">
        <v>2013</v>
      </c>
      <c r="X356" s="1112" t="s">
        <v>2013</v>
      </c>
      <c r="Y356" s="1112" t="s">
        <v>2013</v>
      </c>
      <c r="Z356" s="1112" t="s">
        <v>2013</v>
      </c>
      <c r="AA356" s="1112" t="s">
        <v>2013</v>
      </c>
      <c r="AB356" s="1112" t="s">
        <v>2013</v>
      </c>
      <c r="AC356" s="1112" t="s">
        <v>2013</v>
      </c>
      <c r="AD356" s="1112" t="s">
        <v>2013</v>
      </c>
      <c r="AE356" s="625">
        <v>107189.3</v>
      </c>
      <c r="AF356" s="626">
        <v>104330.23</v>
      </c>
      <c r="AG356" s="680" t="e">
        <v>#VALUE!</v>
      </c>
      <c r="AH356" s="612" t="s">
        <v>1057</v>
      </c>
    </row>
    <row r="357" spans="2:34" s="569" customFormat="1" x14ac:dyDescent="0.2">
      <c r="B357" s="671"/>
      <c r="C357" s="630" t="s">
        <v>280</v>
      </c>
      <c r="D357" s="631"/>
      <c r="E357" s="631"/>
      <c r="F357" s="631"/>
      <c r="G357" s="631"/>
      <c r="H357" s="632"/>
      <c r="I357" s="1109" t="s">
        <v>2014</v>
      </c>
      <c r="J357" s="1110" t="s">
        <v>1986</v>
      </c>
      <c r="K357" s="1110" t="s">
        <v>1986</v>
      </c>
      <c r="L357" s="1110" t="s">
        <v>1986</v>
      </c>
      <c r="M357" s="1110" t="s">
        <v>1986</v>
      </c>
      <c r="N357" s="1110" t="s">
        <v>1986</v>
      </c>
      <c r="O357" s="1110" t="s">
        <v>1986</v>
      </c>
      <c r="P357" s="1110" t="s">
        <v>1986</v>
      </c>
      <c r="Q357" s="1110" t="s">
        <v>1986</v>
      </c>
      <c r="R357" s="1110" t="s">
        <v>1986</v>
      </c>
      <c r="S357" s="1110"/>
      <c r="T357" s="1110"/>
      <c r="U357" s="1110"/>
      <c r="V357" s="1110"/>
      <c r="W357" s="1110" t="s">
        <v>1986</v>
      </c>
      <c r="X357" s="1110" t="s">
        <v>1986</v>
      </c>
      <c r="Y357" s="1110" t="s">
        <v>1986</v>
      </c>
      <c r="Z357" s="1110" t="s">
        <v>1986</v>
      </c>
      <c r="AA357" s="1110" t="s">
        <v>1986</v>
      </c>
      <c r="AB357" s="1110" t="s">
        <v>1986</v>
      </c>
      <c r="AC357" s="1110" t="s">
        <v>1986</v>
      </c>
      <c r="AD357" s="1110" t="s">
        <v>1986</v>
      </c>
      <c r="AE357" s="633">
        <v>107189.3</v>
      </c>
      <c r="AF357" s="634">
        <v>104330.23</v>
      </c>
      <c r="AG357" s="635" t="e">
        <v>#VALUE!</v>
      </c>
      <c r="AH357" s="612" t="s">
        <v>1057</v>
      </c>
    </row>
    <row r="358" spans="2:34" s="569" customFormat="1" x14ac:dyDescent="0.2">
      <c r="B358" s="671"/>
      <c r="C358" s="630" t="s">
        <v>281</v>
      </c>
      <c r="D358" s="631"/>
      <c r="E358" s="631"/>
      <c r="F358" s="631"/>
      <c r="G358" s="631"/>
      <c r="H358" s="632"/>
      <c r="I358" s="1109" t="s">
        <v>2015</v>
      </c>
      <c r="J358" s="1110" t="s">
        <v>1986</v>
      </c>
      <c r="K358" s="1110" t="s">
        <v>1986</v>
      </c>
      <c r="L358" s="1110" t="s">
        <v>1986</v>
      </c>
      <c r="M358" s="1110" t="s">
        <v>1986</v>
      </c>
      <c r="N358" s="1110" t="s">
        <v>1986</v>
      </c>
      <c r="O358" s="1110" t="s">
        <v>1986</v>
      </c>
      <c r="P358" s="1110" t="s">
        <v>1986</v>
      </c>
      <c r="Q358" s="1110" t="s">
        <v>1986</v>
      </c>
      <c r="R358" s="1110" t="s">
        <v>1986</v>
      </c>
      <c r="S358" s="1110"/>
      <c r="T358" s="1110"/>
      <c r="U358" s="1110"/>
      <c r="V358" s="1110"/>
      <c r="W358" s="1110" t="s">
        <v>1986</v>
      </c>
      <c r="X358" s="1110" t="s">
        <v>1986</v>
      </c>
      <c r="Y358" s="1110" t="s">
        <v>1986</v>
      </c>
      <c r="Z358" s="1110" t="s">
        <v>1986</v>
      </c>
      <c r="AA358" s="1110" t="s">
        <v>1986</v>
      </c>
      <c r="AB358" s="1110" t="s">
        <v>1986</v>
      </c>
      <c r="AC358" s="1110" t="s">
        <v>1986</v>
      </c>
      <c r="AD358" s="1110" t="s">
        <v>1986</v>
      </c>
      <c r="AE358" s="636">
        <v>0</v>
      </c>
      <c r="AF358" s="650">
        <v>0</v>
      </c>
      <c r="AG358" s="635" t="e">
        <v>#VALUE!</v>
      </c>
      <c r="AH358" s="612" t="s">
        <v>1057</v>
      </c>
    </row>
    <row r="359" spans="2:34" s="569" customFormat="1" x14ac:dyDescent="0.2">
      <c r="B359" s="671"/>
      <c r="C359" s="630" t="s">
        <v>282</v>
      </c>
      <c r="D359" s="631"/>
      <c r="E359" s="631"/>
      <c r="F359" s="631"/>
      <c r="G359" s="631"/>
      <c r="H359" s="632"/>
      <c r="I359" s="1109" t="s">
        <v>2016</v>
      </c>
      <c r="J359" s="1110" t="s">
        <v>1986</v>
      </c>
      <c r="K359" s="1110" t="s">
        <v>1986</v>
      </c>
      <c r="L359" s="1110" t="s">
        <v>1986</v>
      </c>
      <c r="M359" s="1110" t="s">
        <v>1986</v>
      </c>
      <c r="N359" s="1110" t="s">
        <v>1986</v>
      </c>
      <c r="O359" s="1110" t="s">
        <v>1986</v>
      </c>
      <c r="P359" s="1110" t="s">
        <v>1986</v>
      </c>
      <c r="Q359" s="1110" t="s">
        <v>1986</v>
      </c>
      <c r="R359" s="1110" t="s">
        <v>1986</v>
      </c>
      <c r="S359" s="1110"/>
      <c r="T359" s="1110"/>
      <c r="U359" s="1110"/>
      <c r="V359" s="1110"/>
      <c r="W359" s="1110" t="s">
        <v>1986</v>
      </c>
      <c r="X359" s="1110" t="s">
        <v>1986</v>
      </c>
      <c r="Y359" s="1110" t="s">
        <v>1986</v>
      </c>
      <c r="Z359" s="1110" t="s">
        <v>1986</v>
      </c>
      <c r="AA359" s="1110" t="s">
        <v>1986</v>
      </c>
      <c r="AB359" s="1110" t="s">
        <v>1986</v>
      </c>
      <c r="AC359" s="1110" t="s">
        <v>1986</v>
      </c>
      <c r="AD359" s="1110" t="s">
        <v>1986</v>
      </c>
      <c r="AE359" s="636">
        <v>0</v>
      </c>
      <c r="AF359" s="650">
        <v>0</v>
      </c>
      <c r="AG359" s="635" t="e">
        <v>#VALUE!</v>
      </c>
      <c r="AH359" s="612" t="s">
        <v>1057</v>
      </c>
    </row>
    <row r="360" spans="2:34" s="569" customFormat="1" x14ac:dyDescent="0.2">
      <c r="B360" s="612"/>
      <c r="C360" s="622" t="s">
        <v>2017</v>
      </c>
      <c r="D360" s="623"/>
      <c r="E360" s="623"/>
      <c r="F360" s="623"/>
      <c r="G360" s="623"/>
      <c r="H360" s="624"/>
      <c r="I360" s="1111" t="s">
        <v>2018</v>
      </c>
      <c r="J360" s="1112" t="s">
        <v>2018</v>
      </c>
      <c r="K360" s="1112" t="s">
        <v>2018</v>
      </c>
      <c r="L360" s="1112" t="s">
        <v>2018</v>
      </c>
      <c r="M360" s="1112" t="s">
        <v>2018</v>
      </c>
      <c r="N360" s="1112" t="s">
        <v>2018</v>
      </c>
      <c r="O360" s="1112" t="s">
        <v>2018</v>
      </c>
      <c r="P360" s="1112" t="s">
        <v>2018</v>
      </c>
      <c r="Q360" s="1112" t="s">
        <v>2018</v>
      </c>
      <c r="R360" s="1112" t="s">
        <v>2018</v>
      </c>
      <c r="S360" s="1112"/>
      <c r="T360" s="1112"/>
      <c r="U360" s="1112"/>
      <c r="V360" s="1112"/>
      <c r="W360" s="1112" t="s">
        <v>2018</v>
      </c>
      <c r="X360" s="1112" t="s">
        <v>2018</v>
      </c>
      <c r="Y360" s="1112" t="s">
        <v>2018</v>
      </c>
      <c r="Z360" s="1112" t="s">
        <v>2018</v>
      </c>
      <c r="AA360" s="1112" t="s">
        <v>2018</v>
      </c>
      <c r="AB360" s="1112" t="s">
        <v>2018</v>
      </c>
      <c r="AC360" s="1112" t="s">
        <v>2018</v>
      </c>
      <c r="AD360" s="1112" t="s">
        <v>2018</v>
      </c>
      <c r="AE360" s="625">
        <v>11574064.799999999</v>
      </c>
      <c r="AF360" s="626">
        <v>12015514.58</v>
      </c>
      <c r="AG360" s="680" t="e">
        <v>#VALUE!</v>
      </c>
      <c r="AH360" s="612" t="s">
        <v>1057</v>
      </c>
    </row>
    <row r="361" spans="2:34" s="569" customFormat="1" x14ac:dyDescent="0.2">
      <c r="B361" s="671"/>
      <c r="C361" s="630" t="s">
        <v>283</v>
      </c>
      <c r="D361" s="631"/>
      <c r="E361" s="631"/>
      <c r="F361" s="631"/>
      <c r="G361" s="631"/>
      <c r="H361" s="632"/>
      <c r="I361" s="1109" t="s">
        <v>2019</v>
      </c>
      <c r="J361" s="1110" t="s">
        <v>1986</v>
      </c>
      <c r="K361" s="1110" t="s">
        <v>1986</v>
      </c>
      <c r="L361" s="1110" t="s">
        <v>1986</v>
      </c>
      <c r="M361" s="1110" t="s">
        <v>1986</v>
      </c>
      <c r="N361" s="1110" t="s">
        <v>1986</v>
      </c>
      <c r="O361" s="1110" t="s">
        <v>1986</v>
      </c>
      <c r="P361" s="1110" t="s">
        <v>1986</v>
      </c>
      <c r="Q361" s="1110" t="s">
        <v>1986</v>
      </c>
      <c r="R361" s="1110" t="s">
        <v>1986</v>
      </c>
      <c r="S361" s="1110"/>
      <c r="T361" s="1110"/>
      <c r="U361" s="1110"/>
      <c r="V361" s="1110"/>
      <c r="W361" s="1110" t="s">
        <v>1986</v>
      </c>
      <c r="X361" s="1110" t="s">
        <v>1986</v>
      </c>
      <c r="Y361" s="1110" t="s">
        <v>1986</v>
      </c>
      <c r="Z361" s="1110" t="s">
        <v>1986</v>
      </c>
      <c r="AA361" s="1110" t="s">
        <v>1986</v>
      </c>
      <c r="AB361" s="1110" t="s">
        <v>1986</v>
      </c>
      <c r="AC361" s="1110" t="s">
        <v>1986</v>
      </c>
      <c r="AD361" s="1110" t="s">
        <v>1986</v>
      </c>
      <c r="AE361" s="633">
        <v>10888153.799999999</v>
      </c>
      <c r="AF361" s="634">
        <v>11354598.109999999</v>
      </c>
      <c r="AG361" s="635" t="e">
        <v>#VALUE!</v>
      </c>
      <c r="AH361" s="612" t="s">
        <v>1057</v>
      </c>
    </row>
    <row r="362" spans="2:34" s="569" customFormat="1" x14ac:dyDescent="0.2">
      <c r="B362" s="671"/>
      <c r="C362" s="630" t="s">
        <v>284</v>
      </c>
      <c r="D362" s="631"/>
      <c r="E362" s="631"/>
      <c r="F362" s="631"/>
      <c r="G362" s="631"/>
      <c r="H362" s="632"/>
      <c r="I362" s="1109" t="s">
        <v>2020</v>
      </c>
      <c r="J362" s="1110" t="s">
        <v>1986</v>
      </c>
      <c r="K362" s="1110" t="s">
        <v>1986</v>
      </c>
      <c r="L362" s="1110" t="s">
        <v>1986</v>
      </c>
      <c r="M362" s="1110" t="s">
        <v>1986</v>
      </c>
      <c r="N362" s="1110" t="s">
        <v>1986</v>
      </c>
      <c r="O362" s="1110" t="s">
        <v>1986</v>
      </c>
      <c r="P362" s="1110" t="s">
        <v>1986</v>
      </c>
      <c r="Q362" s="1110" t="s">
        <v>1986</v>
      </c>
      <c r="R362" s="1110" t="s">
        <v>1986</v>
      </c>
      <c r="S362" s="1110"/>
      <c r="T362" s="1110"/>
      <c r="U362" s="1110"/>
      <c r="V362" s="1110"/>
      <c r="W362" s="1110" t="s">
        <v>1986</v>
      </c>
      <c r="X362" s="1110" t="s">
        <v>1986</v>
      </c>
      <c r="Y362" s="1110" t="s">
        <v>1986</v>
      </c>
      <c r="Z362" s="1110" t="s">
        <v>1986</v>
      </c>
      <c r="AA362" s="1110" t="s">
        <v>1986</v>
      </c>
      <c r="AB362" s="1110" t="s">
        <v>1986</v>
      </c>
      <c r="AC362" s="1110" t="s">
        <v>1986</v>
      </c>
      <c r="AD362" s="1110" t="s">
        <v>1986</v>
      </c>
      <c r="AE362" s="633">
        <v>685911</v>
      </c>
      <c r="AF362" s="634">
        <v>660916.47</v>
      </c>
      <c r="AG362" s="635" t="e">
        <v>#VALUE!</v>
      </c>
      <c r="AH362" s="612" t="s">
        <v>1057</v>
      </c>
    </row>
    <row r="363" spans="2:34" s="569" customFormat="1" x14ac:dyDescent="0.2">
      <c r="B363" s="671"/>
      <c r="C363" s="630" t="s">
        <v>285</v>
      </c>
      <c r="D363" s="631"/>
      <c r="E363" s="631"/>
      <c r="F363" s="631"/>
      <c r="G363" s="631"/>
      <c r="H363" s="632"/>
      <c r="I363" s="1109" t="s">
        <v>2021</v>
      </c>
      <c r="J363" s="1110" t="s">
        <v>1986</v>
      </c>
      <c r="K363" s="1110" t="s">
        <v>1986</v>
      </c>
      <c r="L363" s="1110" t="s">
        <v>1986</v>
      </c>
      <c r="M363" s="1110" t="s">
        <v>1986</v>
      </c>
      <c r="N363" s="1110" t="s">
        <v>1986</v>
      </c>
      <c r="O363" s="1110" t="s">
        <v>1986</v>
      </c>
      <c r="P363" s="1110" t="s">
        <v>1986</v>
      </c>
      <c r="Q363" s="1110" t="s">
        <v>1986</v>
      </c>
      <c r="R363" s="1110" t="s">
        <v>1986</v>
      </c>
      <c r="S363" s="1110"/>
      <c r="T363" s="1110"/>
      <c r="U363" s="1110"/>
      <c r="V363" s="1110"/>
      <c r="W363" s="1110" t="s">
        <v>1986</v>
      </c>
      <c r="X363" s="1110" t="s">
        <v>1986</v>
      </c>
      <c r="Y363" s="1110" t="s">
        <v>1986</v>
      </c>
      <c r="Z363" s="1110" t="s">
        <v>1986</v>
      </c>
      <c r="AA363" s="1110" t="s">
        <v>1986</v>
      </c>
      <c r="AB363" s="1110" t="s">
        <v>1986</v>
      </c>
      <c r="AC363" s="1110" t="s">
        <v>1986</v>
      </c>
      <c r="AD363" s="1110" t="s">
        <v>1986</v>
      </c>
      <c r="AE363" s="633">
        <v>0</v>
      </c>
      <c r="AF363" s="634">
        <v>0</v>
      </c>
      <c r="AG363" s="635" t="e">
        <v>#VALUE!</v>
      </c>
      <c r="AH363" s="612" t="s">
        <v>1057</v>
      </c>
    </row>
    <row r="364" spans="2:34" s="569" customFormat="1" x14ac:dyDescent="0.2">
      <c r="B364" s="612"/>
      <c r="C364" s="613" t="s">
        <v>2022</v>
      </c>
      <c r="D364" s="614"/>
      <c r="E364" s="614"/>
      <c r="F364" s="614"/>
      <c r="G364" s="614"/>
      <c r="H364" s="615"/>
      <c r="I364" s="1099" t="s">
        <v>2023</v>
      </c>
      <c r="J364" s="1100" t="s">
        <v>2023</v>
      </c>
      <c r="K364" s="1100" t="s">
        <v>2023</v>
      </c>
      <c r="L364" s="1100" t="s">
        <v>2023</v>
      </c>
      <c r="M364" s="1100" t="s">
        <v>2023</v>
      </c>
      <c r="N364" s="1100" t="s">
        <v>2023</v>
      </c>
      <c r="O364" s="1100" t="s">
        <v>2023</v>
      </c>
      <c r="P364" s="1100" t="s">
        <v>2023</v>
      </c>
      <c r="Q364" s="1100" t="s">
        <v>2023</v>
      </c>
      <c r="R364" s="1100" t="s">
        <v>2023</v>
      </c>
      <c r="S364" s="1100"/>
      <c r="T364" s="1100"/>
      <c r="U364" s="1100"/>
      <c r="V364" s="1100"/>
      <c r="W364" s="1100" t="s">
        <v>2023</v>
      </c>
      <c r="X364" s="1100" t="s">
        <v>2023</v>
      </c>
      <c r="Y364" s="1100" t="s">
        <v>2023</v>
      </c>
      <c r="Z364" s="1100" t="s">
        <v>2023</v>
      </c>
      <c r="AA364" s="1100" t="s">
        <v>2023</v>
      </c>
      <c r="AB364" s="1100" t="s">
        <v>2023</v>
      </c>
      <c r="AC364" s="1100" t="s">
        <v>2023</v>
      </c>
      <c r="AD364" s="1100" t="s">
        <v>2023</v>
      </c>
      <c r="AE364" s="616">
        <v>6960573.8599999994</v>
      </c>
      <c r="AF364" s="617">
        <v>7349750.3200000012</v>
      </c>
      <c r="AG364" s="672" t="e">
        <v>#VALUE!</v>
      </c>
      <c r="AH364" s="612" t="s">
        <v>1057</v>
      </c>
    </row>
    <row r="365" spans="2:34" s="569" customFormat="1" x14ac:dyDescent="0.2">
      <c r="B365" s="612"/>
      <c r="C365" s="622" t="s">
        <v>2024</v>
      </c>
      <c r="D365" s="623"/>
      <c r="E365" s="623"/>
      <c r="F365" s="623"/>
      <c r="G365" s="623"/>
      <c r="H365" s="624"/>
      <c r="I365" s="1111" t="s">
        <v>2025</v>
      </c>
      <c r="J365" s="1112" t="s">
        <v>2025</v>
      </c>
      <c r="K365" s="1112" t="s">
        <v>2025</v>
      </c>
      <c r="L365" s="1112" t="s">
        <v>2025</v>
      </c>
      <c r="M365" s="1112" t="s">
        <v>2025</v>
      </c>
      <c r="N365" s="1112" t="s">
        <v>2025</v>
      </c>
      <c r="O365" s="1112" t="s">
        <v>2025</v>
      </c>
      <c r="P365" s="1112" t="s">
        <v>2025</v>
      </c>
      <c r="Q365" s="1112" t="s">
        <v>2025</v>
      </c>
      <c r="R365" s="1112" t="s">
        <v>2025</v>
      </c>
      <c r="S365" s="1112"/>
      <c r="T365" s="1112"/>
      <c r="U365" s="1112"/>
      <c r="V365" s="1112"/>
      <c r="W365" s="1112" t="s">
        <v>2025</v>
      </c>
      <c r="X365" s="1112" t="s">
        <v>2025</v>
      </c>
      <c r="Y365" s="1112" t="s">
        <v>2025</v>
      </c>
      <c r="Z365" s="1112" t="s">
        <v>2025</v>
      </c>
      <c r="AA365" s="1112" t="s">
        <v>2025</v>
      </c>
      <c r="AB365" s="1112" t="s">
        <v>2025</v>
      </c>
      <c r="AC365" s="1112" t="s">
        <v>2025</v>
      </c>
      <c r="AD365" s="1112" t="s">
        <v>2025</v>
      </c>
      <c r="AE365" s="625">
        <v>1158025.51</v>
      </c>
      <c r="AF365" s="626">
        <v>1316001.72</v>
      </c>
      <c r="AG365" s="680" t="e">
        <v>#VALUE!</v>
      </c>
      <c r="AH365" s="612" t="s">
        <v>1057</v>
      </c>
    </row>
    <row r="366" spans="2:34" s="569" customFormat="1" x14ac:dyDescent="0.2">
      <c r="B366" s="671"/>
      <c r="C366" s="630" t="s">
        <v>286</v>
      </c>
      <c r="D366" s="631"/>
      <c r="E366" s="631"/>
      <c r="F366" s="631"/>
      <c r="G366" s="631"/>
      <c r="H366" s="632"/>
      <c r="I366" s="1109" t="s">
        <v>2026</v>
      </c>
      <c r="J366" s="1110" t="s">
        <v>1986</v>
      </c>
      <c r="K366" s="1110" t="s">
        <v>1986</v>
      </c>
      <c r="L366" s="1110" t="s">
        <v>1986</v>
      </c>
      <c r="M366" s="1110" t="s">
        <v>1986</v>
      </c>
      <c r="N366" s="1110" t="s">
        <v>1986</v>
      </c>
      <c r="O366" s="1110" t="s">
        <v>1986</v>
      </c>
      <c r="P366" s="1110" t="s">
        <v>1986</v>
      </c>
      <c r="Q366" s="1110" t="s">
        <v>1986</v>
      </c>
      <c r="R366" s="1110" t="s">
        <v>1986</v>
      </c>
      <c r="S366" s="1110"/>
      <c r="T366" s="1110"/>
      <c r="U366" s="1110"/>
      <c r="V366" s="1110"/>
      <c r="W366" s="1110" t="s">
        <v>1986</v>
      </c>
      <c r="X366" s="1110" t="s">
        <v>1986</v>
      </c>
      <c r="Y366" s="1110" t="s">
        <v>1986</v>
      </c>
      <c r="Z366" s="1110" t="s">
        <v>1986</v>
      </c>
      <c r="AA366" s="1110" t="s">
        <v>1986</v>
      </c>
      <c r="AB366" s="1110" t="s">
        <v>1986</v>
      </c>
      <c r="AC366" s="1110" t="s">
        <v>1986</v>
      </c>
      <c r="AD366" s="1110" t="s">
        <v>1986</v>
      </c>
      <c r="AE366" s="633">
        <v>878971.79</v>
      </c>
      <c r="AF366" s="634">
        <v>995088.07</v>
      </c>
      <c r="AG366" s="635" t="e">
        <v>#VALUE!</v>
      </c>
      <c r="AH366" s="612" t="s">
        <v>1057</v>
      </c>
    </row>
    <row r="367" spans="2:34" s="569" customFormat="1" x14ac:dyDescent="0.2">
      <c r="B367" s="671"/>
      <c r="C367" s="630" t="s">
        <v>287</v>
      </c>
      <c r="D367" s="631"/>
      <c r="E367" s="631"/>
      <c r="F367" s="631"/>
      <c r="G367" s="631"/>
      <c r="H367" s="632"/>
      <c r="I367" s="1109" t="s">
        <v>2027</v>
      </c>
      <c r="J367" s="1110" t="s">
        <v>1986</v>
      </c>
      <c r="K367" s="1110" t="s">
        <v>1986</v>
      </c>
      <c r="L367" s="1110" t="s">
        <v>1986</v>
      </c>
      <c r="M367" s="1110" t="s">
        <v>1986</v>
      </c>
      <c r="N367" s="1110" t="s">
        <v>1986</v>
      </c>
      <c r="O367" s="1110" t="s">
        <v>1986</v>
      </c>
      <c r="P367" s="1110" t="s">
        <v>1986</v>
      </c>
      <c r="Q367" s="1110" t="s">
        <v>1986</v>
      </c>
      <c r="R367" s="1110" t="s">
        <v>1986</v>
      </c>
      <c r="S367" s="1110"/>
      <c r="T367" s="1110"/>
      <c r="U367" s="1110"/>
      <c r="V367" s="1110"/>
      <c r="W367" s="1110" t="s">
        <v>1986</v>
      </c>
      <c r="X367" s="1110" t="s">
        <v>1986</v>
      </c>
      <c r="Y367" s="1110" t="s">
        <v>1986</v>
      </c>
      <c r="Z367" s="1110" t="s">
        <v>1986</v>
      </c>
      <c r="AA367" s="1110" t="s">
        <v>1986</v>
      </c>
      <c r="AB367" s="1110" t="s">
        <v>1986</v>
      </c>
      <c r="AC367" s="1110" t="s">
        <v>1986</v>
      </c>
      <c r="AD367" s="1110" t="s">
        <v>1986</v>
      </c>
      <c r="AE367" s="633">
        <v>279053.72000000003</v>
      </c>
      <c r="AF367" s="634">
        <v>320913.65000000002</v>
      </c>
      <c r="AG367" s="635" t="e">
        <v>#VALUE!</v>
      </c>
      <c r="AH367" s="612" t="s">
        <v>1057</v>
      </c>
    </row>
    <row r="368" spans="2:34" s="569" customFormat="1" x14ac:dyDescent="0.2">
      <c r="B368" s="671"/>
      <c r="C368" s="630" t="s">
        <v>288</v>
      </c>
      <c r="D368" s="631"/>
      <c r="E368" s="631"/>
      <c r="F368" s="631"/>
      <c r="G368" s="631"/>
      <c r="H368" s="632"/>
      <c r="I368" s="1109" t="s">
        <v>2028</v>
      </c>
      <c r="J368" s="1110" t="s">
        <v>1986</v>
      </c>
      <c r="K368" s="1110" t="s">
        <v>1986</v>
      </c>
      <c r="L368" s="1110" t="s">
        <v>1986</v>
      </c>
      <c r="M368" s="1110" t="s">
        <v>1986</v>
      </c>
      <c r="N368" s="1110" t="s">
        <v>1986</v>
      </c>
      <c r="O368" s="1110" t="s">
        <v>1986</v>
      </c>
      <c r="P368" s="1110" t="s">
        <v>1986</v>
      </c>
      <c r="Q368" s="1110" t="s">
        <v>1986</v>
      </c>
      <c r="R368" s="1110" t="s">
        <v>1986</v>
      </c>
      <c r="S368" s="1110"/>
      <c r="T368" s="1110"/>
      <c r="U368" s="1110"/>
      <c r="V368" s="1110"/>
      <c r="W368" s="1110" t="s">
        <v>1986</v>
      </c>
      <c r="X368" s="1110" t="s">
        <v>1986</v>
      </c>
      <c r="Y368" s="1110" t="s">
        <v>1986</v>
      </c>
      <c r="Z368" s="1110" t="s">
        <v>1986</v>
      </c>
      <c r="AA368" s="1110" t="s">
        <v>1986</v>
      </c>
      <c r="AB368" s="1110" t="s">
        <v>1986</v>
      </c>
      <c r="AC368" s="1110" t="s">
        <v>1986</v>
      </c>
      <c r="AD368" s="1110" t="s">
        <v>1986</v>
      </c>
      <c r="AE368" s="636">
        <v>0</v>
      </c>
      <c r="AF368" s="650">
        <v>0</v>
      </c>
      <c r="AG368" s="635" t="e">
        <v>#VALUE!</v>
      </c>
      <c r="AH368" s="612" t="s">
        <v>1057</v>
      </c>
    </row>
    <row r="369" spans="2:34" s="569" customFormat="1" x14ac:dyDescent="0.2">
      <c r="B369" s="612"/>
      <c r="C369" s="622" t="s">
        <v>2029</v>
      </c>
      <c r="D369" s="623"/>
      <c r="E369" s="623"/>
      <c r="F369" s="623"/>
      <c r="G369" s="623"/>
      <c r="H369" s="624"/>
      <c r="I369" s="1111" t="s">
        <v>2030</v>
      </c>
      <c r="J369" s="1112" t="s">
        <v>2030</v>
      </c>
      <c r="K369" s="1112" t="s">
        <v>2030</v>
      </c>
      <c r="L369" s="1112" t="s">
        <v>2030</v>
      </c>
      <c r="M369" s="1112" t="s">
        <v>2030</v>
      </c>
      <c r="N369" s="1112" t="s">
        <v>2030</v>
      </c>
      <c r="O369" s="1112" t="s">
        <v>2030</v>
      </c>
      <c r="P369" s="1112" t="s">
        <v>2030</v>
      </c>
      <c r="Q369" s="1112" t="s">
        <v>2030</v>
      </c>
      <c r="R369" s="1112" t="s">
        <v>2030</v>
      </c>
      <c r="S369" s="1112"/>
      <c r="T369" s="1112"/>
      <c r="U369" s="1112"/>
      <c r="V369" s="1112"/>
      <c r="W369" s="1112" t="s">
        <v>2030</v>
      </c>
      <c r="X369" s="1112" t="s">
        <v>2030</v>
      </c>
      <c r="Y369" s="1112" t="s">
        <v>2030</v>
      </c>
      <c r="Z369" s="1112" t="s">
        <v>2030</v>
      </c>
      <c r="AA369" s="1112" t="s">
        <v>2030</v>
      </c>
      <c r="AB369" s="1112" t="s">
        <v>2030</v>
      </c>
      <c r="AC369" s="1112" t="s">
        <v>2030</v>
      </c>
      <c r="AD369" s="1112" t="s">
        <v>2030</v>
      </c>
      <c r="AE369" s="625">
        <v>5802548.3499999996</v>
      </c>
      <c r="AF369" s="626">
        <v>6033748.6000000015</v>
      </c>
      <c r="AG369" s="680" t="e">
        <v>#VALUE!</v>
      </c>
      <c r="AH369" s="612" t="s">
        <v>1057</v>
      </c>
    </row>
    <row r="370" spans="2:34" s="569" customFormat="1" x14ac:dyDescent="0.2">
      <c r="B370" s="671"/>
      <c r="C370" s="630" t="s">
        <v>289</v>
      </c>
      <c r="D370" s="631"/>
      <c r="E370" s="631"/>
      <c r="F370" s="631"/>
      <c r="G370" s="631"/>
      <c r="H370" s="632"/>
      <c r="I370" s="1109" t="s">
        <v>2031</v>
      </c>
      <c r="J370" s="1110" t="s">
        <v>1986</v>
      </c>
      <c r="K370" s="1110" t="s">
        <v>1986</v>
      </c>
      <c r="L370" s="1110" t="s">
        <v>1986</v>
      </c>
      <c r="M370" s="1110" t="s">
        <v>1986</v>
      </c>
      <c r="N370" s="1110" t="s">
        <v>1986</v>
      </c>
      <c r="O370" s="1110" t="s">
        <v>1986</v>
      </c>
      <c r="P370" s="1110" t="s">
        <v>1986</v>
      </c>
      <c r="Q370" s="1110" t="s">
        <v>1986</v>
      </c>
      <c r="R370" s="1110" t="s">
        <v>1986</v>
      </c>
      <c r="S370" s="1110"/>
      <c r="T370" s="1110"/>
      <c r="U370" s="1110"/>
      <c r="V370" s="1110"/>
      <c r="W370" s="1110" t="s">
        <v>1986</v>
      </c>
      <c r="X370" s="1110" t="s">
        <v>1986</v>
      </c>
      <c r="Y370" s="1110" t="s">
        <v>1986</v>
      </c>
      <c r="Z370" s="1110" t="s">
        <v>1986</v>
      </c>
      <c r="AA370" s="1110" t="s">
        <v>1986</v>
      </c>
      <c r="AB370" s="1110" t="s">
        <v>1986</v>
      </c>
      <c r="AC370" s="1110" t="s">
        <v>1986</v>
      </c>
      <c r="AD370" s="1110" t="s">
        <v>1986</v>
      </c>
      <c r="AE370" s="633">
        <v>5330535.63</v>
      </c>
      <c r="AF370" s="634">
        <v>5255838.9000000013</v>
      </c>
      <c r="AG370" s="635" t="e">
        <v>#VALUE!</v>
      </c>
      <c r="AH370" s="612" t="s">
        <v>1057</v>
      </c>
    </row>
    <row r="371" spans="2:34" s="569" customFormat="1" x14ac:dyDescent="0.2">
      <c r="B371" s="671"/>
      <c r="C371" s="630" t="s">
        <v>290</v>
      </c>
      <c r="D371" s="631"/>
      <c r="E371" s="631"/>
      <c r="F371" s="631"/>
      <c r="G371" s="631"/>
      <c r="H371" s="632"/>
      <c r="I371" s="1109" t="s">
        <v>2032</v>
      </c>
      <c r="J371" s="1110" t="s">
        <v>1986</v>
      </c>
      <c r="K371" s="1110" t="s">
        <v>1986</v>
      </c>
      <c r="L371" s="1110" t="s">
        <v>1986</v>
      </c>
      <c r="M371" s="1110" t="s">
        <v>1986</v>
      </c>
      <c r="N371" s="1110" t="s">
        <v>1986</v>
      </c>
      <c r="O371" s="1110" t="s">
        <v>1986</v>
      </c>
      <c r="P371" s="1110" t="s">
        <v>1986</v>
      </c>
      <c r="Q371" s="1110" t="s">
        <v>1986</v>
      </c>
      <c r="R371" s="1110" t="s">
        <v>1986</v>
      </c>
      <c r="S371" s="1110"/>
      <c r="T371" s="1110"/>
      <c r="U371" s="1110"/>
      <c r="V371" s="1110"/>
      <c r="W371" s="1110" t="s">
        <v>1986</v>
      </c>
      <c r="X371" s="1110" t="s">
        <v>1986</v>
      </c>
      <c r="Y371" s="1110" t="s">
        <v>1986</v>
      </c>
      <c r="Z371" s="1110" t="s">
        <v>1986</v>
      </c>
      <c r="AA371" s="1110" t="s">
        <v>1986</v>
      </c>
      <c r="AB371" s="1110" t="s">
        <v>1986</v>
      </c>
      <c r="AC371" s="1110" t="s">
        <v>1986</v>
      </c>
      <c r="AD371" s="1110" t="s">
        <v>1986</v>
      </c>
      <c r="AE371" s="633">
        <v>273126.44999999995</v>
      </c>
      <c r="AF371" s="634">
        <v>600370.75</v>
      </c>
      <c r="AG371" s="635" t="e">
        <v>#VALUE!</v>
      </c>
      <c r="AH371" s="612" t="s">
        <v>1057</v>
      </c>
    </row>
    <row r="372" spans="2:34" s="569" customFormat="1" x14ac:dyDescent="0.2">
      <c r="B372" s="671"/>
      <c r="C372" s="630" t="s">
        <v>291</v>
      </c>
      <c r="D372" s="631"/>
      <c r="E372" s="631"/>
      <c r="F372" s="631"/>
      <c r="G372" s="631"/>
      <c r="H372" s="632"/>
      <c r="I372" s="1109" t="s">
        <v>2033</v>
      </c>
      <c r="J372" s="1110" t="s">
        <v>1986</v>
      </c>
      <c r="K372" s="1110" t="s">
        <v>1986</v>
      </c>
      <c r="L372" s="1110" t="s">
        <v>1986</v>
      </c>
      <c r="M372" s="1110" t="s">
        <v>1986</v>
      </c>
      <c r="N372" s="1110" t="s">
        <v>1986</v>
      </c>
      <c r="O372" s="1110" t="s">
        <v>1986</v>
      </c>
      <c r="P372" s="1110" t="s">
        <v>1986</v>
      </c>
      <c r="Q372" s="1110" t="s">
        <v>1986</v>
      </c>
      <c r="R372" s="1110" t="s">
        <v>1986</v>
      </c>
      <c r="S372" s="1110"/>
      <c r="T372" s="1110"/>
      <c r="U372" s="1110"/>
      <c r="V372" s="1110"/>
      <c r="W372" s="1110" t="s">
        <v>1986</v>
      </c>
      <c r="X372" s="1110" t="s">
        <v>1986</v>
      </c>
      <c r="Y372" s="1110" t="s">
        <v>1986</v>
      </c>
      <c r="Z372" s="1110" t="s">
        <v>1986</v>
      </c>
      <c r="AA372" s="1110" t="s">
        <v>1986</v>
      </c>
      <c r="AB372" s="1110" t="s">
        <v>1986</v>
      </c>
      <c r="AC372" s="1110" t="s">
        <v>1986</v>
      </c>
      <c r="AD372" s="1110" t="s">
        <v>1986</v>
      </c>
      <c r="AE372" s="633">
        <v>198886.27</v>
      </c>
      <c r="AF372" s="634">
        <v>177538.95</v>
      </c>
      <c r="AG372" s="635" t="e">
        <v>#VALUE!</v>
      </c>
      <c r="AH372" s="612" t="s">
        <v>1057</v>
      </c>
    </row>
    <row r="373" spans="2:34" s="569" customFormat="1" x14ac:dyDescent="0.2">
      <c r="B373" s="612"/>
      <c r="C373" s="613" t="s">
        <v>2034</v>
      </c>
      <c r="D373" s="614"/>
      <c r="E373" s="614"/>
      <c r="F373" s="614"/>
      <c r="G373" s="614"/>
      <c r="H373" s="615"/>
      <c r="I373" s="1099" t="s">
        <v>2035</v>
      </c>
      <c r="J373" s="1100" t="s">
        <v>2035</v>
      </c>
      <c r="K373" s="1100" t="s">
        <v>2035</v>
      </c>
      <c r="L373" s="1100" t="s">
        <v>2035</v>
      </c>
      <c r="M373" s="1100" t="s">
        <v>2035</v>
      </c>
      <c r="N373" s="1100" t="s">
        <v>2035</v>
      </c>
      <c r="O373" s="1100" t="s">
        <v>2035</v>
      </c>
      <c r="P373" s="1100" t="s">
        <v>2035</v>
      </c>
      <c r="Q373" s="1100" t="s">
        <v>2035</v>
      </c>
      <c r="R373" s="1100" t="s">
        <v>2035</v>
      </c>
      <c r="S373" s="1100"/>
      <c r="T373" s="1100"/>
      <c r="U373" s="1100"/>
      <c r="V373" s="1100"/>
      <c r="W373" s="1100" t="s">
        <v>2035</v>
      </c>
      <c r="X373" s="1100" t="s">
        <v>2035</v>
      </c>
      <c r="Y373" s="1100" t="s">
        <v>2035</v>
      </c>
      <c r="Z373" s="1100" t="s">
        <v>2035</v>
      </c>
      <c r="AA373" s="1100" t="s">
        <v>2035</v>
      </c>
      <c r="AB373" s="1100" t="s">
        <v>2035</v>
      </c>
      <c r="AC373" s="1100" t="s">
        <v>2035</v>
      </c>
      <c r="AD373" s="1100" t="s">
        <v>2035</v>
      </c>
      <c r="AE373" s="616">
        <v>3491031.88</v>
      </c>
      <c r="AF373" s="617">
        <v>3246995.7600000002</v>
      </c>
      <c r="AG373" s="672" t="e">
        <v>#VALUE!</v>
      </c>
      <c r="AH373" s="612" t="s">
        <v>1057</v>
      </c>
    </row>
    <row r="374" spans="2:34" s="569" customFormat="1" x14ac:dyDescent="0.2">
      <c r="B374" s="612"/>
      <c r="C374" s="660" t="s">
        <v>292</v>
      </c>
      <c r="D374" s="661"/>
      <c r="E374" s="661"/>
      <c r="F374" s="661"/>
      <c r="G374" s="661"/>
      <c r="H374" s="662"/>
      <c r="I374" s="1097" t="s">
        <v>2036</v>
      </c>
      <c r="J374" s="1098" t="s">
        <v>2037</v>
      </c>
      <c r="K374" s="1098" t="s">
        <v>2037</v>
      </c>
      <c r="L374" s="1098" t="s">
        <v>2037</v>
      </c>
      <c r="M374" s="1098" t="s">
        <v>2037</v>
      </c>
      <c r="N374" s="1098" t="s">
        <v>2037</v>
      </c>
      <c r="O374" s="1098" t="s">
        <v>2037</v>
      </c>
      <c r="P374" s="1098" t="s">
        <v>2037</v>
      </c>
      <c r="Q374" s="1098" t="s">
        <v>2037</v>
      </c>
      <c r="R374" s="1098" t="s">
        <v>2037</v>
      </c>
      <c r="S374" s="1098"/>
      <c r="T374" s="1098"/>
      <c r="U374" s="1098"/>
      <c r="V374" s="1098"/>
      <c r="W374" s="1098" t="s">
        <v>2037</v>
      </c>
      <c r="X374" s="1098" t="s">
        <v>2037</v>
      </c>
      <c r="Y374" s="1098" t="s">
        <v>2037</v>
      </c>
      <c r="Z374" s="1098" t="s">
        <v>2037</v>
      </c>
      <c r="AA374" s="1098" t="s">
        <v>2037</v>
      </c>
      <c r="AB374" s="1098" t="s">
        <v>2037</v>
      </c>
      <c r="AC374" s="1098" t="s">
        <v>2037</v>
      </c>
      <c r="AD374" s="1098" t="s">
        <v>2037</v>
      </c>
      <c r="AE374" s="633">
        <v>269230.39</v>
      </c>
      <c r="AF374" s="634">
        <v>101598.68000000001</v>
      </c>
      <c r="AG374" s="635" t="e">
        <v>#VALUE!</v>
      </c>
      <c r="AH374" s="612" t="s">
        <v>1057</v>
      </c>
    </row>
    <row r="375" spans="2:34" s="569" customFormat="1" x14ac:dyDescent="0.2">
      <c r="B375" s="612"/>
      <c r="C375" s="660" t="s">
        <v>293</v>
      </c>
      <c r="D375" s="661"/>
      <c r="E375" s="661"/>
      <c r="F375" s="661"/>
      <c r="G375" s="661"/>
      <c r="H375" s="662"/>
      <c r="I375" s="1097" t="s">
        <v>2038</v>
      </c>
      <c r="J375" s="1098" t="s">
        <v>2038</v>
      </c>
      <c r="K375" s="1098" t="s">
        <v>2038</v>
      </c>
      <c r="L375" s="1098" t="s">
        <v>2038</v>
      </c>
      <c r="M375" s="1098" t="s">
        <v>2038</v>
      </c>
      <c r="N375" s="1098" t="s">
        <v>2038</v>
      </c>
      <c r="O375" s="1098" t="s">
        <v>2038</v>
      </c>
      <c r="P375" s="1098" t="s">
        <v>2038</v>
      </c>
      <c r="Q375" s="1098" t="s">
        <v>2038</v>
      </c>
      <c r="R375" s="1098" t="s">
        <v>2038</v>
      </c>
      <c r="S375" s="1098"/>
      <c r="T375" s="1098"/>
      <c r="U375" s="1098"/>
      <c r="V375" s="1098"/>
      <c r="W375" s="1098" t="s">
        <v>2038</v>
      </c>
      <c r="X375" s="1098" t="s">
        <v>2038</v>
      </c>
      <c r="Y375" s="1098" t="s">
        <v>2038</v>
      </c>
      <c r="Z375" s="1098" t="s">
        <v>2038</v>
      </c>
      <c r="AA375" s="1098" t="s">
        <v>2038</v>
      </c>
      <c r="AB375" s="1098" t="s">
        <v>2038</v>
      </c>
      <c r="AC375" s="1098" t="s">
        <v>2038</v>
      </c>
      <c r="AD375" s="1098" t="s">
        <v>2038</v>
      </c>
      <c r="AE375" s="636">
        <v>0</v>
      </c>
      <c r="AF375" s="650">
        <v>0</v>
      </c>
      <c r="AG375" s="635" t="e">
        <v>#VALUE!</v>
      </c>
      <c r="AH375" s="612" t="s">
        <v>1057</v>
      </c>
    </row>
    <row r="376" spans="2:34" s="569" customFormat="1" x14ac:dyDescent="0.2">
      <c r="B376" s="612"/>
      <c r="C376" s="660" t="s">
        <v>2039</v>
      </c>
      <c r="D376" s="661"/>
      <c r="E376" s="661"/>
      <c r="F376" s="661"/>
      <c r="G376" s="661"/>
      <c r="H376" s="662"/>
      <c r="I376" s="1097" t="s">
        <v>2040</v>
      </c>
      <c r="J376" s="1098" t="s">
        <v>2040</v>
      </c>
      <c r="K376" s="1098" t="s">
        <v>2040</v>
      </c>
      <c r="L376" s="1098" t="s">
        <v>2040</v>
      </c>
      <c r="M376" s="1098" t="s">
        <v>2040</v>
      </c>
      <c r="N376" s="1098" t="s">
        <v>2040</v>
      </c>
      <c r="O376" s="1098" t="s">
        <v>2040</v>
      </c>
      <c r="P376" s="1098" t="s">
        <v>2040</v>
      </c>
      <c r="Q376" s="1098" t="s">
        <v>2040</v>
      </c>
      <c r="R376" s="1098" t="s">
        <v>2040</v>
      </c>
      <c r="S376" s="1098"/>
      <c r="T376" s="1098"/>
      <c r="U376" s="1098"/>
      <c r="V376" s="1098"/>
      <c r="W376" s="1098" t="s">
        <v>2040</v>
      </c>
      <c r="X376" s="1098" t="s">
        <v>2040</v>
      </c>
      <c r="Y376" s="1098" t="s">
        <v>2040</v>
      </c>
      <c r="Z376" s="1098" t="s">
        <v>2040</v>
      </c>
      <c r="AA376" s="1098" t="s">
        <v>2040</v>
      </c>
      <c r="AB376" s="1098" t="s">
        <v>2040</v>
      </c>
      <c r="AC376" s="1098" t="s">
        <v>2040</v>
      </c>
      <c r="AD376" s="1098" t="s">
        <v>2040</v>
      </c>
      <c r="AE376" s="701">
        <v>3221801.4899999998</v>
      </c>
      <c r="AF376" s="702">
        <v>3145397.08</v>
      </c>
      <c r="AG376" s="703" t="e">
        <v>#VALUE!</v>
      </c>
      <c r="AH376" s="612" t="s">
        <v>1057</v>
      </c>
    </row>
    <row r="377" spans="2:34" s="569" customFormat="1" x14ac:dyDescent="0.2">
      <c r="B377" s="612"/>
      <c r="C377" s="630" t="s">
        <v>294</v>
      </c>
      <c r="D377" s="631"/>
      <c r="E377" s="631"/>
      <c r="F377" s="631"/>
      <c r="G377" s="631"/>
      <c r="H377" s="632"/>
      <c r="I377" s="1109" t="s">
        <v>2041</v>
      </c>
      <c r="J377" s="1110" t="s">
        <v>2041</v>
      </c>
      <c r="K377" s="1110" t="s">
        <v>2041</v>
      </c>
      <c r="L377" s="1110" t="s">
        <v>2041</v>
      </c>
      <c r="M377" s="1110" t="s">
        <v>2041</v>
      </c>
      <c r="N377" s="1110" t="s">
        <v>2041</v>
      </c>
      <c r="O377" s="1110" t="s">
        <v>2041</v>
      </c>
      <c r="P377" s="1110" t="s">
        <v>2041</v>
      </c>
      <c r="Q377" s="1110" t="s">
        <v>2041</v>
      </c>
      <c r="R377" s="1110" t="s">
        <v>2041</v>
      </c>
      <c r="S377" s="1110"/>
      <c r="T377" s="1110"/>
      <c r="U377" s="1110"/>
      <c r="V377" s="1110"/>
      <c r="W377" s="1110" t="s">
        <v>2041</v>
      </c>
      <c r="X377" s="1110" t="s">
        <v>2041</v>
      </c>
      <c r="Y377" s="1110" t="s">
        <v>2041</v>
      </c>
      <c r="Z377" s="1110" t="s">
        <v>2041</v>
      </c>
      <c r="AA377" s="1110" t="s">
        <v>2041</v>
      </c>
      <c r="AB377" s="1110" t="s">
        <v>2041</v>
      </c>
      <c r="AC377" s="1110" t="s">
        <v>2041</v>
      </c>
      <c r="AD377" s="1110" t="s">
        <v>2041</v>
      </c>
      <c r="AE377" s="633">
        <v>472823.02999999997</v>
      </c>
      <c r="AF377" s="634">
        <v>244741.56</v>
      </c>
      <c r="AG377" s="635" t="e">
        <v>#VALUE!</v>
      </c>
      <c r="AH377" s="612" t="s">
        <v>1057</v>
      </c>
    </row>
    <row r="378" spans="2:34" s="569" customFormat="1" x14ac:dyDescent="0.2">
      <c r="B378" s="671"/>
      <c r="C378" s="630" t="s">
        <v>295</v>
      </c>
      <c r="D378" s="631"/>
      <c r="E378" s="631"/>
      <c r="F378" s="631"/>
      <c r="G378" s="631"/>
      <c r="H378" s="632"/>
      <c r="I378" s="1109" t="s">
        <v>2042</v>
      </c>
      <c r="J378" s="1110" t="s">
        <v>2042</v>
      </c>
      <c r="K378" s="1110" t="s">
        <v>2042</v>
      </c>
      <c r="L378" s="1110" t="s">
        <v>2042</v>
      </c>
      <c r="M378" s="1110" t="s">
        <v>2042</v>
      </c>
      <c r="N378" s="1110" t="s">
        <v>2042</v>
      </c>
      <c r="O378" s="1110" t="s">
        <v>2042</v>
      </c>
      <c r="P378" s="1110" t="s">
        <v>2042</v>
      </c>
      <c r="Q378" s="1110" t="s">
        <v>2042</v>
      </c>
      <c r="R378" s="1110" t="s">
        <v>2042</v>
      </c>
      <c r="S378" s="1110"/>
      <c r="T378" s="1110"/>
      <c r="U378" s="1110"/>
      <c r="V378" s="1110"/>
      <c r="W378" s="1110" t="s">
        <v>2042</v>
      </c>
      <c r="X378" s="1110" t="s">
        <v>2042</v>
      </c>
      <c r="Y378" s="1110" t="s">
        <v>2042</v>
      </c>
      <c r="Z378" s="1110" t="s">
        <v>2042</v>
      </c>
      <c r="AA378" s="1110" t="s">
        <v>2042</v>
      </c>
      <c r="AB378" s="1110" t="s">
        <v>2042</v>
      </c>
      <c r="AC378" s="1110" t="s">
        <v>2042</v>
      </c>
      <c r="AD378" s="1110" t="s">
        <v>2042</v>
      </c>
      <c r="AE378" s="633">
        <v>2748978.46</v>
      </c>
      <c r="AF378" s="634">
        <v>2900655.52</v>
      </c>
      <c r="AG378" s="635" t="e">
        <v>#VALUE!</v>
      </c>
      <c r="AH378" s="612" t="s">
        <v>1057</v>
      </c>
    </row>
    <row r="379" spans="2:34" s="569" customFormat="1" x14ac:dyDescent="0.2">
      <c r="B379" s="612"/>
      <c r="C379" s="704" t="s">
        <v>2043</v>
      </c>
      <c r="D379" s="705"/>
      <c r="E379" s="705"/>
      <c r="F379" s="705"/>
      <c r="G379" s="705"/>
      <c r="H379" s="706"/>
      <c r="I379" s="1113" t="s">
        <v>2044</v>
      </c>
      <c r="J379" s="1114" t="s">
        <v>2045</v>
      </c>
      <c r="K379" s="1114" t="s">
        <v>2045</v>
      </c>
      <c r="L379" s="1114" t="s">
        <v>2045</v>
      </c>
      <c r="M379" s="1114" t="s">
        <v>2045</v>
      </c>
      <c r="N379" s="1114" t="s">
        <v>2045</v>
      </c>
      <c r="O379" s="1114" t="s">
        <v>2045</v>
      </c>
      <c r="P379" s="1114" t="s">
        <v>2045</v>
      </c>
      <c r="Q379" s="1114" t="s">
        <v>2045</v>
      </c>
      <c r="R379" s="1114" t="s">
        <v>2045</v>
      </c>
      <c r="S379" s="1114"/>
      <c r="T379" s="1114"/>
      <c r="U379" s="1114"/>
      <c r="V379" s="1114"/>
      <c r="W379" s="1114" t="s">
        <v>2045</v>
      </c>
      <c r="X379" s="1114" t="s">
        <v>2045</v>
      </c>
      <c r="Y379" s="1114" t="s">
        <v>2045</v>
      </c>
      <c r="Z379" s="1114" t="s">
        <v>2045</v>
      </c>
      <c r="AA379" s="1114" t="s">
        <v>2045</v>
      </c>
      <c r="AB379" s="1114" t="s">
        <v>2045</v>
      </c>
      <c r="AC379" s="1114" t="s">
        <v>2045</v>
      </c>
      <c r="AD379" s="1114" t="s">
        <v>2045</v>
      </c>
      <c r="AE379" s="625">
        <v>13436431.59</v>
      </c>
      <c r="AF379" s="626">
        <v>10852287.82</v>
      </c>
      <c r="AG379" s="680" t="e">
        <v>#VALUE!</v>
      </c>
      <c r="AH379" s="612" t="s">
        <v>1057</v>
      </c>
    </row>
    <row r="380" spans="2:34" s="569" customFormat="1" x14ac:dyDescent="0.2">
      <c r="B380" s="612"/>
      <c r="C380" s="694" t="s">
        <v>296</v>
      </c>
      <c r="D380" s="695"/>
      <c r="E380" s="695"/>
      <c r="F380" s="695"/>
      <c r="G380" s="695"/>
      <c r="H380" s="696"/>
      <c r="I380" s="1101" t="s">
        <v>2046</v>
      </c>
      <c r="J380" s="1102" t="s">
        <v>2046</v>
      </c>
      <c r="K380" s="1102" t="s">
        <v>2046</v>
      </c>
      <c r="L380" s="1102" t="s">
        <v>2046</v>
      </c>
      <c r="M380" s="1102" t="s">
        <v>2046</v>
      </c>
      <c r="N380" s="1102" t="s">
        <v>2046</v>
      </c>
      <c r="O380" s="1102" t="s">
        <v>2046</v>
      </c>
      <c r="P380" s="1102" t="s">
        <v>2046</v>
      </c>
      <c r="Q380" s="1102" t="s">
        <v>2046</v>
      </c>
      <c r="R380" s="1102" t="s">
        <v>2046</v>
      </c>
      <c r="S380" s="1102"/>
      <c r="T380" s="1102"/>
      <c r="U380" s="1102"/>
      <c r="V380" s="1102"/>
      <c r="W380" s="1102" t="s">
        <v>2046</v>
      </c>
      <c r="X380" s="1102" t="s">
        <v>2046</v>
      </c>
      <c r="Y380" s="1102" t="s">
        <v>2046</v>
      </c>
      <c r="Z380" s="1102" t="s">
        <v>2046</v>
      </c>
      <c r="AA380" s="1102" t="s">
        <v>2046</v>
      </c>
      <c r="AB380" s="1102" t="s">
        <v>2046</v>
      </c>
      <c r="AC380" s="1102" t="s">
        <v>2046</v>
      </c>
      <c r="AD380" s="1102" t="s">
        <v>2046</v>
      </c>
      <c r="AE380" s="633">
        <v>35779.019999999997</v>
      </c>
      <c r="AF380" s="634">
        <v>35779.020000000004</v>
      </c>
      <c r="AG380" s="635" t="e">
        <v>#VALUE!</v>
      </c>
      <c r="AH380" s="612" t="s">
        <v>1057</v>
      </c>
    </row>
    <row r="381" spans="2:34" s="569" customFormat="1" x14ac:dyDescent="0.2">
      <c r="B381" s="612"/>
      <c r="C381" s="694" t="s">
        <v>2047</v>
      </c>
      <c r="D381" s="695"/>
      <c r="E381" s="695"/>
      <c r="F381" s="695"/>
      <c r="G381" s="695"/>
      <c r="H381" s="696"/>
      <c r="I381" s="1101" t="s">
        <v>2048</v>
      </c>
      <c r="J381" s="1102"/>
      <c r="K381" s="1102"/>
      <c r="L381" s="1102"/>
      <c r="M381" s="1102"/>
      <c r="N381" s="1102"/>
      <c r="O381" s="1102"/>
      <c r="P381" s="1102"/>
      <c r="Q381" s="1102"/>
      <c r="R381" s="1102"/>
      <c r="S381" s="1102"/>
      <c r="T381" s="1102"/>
      <c r="U381" s="1102"/>
      <c r="V381" s="1102"/>
      <c r="W381" s="1102"/>
      <c r="X381" s="1102"/>
      <c r="Y381" s="1102"/>
      <c r="Z381" s="1102"/>
      <c r="AA381" s="1102"/>
      <c r="AB381" s="1102"/>
      <c r="AC381" s="1102"/>
      <c r="AD381" s="1102"/>
      <c r="AE381" s="701">
        <v>13400652.57</v>
      </c>
      <c r="AF381" s="702">
        <v>10816508.800000001</v>
      </c>
      <c r="AG381" s="703" t="e">
        <v>#VALUE!</v>
      </c>
      <c r="AH381" s="612" t="s">
        <v>1057</v>
      </c>
    </row>
    <row r="382" spans="2:34" s="569" customFormat="1" x14ac:dyDescent="0.2">
      <c r="B382" s="612"/>
      <c r="C382" s="694" t="s">
        <v>2049</v>
      </c>
      <c r="D382" s="695"/>
      <c r="E382" s="695"/>
      <c r="F382" s="695"/>
      <c r="G382" s="695"/>
      <c r="H382" s="696"/>
      <c r="I382" s="1101" t="s">
        <v>2050</v>
      </c>
      <c r="J382" s="1102" t="s">
        <v>2051</v>
      </c>
      <c r="K382" s="1102" t="s">
        <v>2051</v>
      </c>
      <c r="L382" s="1102" t="s">
        <v>2051</v>
      </c>
      <c r="M382" s="1102" t="s">
        <v>2051</v>
      </c>
      <c r="N382" s="1102" t="s">
        <v>2051</v>
      </c>
      <c r="O382" s="1102" t="s">
        <v>2051</v>
      </c>
      <c r="P382" s="1102" t="s">
        <v>2051</v>
      </c>
      <c r="Q382" s="1102" t="s">
        <v>2051</v>
      </c>
      <c r="R382" s="1102" t="s">
        <v>2051</v>
      </c>
      <c r="S382" s="1102"/>
      <c r="T382" s="1102"/>
      <c r="U382" s="1102"/>
      <c r="V382" s="1102"/>
      <c r="W382" s="1102" t="s">
        <v>2051</v>
      </c>
      <c r="X382" s="1102" t="s">
        <v>2051</v>
      </c>
      <c r="Y382" s="1102" t="s">
        <v>2051</v>
      </c>
      <c r="Z382" s="1102" t="s">
        <v>2051</v>
      </c>
      <c r="AA382" s="1102" t="s">
        <v>2051</v>
      </c>
      <c r="AB382" s="1102" t="s">
        <v>2051</v>
      </c>
      <c r="AC382" s="1102" t="s">
        <v>2051</v>
      </c>
      <c r="AD382" s="1102" t="s">
        <v>2051</v>
      </c>
      <c r="AE382" s="697">
        <v>5316294.4400000004</v>
      </c>
      <c r="AF382" s="698">
        <v>4644553.21</v>
      </c>
      <c r="AG382" s="699" t="e">
        <v>#VALUE!</v>
      </c>
      <c r="AH382" s="612" t="s">
        <v>1057</v>
      </c>
    </row>
    <row r="383" spans="2:34" s="569" customFormat="1" x14ac:dyDescent="0.2">
      <c r="B383" s="612"/>
      <c r="C383" s="660" t="s">
        <v>297</v>
      </c>
      <c r="D383" s="661"/>
      <c r="E383" s="661"/>
      <c r="F383" s="661"/>
      <c r="G383" s="661"/>
      <c r="H383" s="662"/>
      <c r="I383" s="1097" t="s">
        <v>2052</v>
      </c>
      <c r="J383" s="1098" t="s">
        <v>2053</v>
      </c>
      <c r="K383" s="1098" t="s">
        <v>2053</v>
      </c>
      <c r="L383" s="1098" t="s">
        <v>2053</v>
      </c>
      <c r="M383" s="1098" t="s">
        <v>2053</v>
      </c>
      <c r="N383" s="1098" t="s">
        <v>2053</v>
      </c>
      <c r="O383" s="1098" t="s">
        <v>2053</v>
      </c>
      <c r="P383" s="1098" t="s">
        <v>2053</v>
      </c>
      <c r="Q383" s="1098" t="s">
        <v>2053</v>
      </c>
      <c r="R383" s="1098" t="s">
        <v>2053</v>
      </c>
      <c r="S383" s="1098"/>
      <c r="T383" s="1098"/>
      <c r="U383" s="1098"/>
      <c r="V383" s="1098"/>
      <c r="W383" s="1098" t="s">
        <v>2053</v>
      </c>
      <c r="X383" s="1098" t="s">
        <v>2053</v>
      </c>
      <c r="Y383" s="1098" t="s">
        <v>2053</v>
      </c>
      <c r="Z383" s="1098" t="s">
        <v>2053</v>
      </c>
      <c r="AA383" s="1098" t="s">
        <v>2053</v>
      </c>
      <c r="AB383" s="1098" t="s">
        <v>2053</v>
      </c>
      <c r="AC383" s="1098" t="s">
        <v>2053</v>
      </c>
      <c r="AD383" s="1098" t="s">
        <v>2053</v>
      </c>
      <c r="AE383" s="633">
        <v>125727.61</v>
      </c>
      <c r="AF383" s="634">
        <v>137190.81</v>
      </c>
      <c r="AG383" s="635" t="e">
        <v>#VALUE!</v>
      </c>
      <c r="AH383" s="612" t="s">
        <v>1057</v>
      </c>
    </row>
    <row r="384" spans="2:34" s="569" customFormat="1" x14ac:dyDescent="0.2">
      <c r="B384" s="612"/>
      <c r="C384" s="660" t="s">
        <v>298</v>
      </c>
      <c r="D384" s="661"/>
      <c r="E384" s="661"/>
      <c r="F384" s="661"/>
      <c r="G384" s="661"/>
      <c r="H384" s="662"/>
      <c r="I384" s="1097" t="s">
        <v>2054</v>
      </c>
      <c r="J384" s="1098" t="s">
        <v>2055</v>
      </c>
      <c r="K384" s="1098" t="s">
        <v>2055</v>
      </c>
      <c r="L384" s="1098" t="s">
        <v>2055</v>
      </c>
      <c r="M384" s="1098" t="s">
        <v>2055</v>
      </c>
      <c r="N384" s="1098" t="s">
        <v>2055</v>
      </c>
      <c r="O384" s="1098" t="s">
        <v>2055</v>
      </c>
      <c r="P384" s="1098" t="s">
        <v>2055</v>
      </c>
      <c r="Q384" s="1098" t="s">
        <v>2055</v>
      </c>
      <c r="R384" s="1098" t="s">
        <v>2055</v>
      </c>
      <c r="S384" s="1098"/>
      <c r="T384" s="1098"/>
      <c r="U384" s="1098"/>
      <c r="V384" s="1098"/>
      <c r="W384" s="1098" t="s">
        <v>2055</v>
      </c>
      <c r="X384" s="1098" t="s">
        <v>2055</v>
      </c>
      <c r="Y384" s="1098" t="s">
        <v>2055</v>
      </c>
      <c r="Z384" s="1098" t="s">
        <v>2055</v>
      </c>
      <c r="AA384" s="1098" t="s">
        <v>2055</v>
      </c>
      <c r="AB384" s="1098" t="s">
        <v>2055</v>
      </c>
      <c r="AC384" s="1098" t="s">
        <v>2055</v>
      </c>
      <c r="AD384" s="1098" t="s">
        <v>2055</v>
      </c>
      <c r="AE384" s="633">
        <v>5190566.83</v>
      </c>
      <c r="AF384" s="634">
        <v>4507362.4000000004</v>
      </c>
      <c r="AG384" s="635" t="e">
        <v>#VALUE!</v>
      </c>
      <c r="AH384" s="612" t="s">
        <v>1057</v>
      </c>
    </row>
    <row r="385" spans="2:34" s="569" customFormat="1" x14ac:dyDescent="0.2">
      <c r="B385" s="612"/>
      <c r="C385" s="694" t="s">
        <v>299</v>
      </c>
      <c r="D385" s="695"/>
      <c r="E385" s="695"/>
      <c r="F385" s="695"/>
      <c r="G385" s="695"/>
      <c r="H385" s="696"/>
      <c r="I385" s="1101" t="s">
        <v>2056</v>
      </c>
      <c r="J385" s="1102" t="s">
        <v>2057</v>
      </c>
      <c r="K385" s="1102" t="s">
        <v>2057</v>
      </c>
      <c r="L385" s="1102" t="s">
        <v>2057</v>
      </c>
      <c r="M385" s="1102" t="s">
        <v>2057</v>
      </c>
      <c r="N385" s="1102" t="s">
        <v>2057</v>
      </c>
      <c r="O385" s="1102" t="s">
        <v>2057</v>
      </c>
      <c r="P385" s="1102" t="s">
        <v>2057</v>
      </c>
      <c r="Q385" s="1102" t="s">
        <v>2057</v>
      </c>
      <c r="R385" s="1102" t="s">
        <v>2057</v>
      </c>
      <c r="S385" s="1102"/>
      <c r="T385" s="1102"/>
      <c r="U385" s="1102"/>
      <c r="V385" s="1102"/>
      <c r="W385" s="1102" t="s">
        <v>2057</v>
      </c>
      <c r="X385" s="1102" t="s">
        <v>2057</v>
      </c>
      <c r="Y385" s="1102" t="s">
        <v>2057</v>
      </c>
      <c r="Z385" s="1102" t="s">
        <v>2057</v>
      </c>
      <c r="AA385" s="1102" t="s">
        <v>2057</v>
      </c>
      <c r="AB385" s="1102" t="s">
        <v>2057</v>
      </c>
      <c r="AC385" s="1102" t="s">
        <v>2057</v>
      </c>
      <c r="AD385" s="1102" t="s">
        <v>2057</v>
      </c>
      <c r="AE385" s="633">
        <v>8084358.1300000008</v>
      </c>
      <c r="AF385" s="634">
        <v>6171955.5899999999</v>
      </c>
      <c r="AG385" s="703" t="e">
        <v>#VALUE!</v>
      </c>
      <c r="AH385" s="612" t="s">
        <v>1057</v>
      </c>
    </row>
    <row r="386" spans="2:34" s="569" customFormat="1" x14ac:dyDescent="0.2">
      <c r="B386" s="612"/>
      <c r="C386" s="613" t="s">
        <v>2058</v>
      </c>
      <c r="D386" s="614"/>
      <c r="E386" s="614"/>
      <c r="F386" s="614"/>
      <c r="G386" s="614"/>
      <c r="H386" s="615"/>
      <c r="I386" s="1099" t="s">
        <v>2059</v>
      </c>
      <c r="J386" s="1100" t="s">
        <v>2060</v>
      </c>
      <c r="K386" s="1100" t="s">
        <v>2060</v>
      </c>
      <c r="L386" s="1100" t="s">
        <v>2060</v>
      </c>
      <c r="M386" s="1100" t="s">
        <v>2060</v>
      </c>
      <c r="N386" s="1100" t="s">
        <v>2060</v>
      </c>
      <c r="O386" s="1100" t="s">
        <v>2060</v>
      </c>
      <c r="P386" s="1100" t="s">
        <v>2060</v>
      </c>
      <c r="Q386" s="1100" t="s">
        <v>2060</v>
      </c>
      <c r="R386" s="1100" t="s">
        <v>2060</v>
      </c>
      <c r="S386" s="1100"/>
      <c r="T386" s="1100"/>
      <c r="U386" s="1100"/>
      <c r="V386" s="1100"/>
      <c r="W386" s="1100" t="s">
        <v>2060</v>
      </c>
      <c r="X386" s="1100" t="s">
        <v>2060</v>
      </c>
      <c r="Y386" s="1100" t="s">
        <v>2060</v>
      </c>
      <c r="Z386" s="1100" t="s">
        <v>2060</v>
      </c>
      <c r="AA386" s="1100" t="s">
        <v>2060</v>
      </c>
      <c r="AB386" s="1100" t="s">
        <v>2060</v>
      </c>
      <c r="AC386" s="1100" t="s">
        <v>2060</v>
      </c>
      <c r="AD386" s="1100" t="s">
        <v>2060</v>
      </c>
      <c r="AE386" s="616">
        <v>1815865.77</v>
      </c>
      <c r="AF386" s="617">
        <v>0</v>
      </c>
      <c r="AG386" s="672" t="e">
        <v>#VALUE!</v>
      </c>
      <c r="AH386" s="612" t="s">
        <v>1057</v>
      </c>
    </row>
    <row r="387" spans="2:34" s="569" customFormat="1" x14ac:dyDescent="0.2">
      <c r="B387" s="612"/>
      <c r="C387" s="660" t="s">
        <v>300</v>
      </c>
      <c r="D387" s="661"/>
      <c r="E387" s="661"/>
      <c r="F387" s="661"/>
      <c r="G387" s="661"/>
      <c r="H387" s="662"/>
      <c r="I387" s="1097" t="s">
        <v>2061</v>
      </c>
      <c r="J387" s="1098" t="s">
        <v>2062</v>
      </c>
      <c r="K387" s="1098" t="s">
        <v>2062</v>
      </c>
      <c r="L387" s="1098" t="s">
        <v>2062</v>
      </c>
      <c r="M387" s="1098" t="s">
        <v>2062</v>
      </c>
      <c r="N387" s="1098" t="s">
        <v>2062</v>
      </c>
      <c r="O387" s="1098" t="s">
        <v>2062</v>
      </c>
      <c r="P387" s="1098" t="s">
        <v>2062</v>
      </c>
      <c r="Q387" s="1098" t="s">
        <v>2062</v>
      </c>
      <c r="R387" s="1098" t="s">
        <v>2062</v>
      </c>
      <c r="S387" s="1098"/>
      <c r="T387" s="1098"/>
      <c r="U387" s="1098"/>
      <c r="V387" s="1098"/>
      <c r="W387" s="1098" t="s">
        <v>2062</v>
      </c>
      <c r="X387" s="1098" t="s">
        <v>2062</v>
      </c>
      <c r="Y387" s="1098" t="s">
        <v>2062</v>
      </c>
      <c r="Z387" s="1098" t="s">
        <v>2062</v>
      </c>
      <c r="AA387" s="1098" t="s">
        <v>2062</v>
      </c>
      <c r="AB387" s="1098" t="s">
        <v>2062</v>
      </c>
      <c r="AC387" s="1098" t="s">
        <v>2062</v>
      </c>
      <c r="AD387" s="1098" t="s">
        <v>2062</v>
      </c>
      <c r="AE387" s="636">
        <v>0</v>
      </c>
      <c r="AF387" s="650">
        <v>0</v>
      </c>
      <c r="AG387" s="635" t="e">
        <v>#VALUE!</v>
      </c>
      <c r="AH387" s="612" t="s">
        <v>1057</v>
      </c>
    </row>
    <row r="388" spans="2:34" s="569" customFormat="1" x14ac:dyDescent="0.2">
      <c r="B388" s="612"/>
      <c r="C388" s="660" t="s">
        <v>301</v>
      </c>
      <c r="D388" s="661"/>
      <c r="E388" s="661"/>
      <c r="F388" s="661"/>
      <c r="G388" s="661"/>
      <c r="H388" s="662"/>
      <c r="I388" s="1097" t="s">
        <v>2063</v>
      </c>
      <c r="J388" s="1098" t="s">
        <v>2062</v>
      </c>
      <c r="K388" s="1098" t="s">
        <v>2062</v>
      </c>
      <c r="L388" s="1098" t="s">
        <v>2062</v>
      </c>
      <c r="M388" s="1098" t="s">
        <v>2062</v>
      </c>
      <c r="N388" s="1098" t="s">
        <v>2062</v>
      </c>
      <c r="O388" s="1098" t="s">
        <v>2062</v>
      </c>
      <c r="P388" s="1098" t="s">
        <v>2062</v>
      </c>
      <c r="Q388" s="1098" t="s">
        <v>2062</v>
      </c>
      <c r="R388" s="1098" t="s">
        <v>2062</v>
      </c>
      <c r="S388" s="1098"/>
      <c r="T388" s="1098"/>
      <c r="U388" s="1098"/>
      <c r="V388" s="1098"/>
      <c r="W388" s="1098" t="s">
        <v>2062</v>
      </c>
      <c r="X388" s="1098" t="s">
        <v>2062</v>
      </c>
      <c r="Y388" s="1098" t="s">
        <v>2062</v>
      </c>
      <c r="Z388" s="1098" t="s">
        <v>2062</v>
      </c>
      <c r="AA388" s="1098" t="s">
        <v>2062</v>
      </c>
      <c r="AB388" s="1098" t="s">
        <v>2062</v>
      </c>
      <c r="AC388" s="1098" t="s">
        <v>2062</v>
      </c>
      <c r="AD388" s="1098" t="s">
        <v>2062</v>
      </c>
      <c r="AE388" s="633">
        <v>1815865.77</v>
      </c>
      <c r="AF388" s="650">
        <v>0</v>
      </c>
      <c r="AG388" s="635" t="e">
        <v>#VALUE!</v>
      </c>
      <c r="AH388" s="612" t="s">
        <v>1057</v>
      </c>
    </row>
    <row r="389" spans="2:34" s="569" customFormat="1" x14ac:dyDescent="0.2">
      <c r="B389" s="612"/>
      <c r="C389" s="613" t="s">
        <v>2064</v>
      </c>
      <c r="D389" s="614"/>
      <c r="E389" s="614"/>
      <c r="F389" s="614"/>
      <c r="G389" s="614"/>
      <c r="H389" s="615"/>
      <c r="I389" s="1099" t="s">
        <v>2065</v>
      </c>
      <c r="J389" s="1100" t="s">
        <v>2066</v>
      </c>
      <c r="K389" s="1100" t="s">
        <v>2066</v>
      </c>
      <c r="L389" s="1100" t="s">
        <v>2066</v>
      </c>
      <c r="M389" s="1100" t="s">
        <v>2066</v>
      </c>
      <c r="N389" s="1100" t="s">
        <v>2066</v>
      </c>
      <c r="O389" s="1100" t="s">
        <v>2066</v>
      </c>
      <c r="P389" s="1100" t="s">
        <v>2066</v>
      </c>
      <c r="Q389" s="1100" t="s">
        <v>2066</v>
      </c>
      <c r="R389" s="1100" t="s">
        <v>2066</v>
      </c>
      <c r="S389" s="1100"/>
      <c r="T389" s="1100"/>
      <c r="U389" s="1100"/>
      <c r="V389" s="1100"/>
      <c r="W389" s="1100" t="s">
        <v>2066</v>
      </c>
      <c r="X389" s="1100" t="s">
        <v>2066</v>
      </c>
      <c r="Y389" s="1100" t="s">
        <v>2066</v>
      </c>
      <c r="Z389" s="1100" t="s">
        <v>2066</v>
      </c>
      <c r="AA389" s="1100" t="s">
        <v>2066</v>
      </c>
      <c r="AB389" s="1100" t="s">
        <v>2066</v>
      </c>
      <c r="AC389" s="1100" t="s">
        <v>2066</v>
      </c>
      <c r="AD389" s="1100" t="s">
        <v>2066</v>
      </c>
      <c r="AE389" s="616">
        <v>894373.62000000244</v>
      </c>
      <c r="AF389" s="617">
        <v>5204066.9099999974</v>
      </c>
      <c r="AG389" s="672" t="e">
        <v>#VALUE!</v>
      </c>
      <c r="AH389" s="659" t="s">
        <v>1276</v>
      </c>
    </row>
    <row r="390" spans="2:34" s="569" customFormat="1" x14ac:dyDescent="0.2">
      <c r="B390" s="612"/>
      <c r="C390" s="660" t="s">
        <v>107</v>
      </c>
      <c r="D390" s="661"/>
      <c r="E390" s="661"/>
      <c r="F390" s="661"/>
      <c r="G390" s="661"/>
      <c r="H390" s="662"/>
      <c r="I390" s="1097" t="s">
        <v>2067</v>
      </c>
      <c r="J390" s="1098" t="s">
        <v>2062</v>
      </c>
      <c r="K390" s="1098" t="s">
        <v>2062</v>
      </c>
      <c r="L390" s="1098" t="s">
        <v>2062</v>
      </c>
      <c r="M390" s="1098" t="s">
        <v>2062</v>
      </c>
      <c r="N390" s="1098" t="s">
        <v>2062</v>
      </c>
      <c r="O390" s="1098" t="s">
        <v>2062</v>
      </c>
      <c r="P390" s="1098" t="s">
        <v>2062</v>
      </c>
      <c r="Q390" s="1098" t="s">
        <v>2062</v>
      </c>
      <c r="R390" s="1098" t="s">
        <v>2062</v>
      </c>
      <c r="S390" s="1098"/>
      <c r="T390" s="1098"/>
      <c r="U390" s="1098"/>
      <c r="V390" s="1098"/>
      <c r="W390" s="1098" t="s">
        <v>2062</v>
      </c>
      <c r="X390" s="1098" t="s">
        <v>2062</v>
      </c>
      <c r="Y390" s="1098" t="s">
        <v>2062</v>
      </c>
      <c r="Z390" s="1098" t="s">
        <v>2062</v>
      </c>
      <c r="AA390" s="1098" t="s">
        <v>2062</v>
      </c>
      <c r="AB390" s="1098" t="s">
        <v>2062</v>
      </c>
      <c r="AC390" s="1098" t="s">
        <v>2062</v>
      </c>
      <c r="AD390" s="1098" t="s">
        <v>2062</v>
      </c>
      <c r="AE390" s="633">
        <v>864446.21000000241</v>
      </c>
      <c r="AF390" s="634">
        <v>5100707.7399999974</v>
      </c>
      <c r="AG390" s="635" t="e">
        <v>#VALUE!</v>
      </c>
      <c r="AH390" s="659" t="s">
        <v>1276</v>
      </c>
    </row>
    <row r="391" spans="2:34" s="569" customFormat="1" x14ac:dyDescent="0.2">
      <c r="B391" s="612"/>
      <c r="C391" s="708" t="s">
        <v>108</v>
      </c>
      <c r="D391" s="661"/>
      <c r="E391" s="661"/>
      <c r="F391" s="661"/>
      <c r="G391" s="661"/>
      <c r="H391" s="662"/>
      <c r="I391" s="1097" t="s">
        <v>2068</v>
      </c>
      <c r="J391" s="1098" t="s">
        <v>2069</v>
      </c>
      <c r="K391" s="1098" t="s">
        <v>2069</v>
      </c>
      <c r="L391" s="1098" t="s">
        <v>2069</v>
      </c>
      <c r="M391" s="1098" t="s">
        <v>2069</v>
      </c>
      <c r="N391" s="1098" t="s">
        <v>2069</v>
      </c>
      <c r="O391" s="1098" t="s">
        <v>2069</v>
      </c>
      <c r="P391" s="1098" t="s">
        <v>2069</v>
      </c>
      <c r="Q391" s="1098" t="s">
        <v>2069</v>
      </c>
      <c r="R391" s="1098" t="s">
        <v>2069</v>
      </c>
      <c r="S391" s="1098"/>
      <c r="T391" s="1098"/>
      <c r="U391" s="1098"/>
      <c r="V391" s="1098"/>
      <c r="W391" s="1098" t="s">
        <v>2069</v>
      </c>
      <c r="X391" s="1098" t="s">
        <v>2069</v>
      </c>
      <c r="Y391" s="1098" t="s">
        <v>2069</v>
      </c>
      <c r="Z391" s="1098" t="s">
        <v>2069</v>
      </c>
      <c r="AA391" s="1098" t="s">
        <v>2069</v>
      </c>
      <c r="AB391" s="1098" t="s">
        <v>2069</v>
      </c>
      <c r="AC391" s="1098" t="s">
        <v>2069</v>
      </c>
      <c r="AD391" s="1098" t="s">
        <v>2069</v>
      </c>
      <c r="AE391" s="633">
        <v>29927.409999999996</v>
      </c>
      <c r="AF391" s="634">
        <v>103359.17</v>
      </c>
      <c r="AG391" s="635" t="e">
        <v>#VALUE!</v>
      </c>
      <c r="AH391" s="659" t="s">
        <v>1276</v>
      </c>
    </row>
    <row r="392" spans="2:34" s="569" customFormat="1" x14ac:dyDescent="0.2">
      <c r="B392" s="612"/>
      <c r="C392" s="613" t="s">
        <v>2070</v>
      </c>
      <c r="D392" s="614"/>
      <c r="E392" s="614"/>
      <c r="F392" s="614"/>
      <c r="G392" s="709"/>
      <c r="H392" s="710"/>
      <c r="I392" s="1099" t="s">
        <v>2071</v>
      </c>
      <c r="J392" s="1100" t="s">
        <v>2072</v>
      </c>
      <c r="K392" s="1100" t="s">
        <v>2072</v>
      </c>
      <c r="L392" s="1100" t="s">
        <v>2072</v>
      </c>
      <c r="M392" s="1100" t="s">
        <v>2072</v>
      </c>
      <c r="N392" s="1100" t="s">
        <v>2072</v>
      </c>
      <c r="O392" s="1100" t="s">
        <v>2072</v>
      </c>
      <c r="P392" s="1100" t="s">
        <v>2072</v>
      </c>
      <c r="Q392" s="1100" t="s">
        <v>2072</v>
      </c>
      <c r="R392" s="1100" t="s">
        <v>2072</v>
      </c>
      <c r="S392" s="1100"/>
      <c r="T392" s="1100"/>
      <c r="U392" s="1100"/>
      <c r="V392" s="1100"/>
      <c r="W392" s="1100" t="s">
        <v>2072</v>
      </c>
      <c r="X392" s="1100" t="s">
        <v>2072</v>
      </c>
      <c r="Y392" s="1100" t="s">
        <v>2072</v>
      </c>
      <c r="Z392" s="1100" t="s">
        <v>2072</v>
      </c>
      <c r="AA392" s="1100" t="s">
        <v>2072</v>
      </c>
      <c r="AB392" s="1100" t="s">
        <v>2072</v>
      </c>
      <c r="AC392" s="1100" t="s">
        <v>2072</v>
      </c>
      <c r="AD392" s="1100" t="s">
        <v>2072</v>
      </c>
      <c r="AE392" s="616">
        <v>23435927.060000002</v>
      </c>
      <c r="AF392" s="617">
        <v>18688758.009999998</v>
      </c>
      <c r="AG392" s="672" t="e">
        <v>#VALUE!</v>
      </c>
      <c r="AH392" s="612" t="s">
        <v>1057</v>
      </c>
    </row>
    <row r="393" spans="2:34" s="569" customFormat="1" x14ac:dyDescent="0.2">
      <c r="B393" s="612"/>
      <c r="C393" s="660" t="s">
        <v>2073</v>
      </c>
      <c r="D393" s="661"/>
      <c r="E393" s="661"/>
      <c r="F393" s="661"/>
      <c r="G393" s="661"/>
      <c r="H393" s="662"/>
      <c r="I393" s="1097" t="s">
        <v>2074</v>
      </c>
      <c r="J393" s="1098" t="s">
        <v>2075</v>
      </c>
      <c r="K393" s="1098" t="s">
        <v>2075</v>
      </c>
      <c r="L393" s="1098" t="s">
        <v>2075</v>
      </c>
      <c r="M393" s="1098" t="s">
        <v>2075</v>
      </c>
      <c r="N393" s="1098" t="s">
        <v>2075</v>
      </c>
      <c r="O393" s="1098" t="s">
        <v>2075</v>
      </c>
      <c r="P393" s="1098" t="s">
        <v>2075</v>
      </c>
      <c r="Q393" s="1098" t="s">
        <v>2075</v>
      </c>
      <c r="R393" s="1098" t="s">
        <v>2075</v>
      </c>
      <c r="S393" s="1098"/>
      <c r="T393" s="1098"/>
      <c r="U393" s="1098"/>
      <c r="V393" s="1098"/>
      <c r="W393" s="1098" t="s">
        <v>2075</v>
      </c>
      <c r="X393" s="1098" t="s">
        <v>2075</v>
      </c>
      <c r="Y393" s="1098" t="s">
        <v>2075</v>
      </c>
      <c r="Z393" s="1098" t="s">
        <v>2075</v>
      </c>
      <c r="AA393" s="1098" t="s">
        <v>2075</v>
      </c>
      <c r="AB393" s="1098" t="s">
        <v>2075</v>
      </c>
      <c r="AC393" s="1098" t="s">
        <v>2075</v>
      </c>
      <c r="AD393" s="1098" t="s">
        <v>2075</v>
      </c>
      <c r="AE393" s="701">
        <v>11952931.59</v>
      </c>
      <c r="AF393" s="702">
        <v>7752827.3200000003</v>
      </c>
      <c r="AG393" s="703" t="e">
        <v>#VALUE!</v>
      </c>
      <c r="AH393" s="612" t="s">
        <v>1057</v>
      </c>
    </row>
    <row r="394" spans="2:34" s="569" customFormat="1" x14ac:dyDescent="0.2">
      <c r="B394" s="612"/>
      <c r="C394" s="630" t="s">
        <v>302</v>
      </c>
      <c r="D394" s="631"/>
      <c r="E394" s="631"/>
      <c r="F394" s="631"/>
      <c r="G394" s="631"/>
      <c r="H394" s="632"/>
      <c r="I394" s="1109" t="s">
        <v>2076</v>
      </c>
      <c r="J394" s="1110" t="s">
        <v>2077</v>
      </c>
      <c r="K394" s="1110" t="s">
        <v>2077</v>
      </c>
      <c r="L394" s="1110" t="s">
        <v>2077</v>
      </c>
      <c r="M394" s="1110" t="s">
        <v>2077</v>
      </c>
      <c r="N394" s="1110" t="s">
        <v>2077</v>
      </c>
      <c r="O394" s="1110" t="s">
        <v>2077</v>
      </c>
      <c r="P394" s="1110" t="s">
        <v>2077</v>
      </c>
      <c r="Q394" s="1110" t="s">
        <v>2077</v>
      </c>
      <c r="R394" s="1110" t="s">
        <v>2077</v>
      </c>
      <c r="S394" s="1110"/>
      <c r="T394" s="1110"/>
      <c r="U394" s="1110"/>
      <c r="V394" s="1110"/>
      <c r="W394" s="1110" t="s">
        <v>2077</v>
      </c>
      <c r="X394" s="1110" t="s">
        <v>2077</v>
      </c>
      <c r="Y394" s="1110" t="s">
        <v>2077</v>
      </c>
      <c r="Z394" s="1110" t="s">
        <v>2077</v>
      </c>
      <c r="AA394" s="1110" t="s">
        <v>2077</v>
      </c>
      <c r="AB394" s="1110" t="s">
        <v>2077</v>
      </c>
      <c r="AC394" s="1110" t="s">
        <v>2077</v>
      </c>
      <c r="AD394" s="1110" t="s">
        <v>2077</v>
      </c>
      <c r="AE394" s="633">
        <v>8659730.3800000008</v>
      </c>
      <c r="AF394" s="634">
        <v>1000000</v>
      </c>
      <c r="AG394" s="635" t="e">
        <v>#VALUE!</v>
      </c>
      <c r="AH394" s="612" t="s">
        <v>1057</v>
      </c>
    </row>
    <row r="395" spans="2:34" s="569" customFormat="1" x14ac:dyDescent="0.2">
      <c r="B395" s="612"/>
      <c r="C395" s="630" t="s">
        <v>303</v>
      </c>
      <c r="D395" s="631"/>
      <c r="E395" s="631"/>
      <c r="F395" s="631"/>
      <c r="G395" s="631"/>
      <c r="H395" s="632"/>
      <c r="I395" s="1109" t="s">
        <v>2078</v>
      </c>
      <c r="J395" s="1110" t="s">
        <v>2079</v>
      </c>
      <c r="K395" s="1110" t="s">
        <v>2079</v>
      </c>
      <c r="L395" s="1110" t="s">
        <v>2079</v>
      </c>
      <c r="M395" s="1110" t="s">
        <v>2079</v>
      </c>
      <c r="N395" s="1110" t="s">
        <v>2079</v>
      </c>
      <c r="O395" s="1110" t="s">
        <v>2079</v>
      </c>
      <c r="P395" s="1110" t="s">
        <v>2079</v>
      </c>
      <c r="Q395" s="1110" t="s">
        <v>2079</v>
      </c>
      <c r="R395" s="1110" t="s">
        <v>2079</v>
      </c>
      <c r="S395" s="1110"/>
      <c r="T395" s="1110"/>
      <c r="U395" s="1110"/>
      <c r="V395" s="1110"/>
      <c r="W395" s="1110" t="s">
        <v>2079</v>
      </c>
      <c r="X395" s="1110" t="s">
        <v>2079</v>
      </c>
      <c r="Y395" s="1110" t="s">
        <v>2079</v>
      </c>
      <c r="Z395" s="1110" t="s">
        <v>2079</v>
      </c>
      <c r="AA395" s="1110" t="s">
        <v>2079</v>
      </c>
      <c r="AB395" s="1110" t="s">
        <v>2079</v>
      </c>
      <c r="AC395" s="1110" t="s">
        <v>2079</v>
      </c>
      <c r="AD395" s="1110" t="s">
        <v>2079</v>
      </c>
      <c r="AE395" s="633">
        <v>93800</v>
      </c>
      <c r="AF395" s="634">
        <v>700000</v>
      </c>
      <c r="AG395" s="635" t="e">
        <v>#VALUE!</v>
      </c>
      <c r="AH395" s="612" t="s">
        <v>1057</v>
      </c>
    </row>
    <row r="396" spans="2:34" s="569" customFormat="1" x14ac:dyDescent="0.2">
      <c r="B396" s="612"/>
      <c r="C396" s="630" t="s">
        <v>304</v>
      </c>
      <c r="D396" s="631"/>
      <c r="E396" s="631"/>
      <c r="F396" s="631"/>
      <c r="G396" s="631"/>
      <c r="H396" s="632"/>
      <c r="I396" s="1109" t="s">
        <v>2080</v>
      </c>
      <c r="J396" s="1110" t="s">
        <v>2079</v>
      </c>
      <c r="K396" s="1110" t="s">
        <v>2079</v>
      </c>
      <c r="L396" s="1110" t="s">
        <v>2079</v>
      </c>
      <c r="M396" s="1110" t="s">
        <v>2079</v>
      </c>
      <c r="N396" s="1110" t="s">
        <v>2079</v>
      </c>
      <c r="O396" s="1110" t="s">
        <v>2079</v>
      </c>
      <c r="P396" s="1110" t="s">
        <v>2079</v>
      </c>
      <c r="Q396" s="1110" t="s">
        <v>2079</v>
      </c>
      <c r="R396" s="1110" t="s">
        <v>2079</v>
      </c>
      <c r="S396" s="1110"/>
      <c r="T396" s="1110"/>
      <c r="U396" s="1110"/>
      <c r="V396" s="1110"/>
      <c r="W396" s="1110" t="s">
        <v>2079</v>
      </c>
      <c r="X396" s="1110" t="s">
        <v>2079</v>
      </c>
      <c r="Y396" s="1110" t="s">
        <v>2079</v>
      </c>
      <c r="Z396" s="1110" t="s">
        <v>2079</v>
      </c>
      <c r="AA396" s="1110" t="s">
        <v>2079</v>
      </c>
      <c r="AB396" s="1110" t="s">
        <v>2079</v>
      </c>
      <c r="AC396" s="1110" t="s">
        <v>2079</v>
      </c>
      <c r="AD396" s="1110" t="s">
        <v>2079</v>
      </c>
      <c r="AE396" s="633">
        <v>0</v>
      </c>
      <c r="AF396" s="634">
        <v>0</v>
      </c>
      <c r="AG396" s="635" t="e">
        <v>#VALUE!</v>
      </c>
      <c r="AH396" s="612" t="s">
        <v>1057</v>
      </c>
    </row>
    <row r="397" spans="2:34" s="569" customFormat="1" x14ac:dyDescent="0.2">
      <c r="B397" s="612"/>
      <c r="C397" s="630" t="s">
        <v>305</v>
      </c>
      <c r="D397" s="631"/>
      <c r="E397" s="631"/>
      <c r="F397" s="631"/>
      <c r="G397" s="631"/>
      <c r="H397" s="632"/>
      <c r="I397" s="1109" t="s">
        <v>2081</v>
      </c>
      <c r="J397" s="1110"/>
      <c r="K397" s="1110"/>
      <c r="L397" s="1110"/>
      <c r="M397" s="1110"/>
      <c r="N397" s="1110"/>
      <c r="O397" s="1110"/>
      <c r="P397" s="1110"/>
      <c r="Q397" s="1110"/>
      <c r="R397" s="1110"/>
      <c r="S397" s="1110"/>
      <c r="T397" s="1110"/>
      <c r="U397" s="1110"/>
      <c r="V397" s="1110"/>
      <c r="W397" s="1110"/>
      <c r="X397" s="1110"/>
      <c r="Y397" s="1110"/>
      <c r="Z397" s="1110"/>
      <c r="AA397" s="1110"/>
      <c r="AB397" s="1110"/>
      <c r="AC397" s="1110"/>
      <c r="AD397" s="1110"/>
      <c r="AE397" s="633">
        <v>3199401.21</v>
      </c>
      <c r="AF397" s="634">
        <v>3400000</v>
      </c>
      <c r="AG397" s="635" t="e">
        <v>#VALUE!</v>
      </c>
      <c r="AH397" s="612" t="s">
        <v>1057</v>
      </c>
    </row>
    <row r="398" spans="2:34" s="569" customFormat="1" x14ac:dyDescent="0.2">
      <c r="B398" s="612"/>
      <c r="C398" s="630" t="s">
        <v>306</v>
      </c>
      <c r="D398" s="631"/>
      <c r="E398" s="631"/>
      <c r="F398" s="631"/>
      <c r="G398" s="631"/>
      <c r="H398" s="632"/>
      <c r="I398" s="1109" t="s">
        <v>2082</v>
      </c>
      <c r="J398" s="1110" t="s">
        <v>2083</v>
      </c>
      <c r="K398" s="1110" t="s">
        <v>2083</v>
      </c>
      <c r="L398" s="1110" t="s">
        <v>2083</v>
      </c>
      <c r="M398" s="1110" t="s">
        <v>2083</v>
      </c>
      <c r="N398" s="1110" t="s">
        <v>2083</v>
      </c>
      <c r="O398" s="1110" t="s">
        <v>2083</v>
      </c>
      <c r="P398" s="1110" t="s">
        <v>2083</v>
      </c>
      <c r="Q398" s="1110" t="s">
        <v>2083</v>
      </c>
      <c r="R398" s="1110" t="s">
        <v>2083</v>
      </c>
      <c r="S398" s="1110"/>
      <c r="T398" s="1110"/>
      <c r="U398" s="1110"/>
      <c r="V398" s="1110"/>
      <c r="W398" s="1110" t="s">
        <v>2083</v>
      </c>
      <c r="X398" s="1110" t="s">
        <v>2083</v>
      </c>
      <c r="Y398" s="1110" t="s">
        <v>2083</v>
      </c>
      <c r="Z398" s="1110" t="s">
        <v>2083</v>
      </c>
      <c r="AA398" s="1110" t="s">
        <v>2083</v>
      </c>
      <c r="AB398" s="1110" t="s">
        <v>2083</v>
      </c>
      <c r="AC398" s="1110" t="s">
        <v>2083</v>
      </c>
      <c r="AD398" s="1110" t="s">
        <v>2083</v>
      </c>
      <c r="AE398" s="633">
        <v>0</v>
      </c>
      <c r="AF398" s="634">
        <v>2652827.3199999998</v>
      </c>
      <c r="AG398" s="635" t="e">
        <v>#VALUE!</v>
      </c>
      <c r="AH398" s="612" t="s">
        <v>1057</v>
      </c>
    </row>
    <row r="399" spans="2:34" s="569" customFormat="1" x14ac:dyDescent="0.2">
      <c r="B399" s="612"/>
      <c r="C399" s="660" t="s">
        <v>307</v>
      </c>
      <c r="D399" s="661"/>
      <c r="E399" s="661"/>
      <c r="F399" s="661"/>
      <c r="G399" s="661"/>
      <c r="H399" s="662"/>
      <c r="I399" s="1097" t="s">
        <v>2084</v>
      </c>
      <c r="J399" s="1098" t="s">
        <v>2085</v>
      </c>
      <c r="K399" s="1098" t="s">
        <v>2085</v>
      </c>
      <c r="L399" s="1098" t="s">
        <v>2085</v>
      </c>
      <c r="M399" s="1098" t="s">
        <v>2085</v>
      </c>
      <c r="N399" s="1098" t="s">
        <v>2085</v>
      </c>
      <c r="O399" s="1098" t="s">
        <v>2085</v>
      </c>
      <c r="P399" s="1098" t="s">
        <v>2085</v>
      </c>
      <c r="Q399" s="1098" t="s">
        <v>2085</v>
      </c>
      <c r="R399" s="1098" t="s">
        <v>2085</v>
      </c>
      <c r="S399" s="1098"/>
      <c r="T399" s="1098"/>
      <c r="U399" s="1098"/>
      <c r="V399" s="1098"/>
      <c r="W399" s="1098" t="s">
        <v>2085</v>
      </c>
      <c r="X399" s="1098" t="s">
        <v>2085</v>
      </c>
      <c r="Y399" s="1098" t="s">
        <v>2085</v>
      </c>
      <c r="Z399" s="1098" t="s">
        <v>2085</v>
      </c>
      <c r="AA399" s="1098" t="s">
        <v>2085</v>
      </c>
      <c r="AB399" s="1098" t="s">
        <v>2085</v>
      </c>
      <c r="AC399" s="1098" t="s">
        <v>2085</v>
      </c>
      <c r="AD399" s="1098" t="s">
        <v>2085</v>
      </c>
      <c r="AE399" s="633">
        <v>0</v>
      </c>
      <c r="AF399" s="634">
        <v>0</v>
      </c>
      <c r="AG399" s="635" t="e">
        <v>#VALUE!</v>
      </c>
      <c r="AH399" s="612" t="s">
        <v>1057</v>
      </c>
    </row>
    <row r="400" spans="2:34" s="569" customFormat="1" x14ac:dyDescent="0.2">
      <c r="B400" s="612"/>
      <c r="C400" s="660" t="s">
        <v>2086</v>
      </c>
      <c r="D400" s="661"/>
      <c r="E400" s="661"/>
      <c r="F400" s="661"/>
      <c r="G400" s="661"/>
      <c r="H400" s="662"/>
      <c r="I400" s="1097" t="s">
        <v>2087</v>
      </c>
      <c r="J400" s="1098" t="s">
        <v>2085</v>
      </c>
      <c r="K400" s="1098" t="s">
        <v>2085</v>
      </c>
      <c r="L400" s="1098" t="s">
        <v>2085</v>
      </c>
      <c r="M400" s="1098" t="s">
        <v>2085</v>
      </c>
      <c r="N400" s="1098" t="s">
        <v>2085</v>
      </c>
      <c r="O400" s="1098" t="s">
        <v>2085</v>
      </c>
      <c r="P400" s="1098" t="s">
        <v>2085</v>
      </c>
      <c r="Q400" s="1098" t="s">
        <v>2085</v>
      </c>
      <c r="R400" s="1098" t="s">
        <v>2085</v>
      </c>
      <c r="S400" s="1098"/>
      <c r="T400" s="1098"/>
      <c r="U400" s="1098"/>
      <c r="V400" s="1098"/>
      <c r="W400" s="1098" t="s">
        <v>2085</v>
      </c>
      <c r="X400" s="1098" t="s">
        <v>2085</v>
      </c>
      <c r="Y400" s="1098" t="s">
        <v>2085</v>
      </c>
      <c r="Z400" s="1098" t="s">
        <v>2085</v>
      </c>
      <c r="AA400" s="1098" t="s">
        <v>2085</v>
      </c>
      <c r="AB400" s="1098" t="s">
        <v>2085</v>
      </c>
      <c r="AC400" s="1098" t="s">
        <v>2085</v>
      </c>
      <c r="AD400" s="1098" t="s">
        <v>2085</v>
      </c>
      <c r="AE400" s="701">
        <v>9950297.9399999995</v>
      </c>
      <c r="AF400" s="702">
        <v>10180381.699999999</v>
      </c>
      <c r="AG400" s="703" t="e">
        <v>#VALUE!</v>
      </c>
      <c r="AH400" s="612" t="s">
        <v>1057</v>
      </c>
    </row>
    <row r="401" spans="2:34" s="569" customFormat="1" ht="28.5" customHeight="1" x14ac:dyDescent="0.2">
      <c r="B401" s="612"/>
      <c r="C401" s="630" t="s">
        <v>308</v>
      </c>
      <c r="D401" s="631"/>
      <c r="E401" s="631"/>
      <c r="F401" s="631"/>
      <c r="G401" s="631"/>
      <c r="H401" s="632"/>
      <c r="I401" s="1109" t="s">
        <v>2088</v>
      </c>
      <c r="J401" s="1110" t="s">
        <v>1462</v>
      </c>
      <c r="K401" s="1110" t="s">
        <v>1462</v>
      </c>
      <c r="L401" s="1110" t="s">
        <v>1462</v>
      </c>
      <c r="M401" s="1110" t="s">
        <v>1462</v>
      </c>
      <c r="N401" s="1110" t="s">
        <v>1462</v>
      </c>
      <c r="O401" s="1110" t="s">
        <v>1462</v>
      </c>
      <c r="P401" s="1110" t="s">
        <v>1462</v>
      </c>
      <c r="Q401" s="1110" t="s">
        <v>1462</v>
      </c>
      <c r="R401" s="1110" t="s">
        <v>1462</v>
      </c>
      <c r="S401" s="1110"/>
      <c r="T401" s="1110"/>
      <c r="U401" s="1110"/>
      <c r="V401" s="1110"/>
      <c r="W401" s="1110" t="s">
        <v>1462</v>
      </c>
      <c r="X401" s="1110" t="s">
        <v>1462</v>
      </c>
      <c r="Y401" s="1110" t="s">
        <v>1462</v>
      </c>
      <c r="Z401" s="1110" t="s">
        <v>1462</v>
      </c>
      <c r="AA401" s="1110" t="s">
        <v>1462</v>
      </c>
      <c r="AB401" s="1110" t="s">
        <v>1462</v>
      </c>
      <c r="AC401" s="1110" t="s">
        <v>1462</v>
      </c>
      <c r="AD401" s="1110" t="s">
        <v>1462</v>
      </c>
      <c r="AE401" s="633">
        <v>9828922.8599999994</v>
      </c>
      <c r="AF401" s="634">
        <v>10140381.699999999</v>
      </c>
      <c r="AG401" s="635" t="e">
        <v>#VALUE!</v>
      </c>
      <c r="AH401" s="612" t="s">
        <v>1057</v>
      </c>
    </row>
    <row r="402" spans="2:34" s="569" customFormat="1" x14ac:dyDescent="0.2">
      <c r="B402" s="612"/>
      <c r="C402" s="630" t="s">
        <v>309</v>
      </c>
      <c r="D402" s="631"/>
      <c r="E402" s="631"/>
      <c r="F402" s="631"/>
      <c r="G402" s="631"/>
      <c r="H402" s="632"/>
      <c r="I402" s="1109" t="s">
        <v>2089</v>
      </c>
      <c r="J402" s="1110" t="s">
        <v>1462</v>
      </c>
      <c r="K402" s="1110" t="s">
        <v>1462</v>
      </c>
      <c r="L402" s="1110" t="s">
        <v>1462</v>
      </c>
      <c r="M402" s="1110" t="s">
        <v>1462</v>
      </c>
      <c r="N402" s="1110" t="s">
        <v>1462</v>
      </c>
      <c r="O402" s="1110" t="s">
        <v>1462</v>
      </c>
      <c r="P402" s="1110" t="s">
        <v>1462</v>
      </c>
      <c r="Q402" s="1110" t="s">
        <v>1462</v>
      </c>
      <c r="R402" s="1110" t="s">
        <v>1462</v>
      </c>
      <c r="S402" s="1110"/>
      <c r="T402" s="1110"/>
      <c r="U402" s="1110"/>
      <c r="V402" s="1110"/>
      <c r="W402" s="1110" t="s">
        <v>1462</v>
      </c>
      <c r="X402" s="1110" t="s">
        <v>1462</v>
      </c>
      <c r="Y402" s="1110" t="s">
        <v>1462</v>
      </c>
      <c r="Z402" s="1110" t="s">
        <v>1462</v>
      </c>
      <c r="AA402" s="1110" t="s">
        <v>1462</v>
      </c>
      <c r="AB402" s="1110" t="s">
        <v>1462</v>
      </c>
      <c r="AC402" s="1110" t="s">
        <v>1462</v>
      </c>
      <c r="AD402" s="1110" t="s">
        <v>1462</v>
      </c>
      <c r="AE402" s="633">
        <v>0</v>
      </c>
      <c r="AF402" s="634">
        <v>0</v>
      </c>
      <c r="AG402" s="635" t="e">
        <v>#VALUE!</v>
      </c>
      <c r="AH402" s="612" t="s">
        <v>1057</v>
      </c>
    </row>
    <row r="403" spans="2:34" s="569" customFormat="1" x14ac:dyDescent="0.2">
      <c r="B403" s="612"/>
      <c r="C403" s="630" t="s">
        <v>310</v>
      </c>
      <c r="D403" s="631"/>
      <c r="E403" s="631"/>
      <c r="F403" s="631"/>
      <c r="G403" s="631"/>
      <c r="H403" s="632"/>
      <c r="I403" s="1109" t="s">
        <v>2090</v>
      </c>
      <c r="J403" s="1110" t="s">
        <v>1462</v>
      </c>
      <c r="K403" s="1110" t="s">
        <v>1462</v>
      </c>
      <c r="L403" s="1110" t="s">
        <v>1462</v>
      </c>
      <c r="M403" s="1110" t="s">
        <v>1462</v>
      </c>
      <c r="N403" s="1110" t="s">
        <v>1462</v>
      </c>
      <c r="O403" s="1110" t="s">
        <v>1462</v>
      </c>
      <c r="P403" s="1110" t="s">
        <v>1462</v>
      </c>
      <c r="Q403" s="1110" t="s">
        <v>1462</v>
      </c>
      <c r="R403" s="1110" t="s">
        <v>1462</v>
      </c>
      <c r="S403" s="1110"/>
      <c r="T403" s="1110"/>
      <c r="U403" s="1110"/>
      <c r="V403" s="1110"/>
      <c r="W403" s="1110" t="s">
        <v>1462</v>
      </c>
      <c r="X403" s="1110" t="s">
        <v>1462</v>
      </c>
      <c r="Y403" s="1110" t="s">
        <v>1462</v>
      </c>
      <c r="Z403" s="1110" t="s">
        <v>1462</v>
      </c>
      <c r="AA403" s="1110" t="s">
        <v>1462</v>
      </c>
      <c r="AB403" s="1110" t="s">
        <v>1462</v>
      </c>
      <c r="AC403" s="1110" t="s">
        <v>1462</v>
      </c>
      <c r="AD403" s="1110" t="s">
        <v>1462</v>
      </c>
      <c r="AE403" s="633">
        <v>0</v>
      </c>
      <c r="AF403" s="634">
        <v>40000</v>
      </c>
      <c r="AG403" s="635" t="e">
        <v>#VALUE!</v>
      </c>
      <c r="AH403" s="612" t="s">
        <v>1057</v>
      </c>
    </row>
    <row r="404" spans="2:34" s="569" customFormat="1" x14ac:dyDescent="0.2">
      <c r="B404" s="612"/>
      <c r="C404" s="630" t="s">
        <v>311</v>
      </c>
      <c r="D404" s="631"/>
      <c r="E404" s="631"/>
      <c r="F404" s="631"/>
      <c r="G404" s="631"/>
      <c r="H404" s="632"/>
      <c r="I404" s="1109" t="s">
        <v>2091</v>
      </c>
      <c r="J404" s="1110" t="s">
        <v>1462</v>
      </c>
      <c r="K404" s="1110" t="s">
        <v>1462</v>
      </c>
      <c r="L404" s="1110" t="s">
        <v>1462</v>
      </c>
      <c r="M404" s="1110" t="s">
        <v>1462</v>
      </c>
      <c r="N404" s="1110" t="s">
        <v>1462</v>
      </c>
      <c r="O404" s="1110" t="s">
        <v>1462</v>
      </c>
      <c r="P404" s="1110" t="s">
        <v>1462</v>
      </c>
      <c r="Q404" s="1110" t="s">
        <v>1462</v>
      </c>
      <c r="R404" s="1110" t="s">
        <v>1462</v>
      </c>
      <c r="S404" s="1110"/>
      <c r="T404" s="1110"/>
      <c r="U404" s="1110"/>
      <c r="V404" s="1110"/>
      <c r="W404" s="1110" t="s">
        <v>1462</v>
      </c>
      <c r="X404" s="1110" t="s">
        <v>1462</v>
      </c>
      <c r="Y404" s="1110" t="s">
        <v>1462</v>
      </c>
      <c r="Z404" s="1110" t="s">
        <v>1462</v>
      </c>
      <c r="AA404" s="1110" t="s">
        <v>1462</v>
      </c>
      <c r="AB404" s="1110" t="s">
        <v>1462</v>
      </c>
      <c r="AC404" s="1110" t="s">
        <v>1462</v>
      </c>
      <c r="AD404" s="1110" t="s">
        <v>1462</v>
      </c>
      <c r="AE404" s="633">
        <v>121375.08</v>
      </c>
      <c r="AF404" s="634">
        <v>0</v>
      </c>
      <c r="AG404" s="635" t="e">
        <v>#VALUE!</v>
      </c>
      <c r="AH404" s="612" t="s">
        <v>1057</v>
      </c>
    </row>
    <row r="405" spans="2:34" s="569" customFormat="1" x14ac:dyDescent="0.2">
      <c r="B405" s="612"/>
      <c r="C405" s="660" t="s">
        <v>2092</v>
      </c>
      <c r="D405" s="661"/>
      <c r="E405" s="661"/>
      <c r="F405" s="661"/>
      <c r="G405" s="661"/>
      <c r="H405" s="662"/>
      <c r="I405" s="1097" t="s">
        <v>2093</v>
      </c>
      <c r="J405" s="1098" t="s">
        <v>2094</v>
      </c>
      <c r="K405" s="1098" t="s">
        <v>2094</v>
      </c>
      <c r="L405" s="1098" t="s">
        <v>2094</v>
      </c>
      <c r="M405" s="1098" t="s">
        <v>2094</v>
      </c>
      <c r="N405" s="1098" t="s">
        <v>2094</v>
      </c>
      <c r="O405" s="1098" t="s">
        <v>2094</v>
      </c>
      <c r="P405" s="1098" t="s">
        <v>2094</v>
      </c>
      <c r="Q405" s="1098" t="s">
        <v>2094</v>
      </c>
      <c r="R405" s="1098" t="s">
        <v>2094</v>
      </c>
      <c r="S405" s="1098"/>
      <c r="T405" s="1098"/>
      <c r="U405" s="1098"/>
      <c r="V405" s="1098"/>
      <c r="W405" s="1098" t="s">
        <v>2094</v>
      </c>
      <c r="X405" s="1098" t="s">
        <v>2094</v>
      </c>
      <c r="Y405" s="1098" t="s">
        <v>2094</v>
      </c>
      <c r="Z405" s="1098" t="s">
        <v>2094</v>
      </c>
      <c r="AA405" s="1098" t="s">
        <v>2094</v>
      </c>
      <c r="AB405" s="1098" t="s">
        <v>2094</v>
      </c>
      <c r="AC405" s="1098" t="s">
        <v>2094</v>
      </c>
      <c r="AD405" s="1098" t="s">
        <v>2094</v>
      </c>
      <c r="AE405" s="701">
        <v>1532697.5299999998</v>
      </c>
      <c r="AF405" s="702">
        <v>755548.98999999987</v>
      </c>
      <c r="AG405" s="703" t="e">
        <v>#VALUE!</v>
      </c>
      <c r="AH405" s="612" t="s">
        <v>1057</v>
      </c>
    </row>
    <row r="406" spans="2:34" s="569" customFormat="1" x14ac:dyDescent="0.2">
      <c r="B406" s="612"/>
      <c r="C406" s="630" t="s">
        <v>312</v>
      </c>
      <c r="D406" s="631"/>
      <c r="E406" s="631"/>
      <c r="F406" s="631"/>
      <c r="G406" s="631"/>
      <c r="H406" s="632"/>
      <c r="I406" s="1109" t="s">
        <v>2095</v>
      </c>
      <c r="J406" s="1110" t="s">
        <v>1462</v>
      </c>
      <c r="K406" s="1110" t="s">
        <v>1462</v>
      </c>
      <c r="L406" s="1110" t="s">
        <v>1462</v>
      </c>
      <c r="M406" s="1110" t="s">
        <v>1462</v>
      </c>
      <c r="N406" s="1110" t="s">
        <v>1462</v>
      </c>
      <c r="O406" s="1110" t="s">
        <v>1462</v>
      </c>
      <c r="P406" s="1110" t="s">
        <v>1462</v>
      </c>
      <c r="Q406" s="1110" t="s">
        <v>1462</v>
      </c>
      <c r="R406" s="1110" t="s">
        <v>1462</v>
      </c>
      <c r="S406" s="1110"/>
      <c r="T406" s="1110"/>
      <c r="U406" s="1110"/>
      <c r="V406" s="1110"/>
      <c r="W406" s="1110" t="s">
        <v>1462</v>
      </c>
      <c r="X406" s="1110" t="s">
        <v>1462</v>
      </c>
      <c r="Y406" s="1110" t="s">
        <v>1462</v>
      </c>
      <c r="Z406" s="1110" t="s">
        <v>1462</v>
      </c>
      <c r="AA406" s="1110" t="s">
        <v>1462</v>
      </c>
      <c r="AB406" s="1110" t="s">
        <v>1462</v>
      </c>
      <c r="AC406" s="1110" t="s">
        <v>1462</v>
      </c>
      <c r="AD406" s="1110" t="s">
        <v>1462</v>
      </c>
      <c r="AE406" s="633">
        <v>750000</v>
      </c>
      <c r="AF406" s="634">
        <v>0</v>
      </c>
      <c r="AG406" s="635" t="e">
        <v>#VALUE!</v>
      </c>
      <c r="AH406" s="612" t="s">
        <v>1057</v>
      </c>
    </row>
    <row r="407" spans="2:34" s="569" customFormat="1" x14ac:dyDescent="0.2">
      <c r="B407" s="612"/>
      <c r="C407" s="630" t="s">
        <v>313</v>
      </c>
      <c r="D407" s="631"/>
      <c r="E407" s="631"/>
      <c r="F407" s="631"/>
      <c r="G407" s="631"/>
      <c r="H407" s="632"/>
      <c r="I407" s="1109" t="s">
        <v>2096</v>
      </c>
      <c r="J407" s="1110" t="s">
        <v>2097</v>
      </c>
      <c r="K407" s="1110" t="s">
        <v>2097</v>
      </c>
      <c r="L407" s="1110" t="s">
        <v>2097</v>
      </c>
      <c r="M407" s="1110" t="s">
        <v>2097</v>
      </c>
      <c r="N407" s="1110" t="s">
        <v>2097</v>
      </c>
      <c r="O407" s="1110" t="s">
        <v>2097</v>
      </c>
      <c r="P407" s="1110" t="s">
        <v>2097</v>
      </c>
      <c r="Q407" s="1110" t="s">
        <v>2097</v>
      </c>
      <c r="R407" s="1110" t="s">
        <v>2097</v>
      </c>
      <c r="S407" s="1110"/>
      <c r="T407" s="1110"/>
      <c r="U407" s="1110"/>
      <c r="V407" s="1110"/>
      <c r="W407" s="1110" t="s">
        <v>2097</v>
      </c>
      <c r="X407" s="1110" t="s">
        <v>2097</v>
      </c>
      <c r="Y407" s="1110" t="s">
        <v>2097</v>
      </c>
      <c r="Z407" s="1110" t="s">
        <v>2097</v>
      </c>
      <c r="AA407" s="1110" t="s">
        <v>2097</v>
      </c>
      <c r="AB407" s="1110" t="s">
        <v>2097</v>
      </c>
      <c r="AC407" s="1110" t="s">
        <v>2097</v>
      </c>
      <c r="AD407" s="1110" t="s">
        <v>2097</v>
      </c>
      <c r="AE407" s="633">
        <v>0</v>
      </c>
      <c r="AF407" s="634">
        <v>0</v>
      </c>
      <c r="AG407" s="635" t="e">
        <v>#VALUE!</v>
      </c>
      <c r="AH407" s="612" t="s">
        <v>1057</v>
      </c>
    </row>
    <row r="408" spans="2:34" s="569" customFormat="1" x14ac:dyDescent="0.2">
      <c r="B408" s="612"/>
      <c r="C408" s="630" t="s">
        <v>314</v>
      </c>
      <c r="D408" s="631"/>
      <c r="E408" s="631"/>
      <c r="F408" s="631"/>
      <c r="G408" s="631"/>
      <c r="H408" s="632"/>
      <c r="I408" s="1109" t="s">
        <v>2098</v>
      </c>
      <c r="J408" s="1110" t="s">
        <v>2097</v>
      </c>
      <c r="K408" s="1110" t="s">
        <v>2097</v>
      </c>
      <c r="L408" s="1110" t="s">
        <v>2097</v>
      </c>
      <c r="M408" s="1110" t="s">
        <v>2097</v>
      </c>
      <c r="N408" s="1110" t="s">
        <v>2097</v>
      </c>
      <c r="O408" s="1110" t="s">
        <v>2097</v>
      </c>
      <c r="P408" s="1110" t="s">
        <v>2097</v>
      </c>
      <c r="Q408" s="1110" t="s">
        <v>2097</v>
      </c>
      <c r="R408" s="1110" t="s">
        <v>2097</v>
      </c>
      <c r="S408" s="1110"/>
      <c r="T408" s="1110"/>
      <c r="U408" s="1110"/>
      <c r="V408" s="1110"/>
      <c r="W408" s="1110" t="s">
        <v>2097</v>
      </c>
      <c r="X408" s="1110" t="s">
        <v>2097</v>
      </c>
      <c r="Y408" s="1110" t="s">
        <v>2097</v>
      </c>
      <c r="Z408" s="1110" t="s">
        <v>2097</v>
      </c>
      <c r="AA408" s="1110" t="s">
        <v>2097</v>
      </c>
      <c r="AB408" s="1110" t="s">
        <v>2097</v>
      </c>
      <c r="AC408" s="1110" t="s">
        <v>2097</v>
      </c>
      <c r="AD408" s="1110" t="s">
        <v>2097</v>
      </c>
      <c r="AE408" s="633">
        <v>0</v>
      </c>
      <c r="AF408" s="634">
        <v>0</v>
      </c>
      <c r="AG408" s="635" t="e">
        <v>#VALUE!</v>
      </c>
      <c r="AH408" s="612" t="s">
        <v>1057</v>
      </c>
    </row>
    <row r="409" spans="2:34" s="569" customFormat="1" x14ac:dyDescent="0.2">
      <c r="B409" s="612"/>
      <c r="C409" s="630" t="s">
        <v>315</v>
      </c>
      <c r="D409" s="631"/>
      <c r="E409" s="631"/>
      <c r="F409" s="631"/>
      <c r="G409" s="631"/>
      <c r="H409" s="632"/>
      <c r="I409" s="1109" t="s">
        <v>2099</v>
      </c>
      <c r="J409" s="1110" t="s">
        <v>2100</v>
      </c>
      <c r="K409" s="1110" t="s">
        <v>2100</v>
      </c>
      <c r="L409" s="1110" t="s">
        <v>2100</v>
      </c>
      <c r="M409" s="1110" t="s">
        <v>2100</v>
      </c>
      <c r="N409" s="1110" t="s">
        <v>2100</v>
      </c>
      <c r="O409" s="1110" t="s">
        <v>2100</v>
      </c>
      <c r="P409" s="1110" t="s">
        <v>2100</v>
      </c>
      <c r="Q409" s="1110" t="s">
        <v>2100</v>
      </c>
      <c r="R409" s="1110" t="s">
        <v>2100</v>
      </c>
      <c r="S409" s="1110"/>
      <c r="T409" s="1110"/>
      <c r="U409" s="1110"/>
      <c r="V409" s="1110"/>
      <c r="W409" s="1110" t="s">
        <v>2100</v>
      </c>
      <c r="X409" s="1110" t="s">
        <v>2100</v>
      </c>
      <c r="Y409" s="1110" t="s">
        <v>2100</v>
      </c>
      <c r="Z409" s="1110" t="s">
        <v>2100</v>
      </c>
      <c r="AA409" s="1110" t="s">
        <v>2100</v>
      </c>
      <c r="AB409" s="1110" t="s">
        <v>2100</v>
      </c>
      <c r="AC409" s="1110" t="s">
        <v>2100</v>
      </c>
      <c r="AD409" s="1110" t="s">
        <v>2100</v>
      </c>
      <c r="AE409" s="633">
        <v>0</v>
      </c>
      <c r="AF409" s="634">
        <v>0</v>
      </c>
      <c r="AG409" s="635" t="e">
        <v>#VALUE!</v>
      </c>
      <c r="AH409" s="612" t="s">
        <v>1057</v>
      </c>
    </row>
    <row r="410" spans="2:34" s="569" customFormat="1" x14ac:dyDescent="0.2">
      <c r="B410" s="612"/>
      <c r="C410" s="630" t="s">
        <v>316</v>
      </c>
      <c r="D410" s="631"/>
      <c r="E410" s="631"/>
      <c r="F410" s="631"/>
      <c r="G410" s="631"/>
      <c r="H410" s="632"/>
      <c r="I410" s="1109" t="s">
        <v>2101</v>
      </c>
      <c r="J410" s="1110" t="s">
        <v>2102</v>
      </c>
      <c r="K410" s="1110" t="s">
        <v>2102</v>
      </c>
      <c r="L410" s="1110" t="s">
        <v>2102</v>
      </c>
      <c r="M410" s="1110" t="s">
        <v>2102</v>
      </c>
      <c r="N410" s="1110" t="s">
        <v>2102</v>
      </c>
      <c r="O410" s="1110" t="s">
        <v>2102</v>
      </c>
      <c r="P410" s="1110" t="s">
        <v>2102</v>
      </c>
      <c r="Q410" s="1110" t="s">
        <v>2102</v>
      </c>
      <c r="R410" s="1110" t="s">
        <v>2102</v>
      </c>
      <c r="S410" s="1110"/>
      <c r="T410" s="1110"/>
      <c r="U410" s="1110"/>
      <c r="V410" s="1110"/>
      <c r="W410" s="1110" t="s">
        <v>2102</v>
      </c>
      <c r="X410" s="1110" t="s">
        <v>2102</v>
      </c>
      <c r="Y410" s="1110" t="s">
        <v>2102</v>
      </c>
      <c r="Z410" s="1110" t="s">
        <v>2102</v>
      </c>
      <c r="AA410" s="1110" t="s">
        <v>2102</v>
      </c>
      <c r="AB410" s="1110" t="s">
        <v>2102</v>
      </c>
      <c r="AC410" s="1110" t="s">
        <v>2102</v>
      </c>
      <c r="AD410" s="1110" t="s">
        <v>2102</v>
      </c>
      <c r="AE410" s="633">
        <v>0</v>
      </c>
      <c r="AF410" s="634">
        <v>0</v>
      </c>
      <c r="AG410" s="635" t="e">
        <v>#VALUE!</v>
      </c>
      <c r="AH410" s="612" t="s">
        <v>1057</v>
      </c>
    </row>
    <row r="411" spans="2:34" s="569" customFormat="1" x14ac:dyDescent="0.2">
      <c r="B411" s="612"/>
      <c r="C411" s="630" t="s">
        <v>317</v>
      </c>
      <c r="D411" s="631"/>
      <c r="E411" s="631"/>
      <c r="F411" s="631"/>
      <c r="G411" s="631"/>
      <c r="H411" s="632"/>
      <c r="I411" s="1109" t="s">
        <v>2103</v>
      </c>
      <c r="J411" s="1110" t="s">
        <v>2104</v>
      </c>
      <c r="K411" s="1110" t="s">
        <v>2104</v>
      </c>
      <c r="L411" s="1110" t="s">
        <v>2104</v>
      </c>
      <c r="M411" s="1110" t="s">
        <v>2104</v>
      </c>
      <c r="N411" s="1110" t="s">
        <v>2104</v>
      </c>
      <c r="O411" s="1110" t="s">
        <v>2104</v>
      </c>
      <c r="P411" s="1110" t="s">
        <v>2104</v>
      </c>
      <c r="Q411" s="1110" t="s">
        <v>2104</v>
      </c>
      <c r="R411" s="1110" t="s">
        <v>2104</v>
      </c>
      <c r="S411" s="1110"/>
      <c r="T411" s="1110"/>
      <c r="U411" s="1110"/>
      <c r="V411" s="1110"/>
      <c r="W411" s="1110" t="s">
        <v>2104</v>
      </c>
      <c r="X411" s="1110" t="s">
        <v>2104</v>
      </c>
      <c r="Y411" s="1110" t="s">
        <v>2104</v>
      </c>
      <c r="Z411" s="1110" t="s">
        <v>2104</v>
      </c>
      <c r="AA411" s="1110" t="s">
        <v>2104</v>
      </c>
      <c r="AB411" s="1110" t="s">
        <v>2104</v>
      </c>
      <c r="AC411" s="1110" t="s">
        <v>2104</v>
      </c>
      <c r="AD411" s="1110" t="s">
        <v>2104</v>
      </c>
      <c r="AE411" s="633">
        <v>0</v>
      </c>
      <c r="AF411" s="634">
        <v>0</v>
      </c>
      <c r="AG411" s="635" t="e">
        <v>#VALUE!</v>
      </c>
      <c r="AH411" s="612" t="s">
        <v>1057</v>
      </c>
    </row>
    <row r="412" spans="2:34" s="569" customFormat="1" x14ac:dyDescent="0.2">
      <c r="B412" s="612"/>
      <c r="C412" s="630" t="s">
        <v>318</v>
      </c>
      <c r="D412" s="631"/>
      <c r="E412" s="631"/>
      <c r="F412" s="631"/>
      <c r="G412" s="631"/>
      <c r="H412" s="632"/>
      <c r="I412" s="1109" t="s">
        <v>2105</v>
      </c>
      <c r="J412" s="1110" t="s">
        <v>2106</v>
      </c>
      <c r="K412" s="1110" t="s">
        <v>2106</v>
      </c>
      <c r="L412" s="1110" t="s">
        <v>2106</v>
      </c>
      <c r="M412" s="1110" t="s">
        <v>2106</v>
      </c>
      <c r="N412" s="1110" t="s">
        <v>2106</v>
      </c>
      <c r="O412" s="1110" t="s">
        <v>2106</v>
      </c>
      <c r="P412" s="1110" t="s">
        <v>2106</v>
      </c>
      <c r="Q412" s="1110" t="s">
        <v>2106</v>
      </c>
      <c r="R412" s="1110" t="s">
        <v>2106</v>
      </c>
      <c r="S412" s="1110"/>
      <c r="T412" s="1110"/>
      <c r="U412" s="1110"/>
      <c r="V412" s="1110"/>
      <c r="W412" s="1110" t="s">
        <v>2106</v>
      </c>
      <c r="X412" s="1110" t="s">
        <v>2106</v>
      </c>
      <c r="Y412" s="1110" t="s">
        <v>2106</v>
      </c>
      <c r="Z412" s="1110" t="s">
        <v>2106</v>
      </c>
      <c r="AA412" s="1110" t="s">
        <v>2106</v>
      </c>
      <c r="AB412" s="1110" t="s">
        <v>2106</v>
      </c>
      <c r="AC412" s="1110" t="s">
        <v>2106</v>
      </c>
      <c r="AD412" s="1110" t="s">
        <v>2106</v>
      </c>
      <c r="AE412" s="633">
        <v>782697.5299999998</v>
      </c>
      <c r="AF412" s="634">
        <v>755548.98999999987</v>
      </c>
      <c r="AG412" s="635" t="e">
        <v>#VALUE!</v>
      </c>
      <c r="AH412" s="612" t="s">
        <v>1057</v>
      </c>
    </row>
    <row r="413" spans="2:34" s="569" customFormat="1" x14ac:dyDescent="0.2">
      <c r="B413" s="612"/>
      <c r="C413" s="613" t="s">
        <v>2107</v>
      </c>
      <c r="D413" s="614"/>
      <c r="E413" s="614"/>
      <c r="F413" s="614"/>
      <c r="G413" s="614"/>
      <c r="H413" s="615"/>
      <c r="I413" s="1099" t="s">
        <v>2108</v>
      </c>
      <c r="J413" s="1100" t="s">
        <v>2108</v>
      </c>
      <c r="K413" s="1100" t="s">
        <v>2108</v>
      </c>
      <c r="L413" s="1100" t="s">
        <v>2108</v>
      </c>
      <c r="M413" s="1100" t="s">
        <v>2108</v>
      </c>
      <c r="N413" s="1100" t="s">
        <v>2108</v>
      </c>
      <c r="O413" s="1100" t="s">
        <v>2108</v>
      </c>
      <c r="P413" s="1100" t="s">
        <v>2108</v>
      </c>
      <c r="Q413" s="1100" t="s">
        <v>2108</v>
      </c>
      <c r="R413" s="1100" t="s">
        <v>2108</v>
      </c>
      <c r="S413" s="1100"/>
      <c r="T413" s="1100"/>
      <c r="U413" s="1100"/>
      <c r="V413" s="1100"/>
      <c r="W413" s="1100" t="s">
        <v>2108</v>
      </c>
      <c r="X413" s="1100" t="s">
        <v>2108</v>
      </c>
      <c r="Y413" s="1100" t="s">
        <v>2108</v>
      </c>
      <c r="Z413" s="1100" t="s">
        <v>2108</v>
      </c>
      <c r="AA413" s="1100" t="s">
        <v>2108</v>
      </c>
      <c r="AB413" s="1100" t="s">
        <v>2108</v>
      </c>
      <c r="AC413" s="1100" t="s">
        <v>2108</v>
      </c>
      <c r="AD413" s="1100" t="s">
        <v>2108</v>
      </c>
      <c r="AE413" s="616">
        <v>336897112.44999993</v>
      </c>
      <c r="AF413" s="617">
        <v>334246793.12</v>
      </c>
      <c r="AG413" s="672" t="e">
        <v>#VALUE!</v>
      </c>
      <c r="AH413" s="612" t="s">
        <v>1057</v>
      </c>
    </row>
    <row r="414" spans="2:34" s="569" customFormat="1" x14ac:dyDescent="0.2">
      <c r="B414" s="612"/>
      <c r="C414" s="613"/>
      <c r="D414" s="614"/>
      <c r="E414" s="614"/>
      <c r="F414" s="614"/>
      <c r="G414" s="614"/>
      <c r="H414" s="615"/>
      <c r="I414" s="1099" t="s">
        <v>2109</v>
      </c>
      <c r="J414" s="1100" t="s">
        <v>2109</v>
      </c>
      <c r="K414" s="1100" t="s">
        <v>2109</v>
      </c>
      <c r="L414" s="1100" t="s">
        <v>2109</v>
      </c>
      <c r="M414" s="1100" t="s">
        <v>2109</v>
      </c>
      <c r="N414" s="1100" t="s">
        <v>2109</v>
      </c>
      <c r="O414" s="1100" t="s">
        <v>2109</v>
      </c>
      <c r="P414" s="1100" t="s">
        <v>2109</v>
      </c>
      <c r="Q414" s="1100" t="s">
        <v>2109</v>
      </c>
      <c r="R414" s="1100" t="s">
        <v>2109</v>
      </c>
      <c r="S414" s="1100"/>
      <c r="T414" s="1100"/>
      <c r="U414" s="1100"/>
      <c r="V414" s="1100"/>
      <c r="W414" s="1100" t="s">
        <v>2109</v>
      </c>
      <c r="X414" s="1100" t="s">
        <v>2109</v>
      </c>
      <c r="Y414" s="1100" t="s">
        <v>2109</v>
      </c>
      <c r="Z414" s="1100" t="s">
        <v>2109</v>
      </c>
      <c r="AA414" s="1100" t="s">
        <v>2109</v>
      </c>
      <c r="AB414" s="1100" t="s">
        <v>2109</v>
      </c>
      <c r="AC414" s="1100" t="s">
        <v>2109</v>
      </c>
      <c r="AD414" s="1100" t="s">
        <v>2109</v>
      </c>
      <c r="AE414" s="692"/>
      <c r="AF414" s="693"/>
      <c r="AG414" s="681"/>
      <c r="AH414" s="612" t="s">
        <v>1057</v>
      </c>
    </row>
    <row r="415" spans="2:34" s="569" customFormat="1" x14ac:dyDescent="0.2">
      <c r="B415" s="612"/>
      <c r="C415" s="613" t="s">
        <v>2110</v>
      </c>
      <c r="D415" s="614"/>
      <c r="E415" s="614"/>
      <c r="F415" s="614"/>
      <c r="G415" s="614"/>
      <c r="H415" s="615"/>
      <c r="I415" s="1099" t="s">
        <v>2111</v>
      </c>
      <c r="J415" s="1100" t="s">
        <v>2111</v>
      </c>
      <c r="K415" s="1100" t="s">
        <v>2111</v>
      </c>
      <c r="L415" s="1100" t="s">
        <v>2111</v>
      </c>
      <c r="M415" s="1100" t="s">
        <v>2111</v>
      </c>
      <c r="N415" s="1100" t="s">
        <v>2111</v>
      </c>
      <c r="O415" s="1100" t="s">
        <v>2111</v>
      </c>
      <c r="P415" s="1100" t="s">
        <v>2111</v>
      </c>
      <c r="Q415" s="1100" t="s">
        <v>2111</v>
      </c>
      <c r="R415" s="1100" t="s">
        <v>2111</v>
      </c>
      <c r="S415" s="1100"/>
      <c r="T415" s="1100"/>
      <c r="U415" s="1100"/>
      <c r="V415" s="1100"/>
      <c r="W415" s="1100" t="s">
        <v>2111</v>
      </c>
      <c r="X415" s="1100" t="s">
        <v>2111</v>
      </c>
      <c r="Y415" s="1100" t="s">
        <v>2111</v>
      </c>
      <c r="Z415" s="1100" t="s">
        <v>2111</v>
      </c>
      <c r="AA415" s="1100" t="s">
        <v>2111</v>
      </c>
      <c r="AB415" s="1100" t="s">
        <v>2111</v>
      </c>
      <c r="AC415" s="1100" t="s">
        <v>2111</v>
      </c>
      <c r="AD415" s="1100" t="s">
        <v>2111</v>
      </c>
      <c r="AE415" s="616">
        <v>205.88</v>
      </c>
      <c r="AF415" s="617">
        <v>307.61</v>
      </c>
      <c r="AG415" s="672" t="e">
        <v>#VALUE!</v>
      </c>
      <c r="AH415" s="612" t="s">
        <v>1057</v>
      </c>
    </row>
    <row r="416" spans="2:34" s="569" customFormat="1" x14ac:dyDescent="0.2">
      <c r="B416" s="612"/>
      <c r="C416" s="660" t="s">
        <v>319</v>
      </c>
      <c r="D416" s="661"/>
      <c r="E416" s="661"/>
      <c r="F416" s="661"/>
      <c r="G416" s="661"/>
      <c r="H416" s="662"/>
      <c r="I416" s="1097" t="s">
        <v>2112</v>
      </c>
      <c r="J416" s="1098" t="s">
        <v>2113</v>
      </c>
      <c r="K416" s="1098" t="s">
        <v>2113</v>
      </c>
      <c r="L416" s="1098" t="s">
        <v>2113</v>
      </c>
      <c r="M416" s="1098" t="s">
        <v>2113</v>
      </c>
      <c r="N416" s="1098" t="s">
        <v>2113</v>
      </c>
      <c r="O416" s="1098" t="s">
        <v>2113</v>
      </c>
      <c r="P416" s="1098" t="s">
        <v>2113</v>
      </c>
      <c r="Q416" s="1098" t="s">
        <v>2113</v>
      </c>
      <c r="R416" s="1098" t="s">
        <v>2113</v>
      </c>
      <c r="S416" s="1098"/>
      <c r="T416" s="1098"/>
      <c r="U416" s="1098"/>
      <c r="V416" s="1098"/>
      <c r="W416" s="1098" t="s">
        <v>2113</v>
      </c>
      <c r="X416" s="1098" t="s">
        <v>2113</v>
      </c>
      <c r="Y416" s="1098" t="s">
        <v>2113</v>
      </c>
      <c r="Z416" s="1098" t="s">
        <v>2113</v>
      </c>
      <c r="AA416" s="1098" t="s">
        <v>2113</v>
      </c>
      <c r="AB416" s="1098" t="s">
        <v>2113</v>
      </c>
      <c r="AC416" s="1098" t="s">
        <v>2113</v>
      </c>
      <c r="AD416" s="1098" t="s">
        <v>2113</v>
      </c>
      <c r="AE416" s="633">
        <v>5.0599999999999996</v>
      </c>
      <c r="AF416" s="634">
        <v>-39.61</v>
      </c>
      <c r="AG416" s="635" t="e">
        <v>#VALUE!</v>
      </c>
      <c r="AH416" s="612" t="s">
        <v>1057</v>
      </c>
    </row>
    <row r="417" spans="2:34" s="569" customFormat="1" x14ac:dyDescent="0.2">
      <c r="B417" s="612"/>
      <c r="C417" s="660" t="s">
        <v>320</v>
      </c>
      <c r="D417" s="661"/>
      <c r="E417" s="661"/>
      <c r="F417" s="661"/>
      <c r="G417" s="661"/>
      <c r="H417" s="662"/>
      <c r="I417" s="1097" t="s">
        <v>2114</v>
      </c>
      <c r="J417" s="1098" t="s">
        <v>2114</v>
      </c>
      <c r="K417" s="1098" t="s">
        <v>2114</v>
      </c>
      <c r="L417" s="1098" t="s">
        <v>2114</v>
      </c>
      <c r="M417" s="1098" t="s">
        <v>2114</v>
      </c>
      <c r="N417" s="1098" t="s">
        <v>2114</v>
      </c>
      <c r="O417" s="1098" t="s">
        <v>2114</v>
      </c>
      <c r="P417" s="1098" t="s">
        <v>2114</v>
      </c>
      <c r="Q417" s="1098" t="s">
        <v>2114</v>
      </c>
      <c r="R417" s="1098" t="s">
        <v>2114</v>
      </c>
      <c r="S417" s="1098"/>
      <c r="T417" s="1098"/>
      <c r="U417" s="1098"/>
      <c r="V417" s="1098"/>
      <c r="W417" s="1098" t="s">
        <v>2114</v>
      </c>
      <c r="X417" s="1098" t="s">
        <v>2114</v>
      </c>
      <c r="Y417" s="1098" t="s">
        <v>2114</v>
      </c>
      <c r="Z417" s="1098" t="s">
        <v>2114</v>
      </c>
      <c r="AA417" s="1098" t="s">
        <v>2114</v>
      </c>
      <c r="AB417" s="1098" t="s">
        <v>2114</v>
      </c>
      <c r="AC417" s="1098" t="s">
        <v>2114</v>
      </c>
      <c r="AD417" s="1098" t="s">
        <v>2114</v>
      </c>
      <c r="AE417" s="633">
        <v>200.82</v>
      </c>
      <c r="AF417" s="634">
        <v>0</v>
      </c>
      <c r="AG417" s="635" t="e">
        <v>#VALUE!</v>
      </c>
      <c r="AH417" s="612" t="s">
        <v>1057</v>
      </c>
    </row>
    <row r="418" spans="2:34" s="569" customFormat="1" x14ac:dyDescent="0.2">
      <c r="B418" s="612"/>
      <c r="C418" s="660" t="s">
        <v>321</v>
      </c>
      <c r="D418" s="661"/>
      <c r="E418" s="661"/>
      <c r="F418" s="661"/>
      <c r="G418" s="661"/>
      <c r="H418" s="662"/>
      <c r="I418" s="1097" t="s">
        <v>2115</v>
      </c>
      <c r="J418" s="1098" t="s">
        <v>2115</v>
      </c>
      <c r="K418" s="1098" t="s">
        <v>2115</v>
      </c>
      <c r="L418" s="1098" t="s">
        <v>2115</v>
      </c>
      <c r="M418" s="1098" t="s">
        <v>2115</v>
      </c>
      <c r="N418" s="1098" t="s">
        <v>2115</v>
      </c>
      <c r="O418" s="1098" t="s">
        <v>2115</v>
      </c>
      <c r="P418" s="1098" t="s">
        <v>2115</v>
      </c>
      <c r="Q418" s="1098" t="s">
        <v>2115</v>
      </c>
      <c r="R418" s="1098" t="s">
        <v>2115</v>
      </c>
      <c r="S418" s="1098"/>
      <c r="T418" s="1098"/>
      <c r="U418" s="1098"/>
      <c r="V418" s="1098"/>
      <c r="W418" s="1098" t="s">
        <v>2115</v>
      </c>
      <c r="X418" s="1098" t="s">
        <v>2115</v>
      </c>
      <c r="Y418" s="1098" t="s">
        <v>2115</v>
      </c>
      <c r="Z418" s="1098" t="s">
        <v>2115</v>
      </c>
      <c r="AA418" s="1098" t="s">
        <v>2115</v>
      </c>
      <c r="AB418" s="1098" t="s">
        <v>2115</v>
      </c>
      <c r="AC418" s="1098" t="s">
        <v>2115</v>
      </c>
      <c r="AD418" s="1098" t="s">
        <v>2115</v>
      </c>
      <c r="AE418" s="633">
        <v>0</v>
      </c>
      <c r="AF418" s="634">
        <v>347.22</v>
      </c>
      <c r="AG418" s="635" t="e">
        <v>#VALUE!</v>
      </c>
      <c r="AH418" s="612" t="s">
        <v>1057</v>
      </c>
    </row>
    <row r="419" spans="2:34" s="569" customFormat="1" x14ac:dyDescent="0.2">
      <c r="B419" s="612"/>
      <c r="C419" s="613" t="s">
        <v>2116</v>
      </c>
      <c r="D419" s="614"/>
      <c r="E419" s="614"/>
      <c r="F419" s="614"/>
      <c r="G419" s="614"/>
      <c r="H419" s="615"/>
      <c r="I419" s="1099" t="s">
        <v>2117</v>
      </c>
      <c r="J419" s="1100" t="s">
        <v>2117</v>
      </c>
      <c r="K419" s="1100" t="s">
        <v>2117</v>
      </c>
      <c r="L419" s="1100" t="s">
        <v>2117</v>
      </c>
      <c r="M419" s="1100" t="s">
        <v>2117</v>
      </c>
      <c r="N419" s="1100" t="s">
        <v>2117</v>
      </c>
      <c r="O419" s="1100" t="s">
        <v>2117</v>
      </c>
      <c r="P419" s="1100" t="s">
        <v>2117</v>
      </c>
      <c r="Q419" s="1100" t="s">
        <v>2117</v>
      </c>
      <c r="R419" s="1100" t="s">
        <v>2117</v>
      </c>
      <c r="S419" s="1100"/>
      <c r="T419" s="1100"/>
      <c r="U419" s="1100"/>
      <c r="V419" s="1100"/>
      <c r="W419" s="1100" t="s">
        <v>2117</v>
      </c>
      <c r="X419" s="1100" t="s">
        <v>2117</v>
      </c>
      <c r="Y419" s="1100" t="s">
        <v>2117</v>
      </c>
      <c r="Z419" s="1100" t="s">
        <v>2117</v>
      </c>
      <c r="AA419" s="1100" t="s">
        <v>2117</v>
      </c>
      <c r="AB419" s="1100" t="s">
        <v>2117</v>
      </c>
      <c r="AC419" s="1100" t="s">
        <v>2117</v>
      </c>
      <c r="AD419" s="1100" t="s">
        <v>2117</v>
      </c>
      <c r="AE419" s="616">
        <v>0</v>
      </c>
      <c r="AF419" s="617">
        <v>0</v>
      </c>
      <c r="AG419" s="672" t="e">
        <v>#VALUE!</v>
      </c>
      <c r="AH419" s="612" t="s">
        <v>1057</v>
      </c>
    </row>
    <row r="420" spans="2:34" s="569" customFormat="1" x14ac:dyDescent="0.2">
      <c r="B420" s="612"/>
      <c r="C420" s="660" t="s">
        <v>322</v>
      </c>
      <c r="D420" s="661"/>
      <c r="E420" s="661"/>
      <c r="F420" s="661"/>
      <c r="G420" s="661"/>
      <c r="H420" s="662"/>
      <c r="I420" s="1097" t="s">
        <v>2118</v>
      </c>
      <c r="J420" s="1098" t="s">
        <v>2118</v>
      </c>
      <c r="K420" s="1098" t="s">
        <v>2118</v>
      </c>
      <c r="L420" s="1098" t="s">
        <v>2118</v>
      </c>
      <c r="M420" s="1098" t="s">
        <v>2118</v>
      </c>
      <c r="N420" s="1098" t="s">
        <v>2118</v>
      </c>
      <c r="O420" s="1098" t="s">
        <v>2118</v>
      </c>
      <c r="P420" s="1098" t="s">
        <v>2118</v>
      </c>
      <c r="Q420" s="1098" t="s">
        <v>2118</v>
      </c>
      <c r="R420" s="1098" t="s">
        <v>2118</v>
      </c>
      <c r="S420" s="1098"/>
      <c r="T420" s="1098"/>
      <c r="U420" s="1098"/>
      <c r="V420" s="1098"/>
      <c r="W420" s="1098" t="s">
        <v>2118</v>
      </c>
      <c r="X420" s="1098" t="s">
        <v>2118</v>
      </c>
      <c r="Y420" s="1098" t="s">
        <v>2118</v>
      </c>
      <c r="Z420" s="1098" t="s">
        <v>2118</v>
      </c>
      <c r="AA420" s="1098" t="s">
        <v>2118</v>
      </c>
      <c r="AB420" s="1098" t="s">
        <v>2118</v>
      </c>
      <c r="AC420" s="1098" t="s">
        <v>2118</v>
      </c>
      <c r="AD420" s="1098" t="s">
        <v>2118</v>
      </c>
      <c r="AE420" s="633">
        <v>0</v>
      </c>
      <c r="AF420" s="634">
        <v>0</v>
      </c>
      <c r="AG420" s="635" t="e">
        <v>#VALUE!</v>
      </c>
      <c r="AH420" s="612" t="s">
        <v>1057</v>
      </c>
    </row>
    <row r="421" spans="2:34" s="569" customFormat="1" x14ac:dyDescent="0.2">
      <c r="B421" s="612"/>
      <c r="C421" s="660" t="s">
        <v>323</v>
      </c>
      <c r="D421" s="661"/>
      <c r="E421" s="661"/>
      <c r="F421" s="661"/>
      <c r="G421" s="661"/>
      <c r="H421" s="662"/>
      <c r="I421" s="1097" t="s">
        <v>2119</v>
      </c>
      <c r="J421" s="1098" t="s">
        <v>2119</v>
      </c>
      <c r="K421" s="1098" t="s">
        <v>2119</v>
      </c>
      <c r="L421" s="1098" t="s">
        <v>2119</v>
      </c>
      <c r="M421" s="1098" t="s">
        <v>2119</v>
      </c>
      <c r="N421" s="1098" t="s">
        <v>2119</v>
      </c>
      <c r="O421" s="1098" t="s">
        <v>2119</v>
      </c>
      <c r="P421" s="1098" t="s">
        <v>2119</v>
      </c>
      <c r="Q421" s="1098" t="s">
        <v>2119</v>
      </c>
      <c r="R421" s="1098" t="s">
        <v>2119</v>
      </c>
      <c r="S421" s="1098"/>
      <c r="T421" s="1098"/>
      <c r="U421" s="1098"/>
      <c r="V421" s="1098"/>
      <c r="W421" s="1098" t="s">
        <v>2119</v>
      </c>
      <c r="X421" s="1098" t="s">
        <v>2119</v>
      </c>
      <c r="Y421" s="1098" t="s">
        <v>2119</v>
      </c>
      <c r="Z421" s="1098" t="s">
        <v>2119</v>
      </c>
      <c r="AA421" s="1098" t="s">
        <v>2119</v>
      </c>
      <c r="AB421" s="1098" t="s">
        <v>2119</v>
      </c>
      <c r="AC421" s="1098" t="s">
        <v>2119</v>
      </c>
      <c r="AD421" s="1098" t="s">
        <v>2119</v>
      </c>
      <c r="AE421" s="633">
        <v>0</v>
      </c>
      <c r="AF421" s="634">
        <v>0</v>
      </c>
      <c r="AG421" s="635" t="e">
        <v>#VALUE!</v>
      </c>
      <c r="AH421" s="612" t="s">
        <v>1057</v>
      </c>
    </row>
    <row r="422" spans="2:34" s="569" customFormat="1" x14ac:dyDescent="0.2">
      <c r="B422" s="612"/>
      <c r="C422" s="660" t="s">
        <v>324</v>
      </c>
      <c r="D422" s="661"/>
      <c r="E422" s="661"/>
      <c r="F422" s="661"/>
      <c r="G422" s="661"/>
      <c r="H422" s="662"/>
      <c r="I422" s="1097" t="s">
        <v>2120</v>
      </c>
      <c r="J422" s="1098" t="s">
        <v>2120</v>
      </c>
      <c r="K422" s="1098" t="s">
        <v>2120</v>
      </c>
      <c r="L422" s="1098" t="s">
        <v>2120</v>
      </c>
      <c r="M422" s="1098" t="s">
        <v>2120</v>
      </c>
      <c r="N422" s="1098" t="s">
        <v>2120</v>
      </c>
      <c r="O422" s="1098" t="s">
        <v>2120</v>
      </c>
      <c r="P422" s="1098" t="s">
        <v>2120</v>
      </c>
      <c r="Q422" s="1098" t="s">
        <v>2120</v>
      </c>
      <c r="R422" s="1098" t="s">
        <v>2120</v>
      </c>
      <c r="S422" s="1098"/>
      <c r="T422" s="1098"/>
      <c r="U422" s="1098"/>
      <c r="V422" s="1098"/>
      <c r="W422" s="1098" t="s">
        <v>2120</v>
      </c>
      <c r="X422" s="1098" t="s">
        <v>2120</v>
      </c>
      <c r="Y422" s="1098" t="s">
        <v>2120</v>
      </c>
      <c r="Z422" s="1098" t="s">
        <v>2120</v>
      </c>
      <c r="AA422" s="1098" t="s">
        <v>2120</v>
      </c>
      <c r="AB422" s="1098" t="s">
        <v>2120</v>
      </c>
      <c r="AC422" s="1098" t="s">
        <v>2120</v>
      </c>
      <c r="AD422" s="1098" t="s">
        <v>2120</v>
      </c>
      <c r="AE422" s="633">
        <v>0</v>
      </c>
      <c r="AF422" s="634">
        <v>0</v>
      </c>
      <c r="AG422" s="635" t="e">
        <v>#VALUE!</v>
      </c>
      <c r="AH422" s="612" t="s">
        <v>1057</v>
      </c>
    </row>
    <row r="423" spans="2:34" s="569" customFormat="1" x14ac:dyDescent="0.2">
      <c r="B423" s="612"/>
      <c r="C423" s="660" t="s">
        <v>325</v>
      </c>
      <c r="D423" s="661"/>
      <c r="E423" s="661"/>
      <c r="F423" s="661"/>
      <c r="G423" s="661"/>
      <c r="H423" s="662"/>
      <c r="I423" s="1097" t="s">
        <v>2121</v>
      </c>
      <c r="J423" s="1098" t="s">
        <v>2121</v>
      </c>
      <c r="K423" s="1098" t="s">
        <v>2121</v>
      </c>
      <c r="L423" s="1098" t="s">
        <v>2121</v>
      </c>
      <c r="M423" s="1098" t="s">
        <v>2121</v>
      </c>
      <c r="N423" s="1098" t="s">
        <v>2121</v>
      </c>
      <c r="O423" s="1098" t="s">
        <v>2121</v>
      </c>
      <c r="P423" s="1098" t="s">
        <v>2121</v>
      </c>
      <c r="Q423" s="1098" t="s">
        <v>2121</v>
      </c>
      <c r="R423" s="1098" t="s">
        <v>2121</v>
      </c>
      <c r="S423" s="1098"/>
      <c r="T423" s="1098"/>
      <c r="U423" s="1098"/>
      <c r="V423" s="1098"/>
      <c r="W423" s="1098" t="s">
        <v>2121</v>
      </c>
      <c r="X423" s="1098" t="s">
        <v>2121</v>
      </c>
      <c r="Y423" s="1098" t="s">
        <v>2121</v>
      </c>
      <c r="Z423" s="1098" t="s">
        <v>2121</v>
      </c>
      <c r="AA423" s="1098" t="s">
        <v>2121</v>
      </c>
      <c r="AB423" s="1098" t="s">
        <v>2121</v>
      </c>
      <c r="AC423" s="1098" t="s">
        <v>2121</v>
      </c>
      <c r="AD423" s="1098" t="s">
        <v>2121</v>
      </c>
      <c r="AE423" s="633">
        <v>0</v>
      </c>
      <c r="AF423" s="634">
        <v>0</v>
      </c>
      <c r="AG423" s="635" t="e">
        <v>#VALUE!</v>
      </c>
      <c r="AH423" s="612" t="s">
        <v>1057</v>
      </c>
    </row>
    <row r="424" spans="2:34" s="569" customFormat="1" x14ac:dyDescent="0.2">
      <c r="B424" s="612"/>
      <c r="C424" s="660" t="s">
        <v>326</v>
      </c>
      <c r="D424" s="661"/>
      <c r="E424" s="661"/>
      <c r="F424" s="661"/>
      <c r="G424" s="661"/>
      <c r="H424" s="662"/>
      <c r="I424" s="1097" t="s">
        <v>2122</v>
      </c>
      <c r="J424" s="1098" t="s">
        <v>2122</v>
      </c>
      <c r="K424" s="1098" t="s">
        <v>2122</v>
      </c>
      <c r="L424" s="1098" t="s">
        <v>2122</v>
      </c>
      <c r="M424" s="1098" t="s">
        <v>2122</v>
      </c>
      <c r="N424" s="1098" t="s">
        <v>2122</v>
      </c>
      <c r="O424" s="1098" t="s">
        <v>2122</v>
      </c>
      <c r="P424" s="1098" t="s">
        <v>2122</v>
      </c>
      <c r="Q424" s="1098" t="s">
        <v>2122</v>
      </c>
      <c r="R424" s="1098" t="s">
        <v>2122</v>
      </c>
      <c r="S424" s="1098"/>
      <c r="T424" s="1098"/>
      <c r="U424" s="1098"/>
      <c r="V424" s="1098"/>
      <c r="W424" s="1098" t="s">
        <v>2122</v>
      </c>
      <c r="X424" s="1098" t="s">
        <v>2122</v>
      </c>
      <c r="Y424" s="1098" t="s">
        <v>2122</v>
      </c>
      <c r="Z424" s="1098" t="s">
        <v>2122</v>
      </c>
      <c r="AA424" s="1098" t="s">
        <v>2122</v>
      </c>
      <c r="AB424" s="1098" t="s">
        <v>2122</v>
      </c>
      <c r="AC424" s="1098" t="s">
        <v>2122</v>
      </c>
      <c r="AD424" s="1098" t="s">
        <v>2122</v>
      </c>
      <c r="AE424" s="633">
        <v>0</v>
      </c>
      <c r="AF424" s="634">
        <v>0</v>
      </c>
      <c r="AG424" s="635" t="e">
        <v>#VALUE!</v>
      </c>
      <c r="AH424" s="612" t="s">
        <v>1057</v>
      </c>
    </row>
    <row r="425" spans="2:34" s="569" customFormat="1" x14ac:dyDescent="0.2">
      <c r="B425" s="612"/>
      <c r="C425" s="613" t="s">
        <v>2123</v>
      </c>
      <c r="D425" s="614"/>
      <c r="E425" s="614"/>
      <c r="F425" s="614"/>
      <c r="G425" s="614"/>
      <c r="H425" s="615"/>
      <c r="I425" s="1099" t="s">
        <v>2124</v>
      </c>
      <c r="J425" s="1100" t="s">
        <v>2124</v>
      </c>
      <c r="K425" s="1100" t="s">
        <v>2124</v>
      </c>
      <c r="L425" s="1100" t="s">
        <v>2124</v>
      </c>
      <c r="M425" s="1100" t="s">
        <v>2124</v>
      </c>
      <c r="N425" s="1100" t="s">
        <v>2124</v>
      </c>
      <c r="O425" s="1100" t="s">
        <v>2124</v>
      </c>
      <c r="P425" s="1100" t="s">
        <v>2124</v>
      </c>
      <c r="Q425" s="1100" t="s">
        <v>2124</v>
      </c>
      <c r="R425" s="1100" t="s">
        <v>2124</v>
      </c>
      <c r="S425" s="1100"/>
      <c r="T425" s="1100"/>
      <c r="U425" s="1100"/>
      <c r="V425" s="1100"/>
      <c r="W425" s="1100" t="s">
        <v>2124</v>
      </c>
      <c r="X425" s="1100" t="s">
        <v>2124</v>
      </c>
      <c r="Y425" s="1100" t="s">
        <v>2124</v>
      </c>
      <c r="Z425" s="1100" t="s">
        <v>2124</v>
      </c>
      <c r="AA425" s="1100" t="s">
        <v>2124</v>
      </c>
      <c r="AB425" s="1100" t="s">
        <v>2124</v>
      </c>
      <c r="AC425" s="1100" t="s">
        <v>2124</v>
      </c>
      <c r="AD425" s="1100" t="s">
        <v>2124</v>
      </c>
      <c r="AE425" s="616">
        <v>1755764.1</v>
      </c>
      <c r="AF425" s="617">
        <v>5305111.45</v>
      </c>
      <c r="AG425" s="672" t="e">
        <v>#VALUE!</v>
      </c>
      <c r="AH425" s="612" t="s">
        <v>1057</v>
      </c>
    </row>
    <row r="426" spans="2:34" s="569" customFormat="1" x14ac:dyDescent="0.2">
      <c r="B426" s="612"/>
      <c r="C426" s="660" t="s">
        <v>327</v>
      </c>
      <c r="D426" s="661"/>
      <c r="E426" s="661"/>
      <c r="F426" s="661"/>
      <c r="G426" s="661"/>
      <c r="H426" s="662"/>
      <c r="I426" s="1097" t="s">
        <v>2125</v>
      </c>
      <c r="J426" s="1098" t="s">
        <v>2126</v>
      </c>
      <c r="K426" s="1098" t="s">
        <v>2126</v>
      </c>
      <c r="L426" s="1098" t="s">
        <v>2126</v>
      </c>
      <c r="M426" s="1098" t="s">
        <v>2126</v>
      </c>
      <c r="N426" s="1098" t="s">
        <v>2126</v>
      </c>
      <c r="O426" s="1098" t="s">
        <v>2126</v>
      </c>
      <c r="P426" s="1098" t="s">
        <v>2126</v>
      </c>
      <c r="Q426" s="1098" t="s">
        <v>2126</v>
      </c>
      <c r="R426" s="1098" t="s">
        <v>2126</v>
      </c>
      <c r="S426" s="1098"/>
      <c r="T426" s="1098"/>
      <c r="U426" s="1098"/>
      <c r="V426" s="1098"/>
      <c r="W426" s="1098" t="s">
        <v>2126</v>
      </c>
      <c r="X426" s="1098" t="s">
        <v>2126</v>
      </c>
      <c r="Y426" s="1098" t="s">
        <v>2126</v>
      </c>
      <c r="Z426" s="1098" t="s">
        <v>2126</v>
      </c>
      <c r="AA426" s="1098" t="s">
        <v>2126</v>
      </c>
      <c r="AB426" s="1098" t="s">
        <v>2126</v>
      </c>
      <c r="AC426" s="1098" t="s">
        <v>2126</v>
      </c>
      <c r="AD426" s="1098" t="s">
        <v>2126</v>
      </c>
      <c r="AE426" s="633">
        <v>1755764.1</v>
      </c>
      <c r="AF426" s="634">
        <v>1878825.24</v>
      </c>
      <c r="AG426" s="635" t="e">
        <v>#VALUE!</v>
      </c>
      <c r="AH426" s="612" t="s">
        <v>1057</v>
      </c>
    </row>
    <row r="427" spans="2:34" s="569" customFormat="1" ht="12" customHeight="1" x14ac:dyDescent="0.2">
      <c r="B427" s="612"/>
      <c r="C427" s="660" t="s">
        <v>328</v>
      </c>
      <c r="D427" s="661"/>
      <c r="E427" s="661"/>
      <c r="F427" s="661"/>
      <c r="G427" s="661"/>
      <c r="H427" s="662"/>
      <c r="I427" s="1097" t="s">
        <v>2127</v>
      </c>
      <c r="J427" s="1098" t="s">
        <v>2127</v>
      </c>
      <c r="K427" s="1098" t="s">
        <v>2127</v>
      </c>
      <c r="L427" s="1098" t="s">
        <v>2127</v>
      </c>
      <c r="M427" s="1098" t="s">
        <v>2127</v>
      </c>
      <c r="N427" s="1098" t="s">
        <v>2127</v>
      </c>
      <c r="O427" s="1098" t="s">
        <v>2127</v>
      </c>
      <c r="P427" s="1098" t="s">
        <v>2127</v>
      </c>
      <c r="Q427" s="1098" t="s">
        <v>2127</v>
      </c>
      <c r="R427" s="1098" t="s">
        <v>2127</v>
      </c>
      <c r="S427" s="1098"/>
      <c r="T427" s="1098"/>
      <c r="U427" s="1098"/>
      <c r="V427" s="1098"/>
      <c r="W427" s="1098" t="s">
        <v>2127</v>
      </c>
      <c r="X427" s="1098" t="s">
        <v>2127</v>
      </c>
      <c r="Y427" s="1098" t="s">
        <v>2127</v>
      </c>
      <c r="Z427" s="1098" t="s">
        <v>2127</v>
      </c>
      <c r="AA427" s="1098" t="s">
        <v>2127</v>
      </c>
      <c r="AB427" s="1098" t="s">
        <v>2127</v>
      </c>
      <c r="AC427" s="1098" t="s">
        <v>2127</v>
      </c>
      <c r="AD427" s="1098" t="s">
        <v>2127</v>
      </c>
      <c r="AE427" s="633">
        <v>0</v>
      </c>
      <c r="AF427" s="634">
        <v>0</v>
      </c>
      <c r="AG427" s="635" t="e">
        <v>#VALUE!</v>
      </c>
      <c r="AH427" s="612" t="s">
        <v>1057</v>
      </c>
    </row>
    <row r="428" spans="2:34" s="569" customFormat="1" x14ac:dyDescent="0.2">
      <c r="B428" s="612"/>
      <c r="C428" s="660" t="s">
        <v>329</v>
      </c>
      <c r="D428" s="661"/>
      <c r="E428" s="661"/>
      <c r="F428" s="661"/>
      <c r="G428" s="661"/>
      <c r="H428" s="662"/>
      <c r="I428" s="1097" t="s">
        <v>2128</v>
      </c>
      <c r="J428" s="1098" t="s">
        <v>2128</v>
      </c>
      <c r="K428" s="1098" t="s">
        <v>2128</v>
      </c>
      <c r="L428" s="1098" t="s">
        <v>2128</v>
      </c>
      <c r="M428" s="1098" t="s">
        <v>2128</v>
      </c>
      <c r="N428" s="1098" t="s">
        <v>2128</v>
      </c>
      <c r="O428" s="1098" t="s">
        <v>2128</v>
      </c>
      <c r="P428" s="1098" t="s">
        <v>2128</v>
      </c>
      <c r="Q428" s="1098" t="s">
        <v>2128</v>
      </c>
      <c r="R428" s="1098" t="s">
        <v>2128</v>
      </c>
      <c r="S428" s="1098"/>
      <c r="T428" s="1098"/>
      <c r="U428" s="1098"/>
      <c r="V428" s="1098"/>
      <c r="W428" s="1098" t="s">
        <v>2128</v>
      </c>
      <c r="X428" s="1098" t="s">
        <v>2128</v>
      </c>
      <c r="Y428" s="1098" t="s">
        <v>2128</v>
      </c>
      <c r="Z428" s="1098" t="s">
        <v>2128</v>
      </c>
      <c r="AA428" s="1098" t="s">
        <v>2128</v>
      </c>
      <c r="AB428" s="1098" t="s">
        <v>2128</v>
      </c>
      <c r="AC428" s="1098" t="s">
        <v>2128</v>
      </c>
      <c r="AD428" s="1098" t="s">
        <v>2128</v>
      </c>
      <c r="AE428" s="633">
        <v>0</v>
      </c>
      <c r="AF428" s="634">
        <v>3426286.21</v>
      </c>
      <c r="AG428" s="635" t="e">
        <v>#VALUE!</v>
      </c>
      <c r="AH428" s="612" t="s">
        <v>1057</v>
      </c>
    </row>
    <row r="429" spans="2:34" s="569" customFormat="1" x14ac:dyDescent="0.2">
      <c r="B429" s="671"/>
      <c r="C429" s="613" t="s">
        <v>2129</v>
      </c>
      <c r="D429" s="614"/>
      <c r="E429" s="614"/>
      <c r="F429" s="614"/>
      <c r="G429" s="614"/>
      <c r="H429" s="615"/>
      <c r="I429" s="1099" t="s">
        <v>2130</v>
      </c>
      <c r="J429" s="1100" t="s">
        <v>2130</v>
      </c>
      <c r="K429" s="1100" t="s">
        <v>2130</v>
      </c>
      <c r="L429" s="1100" t="s">
        <v>2130</v>
      </c>
      <c r="M429" s="1100" t="s">
        <v>2130</v>
      </c>
      <c r="N429" s="1100" t="s">
        <v>2130</v>
      </c>
      <c r="O429" s="1100" t="s">
        <v>2130</v>
      </c>
      <c r="P429" s="1100" t="s">
        <v>2130</v>
      </c>
      <c r="Q429" s="1100" t="s">
        <v>2130</v>
      </c>
      <c r="R429" s="1100" t="s">
        <v>2130</v>
      </c>
      <c r="S429" s="1100"/>
      <c r="T429" s="1100"/>
      <c r="U429" s="1100"/>
      <c r="V429" s="1100"/>
      <c r="W429" s="1100" t="s">
        <v>2130</v>
      </c>
      <c r="X429" s="1100" t="s">
        <v>2130</v>
      </c>
      <c r="Y429" s="1100" t="s">
        <v>2130</v>
      </c>
      <c r="Z429" s="1100" t="s">
        <v>2130</v>
      </c>
      <c r="AA429" s="1100" t="s">
        <v>2130</v>
      </c>
      <c r="AB429" s="1100" t="s">
        <v>2130</v>
      </c>
      <c r="AC429" s="1100" t="s">
        <v>2130</v>
      </c>
      <c r="AD429" s="1100" t="s">
        <v>2130</v>
      </c>
      <c r="AE429" s="616">
        <v>0</v>
      </c>
      <c r="AF429" s="617">
        <v>0</v>
      </c>
      <c r="AG429" s="672" t="e">
        <v>#VALUE!</v>
      </c>
      <c r="AH429" s="612" t="s">
        <v>1057</v>
      </c>
    </row>
    <row r="430" spans="2:34" s="569" customFormat="1" x14ac:dyDescent="0.2">
      <c r="B430" s="671"/>
      <c r="C430" s="660" t="s">
        <v>330</v>
      </c>
      <c r="D430" s="661"/>
      <c r="E430" s="661"/>
      <c r="F430" s="661"/>
      <c r="G430" s="661"/>
      <c r="H430" s="662"/>
      <c r="I430" s="1097" t="s">
        <v>2131</v>
      </c>
      <c r="J430" s="1098" t="s">
        <v>2131</v>
      </c>
      <c r="K430" s="1098" t="s">
        <v>2131</v>
      </c>
      <c r="L430" s="1098" t="s">
        <v>2131</v>
      </c>
      <c r="M430" s="1098" t="s">
        <v>2131</v>
      </c>
      <c r="N430" s="1098" t="s">
        <v>2131</v>
      </c>
      <c r="O430" s="1098" t="s">
        <v>2131</v>
      </c>
      <c r="P430" s="1098" t="s">
        <v>2131</v>
      </c>
      <c r="Q430" s="1098" t="s">
        <v>2131</v>
      </c>
      <c r="R430" s="1098" t="s">
        <v>2131</v>
      </c>
      <c r="S430" s="1098"/>
      <c r="T430" s="1098"/>
      <c r="U430" s="1098"/>
      <c r="V430" s="1098"/>
      <c r="W430" s="1098" t="s">
        <v>2131</v>
      </c>
      <c r="X430" s="1098" t="s">
        <v>2131</v>
      </c>
      <c r="Y430" s="1098" t="s">
        <v>2131</v>
      </c>
      <c r="Z430" s="1098" t="s">
        <v>2131</v>
      </c>
      <c r="AA430" s="1098" t="s">
        <v>2131</v>
      </c>
      <c r="AB430" s="1098" t="s">
        <v>2131</v>
      </c>
      <c r="AC430" s="1098" t="s">
        <v>2131</v>
      </c>
      <c r="AD430" s="1098" t="s">
        <v>2131</v>
      </c>
      <c r="AE430" s="633">
        <v>0</v>
      </c>
      <c r="AF430" s="634">
        <v>0</v>
      </c>
      <c r="AG430" s="635" t="e">
        <v>#VALUE!</v>
      </c>
      <c r="AH430" s="612" t="s">
        <v>1057</v>
      </c>
    </row>
    <row r="431" spans="2:34" s="569" customFormat="1" x14ac:dyDescent="0.2">
      <c r="B431" s="612"/>
      <c r="C431" s="660" t="s">
        <v>331</v>
      </c>
      <c r="D431" s="661"/>
      <c r="E431" s="661"/>
      <c r="F431" s="661"/>
      <c r="G431" s="661"/>
      <c r="H431" s="662"/>
      <c r="I431" s="1097" t="s">
        <v>2132</v>
      </c>
      <c r="J431" s="1098" t="s">
        <v>2132</v>
      </c>
      <c r="K431" s="1098" t="s">
        <v>2132</v>
      </c>
      <c r="L431" s="1098" t="s">
        <v>2132</v>
      </c>
      <c r="M431" s="1098" t="s">
        <v>2132</v>
      </c>
      <c r="N431" s="1098" t="s">
        <v>2132</v>
      </c>
      <c r="O431" s="1098" t="s">
        <v>2132</v>
      </c>
      <c r="P431" s="1098" t="s">
        <v>2132</v>
      </c>
      <c r="Q431" s="1098" t="s">
        <v>2132</v>
      </c>
      <c r="R431" s="1098" t="s">
        <v>2132</v>
      </c>
      <c r="S431" s="1098"/>
      <c r="T431" s="1098"/>
      <c r="U431" s="1098"/>
      <c r="V431" s="1098"/>
      <c r="W431" s="1098" t="s">
        <v>2132</v>
      </c>
      <c r="X431" s="1098" t="s">
        <v>2132</v>
      </c>
      <c r="Y431" s="1098" t="s">
        <v>2132</v>
      </c>
      <c r="Z431" s="1098" t="s">
        <v>2132</v>
      </c>
      <c r="AA431" s="1098" t="s">
        <v>2132</v>
      </c>
      <c r="AB431" s="1098" t="s">
        <v>2132</v>
      </c>
      <c r="AC431" s="1098" t="s">
        <v>2132</v>
      </c>
      <c r="AD431" s="1098" t="s">
        <v>2132</v>
      </c>
      <c r="AE431" s="633">
        <v>0</v>
      </c>
      <c r="AF431" s="634">
        <v>0</v>
      </c>
      <c r="AG431" s="635" t="e">
        <v>#VALUE!</v>
      </c>
      <c r="AH431" s="612" t="s">
        <v>1057</v>
      </c>
    </row>
    <row r="432" spans="2:34" s="569" customFormat="1" x14ac:dyDescent="0.2">
      <c r="B432" s="671"/>
      <c r="C432" s="613" t="s">
        <v>2133</v>
      </c>
      <c r="D432" s="614"/>
      <c r="E432" s="614"/>
      <c r="F432" s="614"/>
      <c r="G432" s="614"/>
      <c r="H432" s="615"/>
      <c r="I432" s="1099" t="s">
        <v>2134</v>
      </c>
      <c r="J432" s="1100" t="s">
        <v>2134</v>
      </c>
      <c r="K432" s="1100" t="s">
        <v>2134</v>
      </c>
      <c r="L432" s="1100" t="s">
        <v>2134</v>
      </c>
      <c r="M432" s="1100" t="s">
        <v>2134</v>
      </c>
      <c r="N432" s="1100" t="s">
        <v>2134</v>
      </c>
      <c r="O432" s="1100" t="s">
        <v>2134</v>
      </c>
      <c r="P432" s="1100" t="s">
        <v>2134</v>
      </c>
      <c r="Q432" s="1100" t="s">
        <v>2134</v>
      </c>
      <c r="R432" s="1100" t="s">
        <v>2134</v>
      </c>
      <c r="S432" s="1100"/>
      <c r="T432" s="1100"/>
      <c r="U432" s="1100"/>
      <c r="V432" s="1100"/>
      <c r="W432" s="1100" t="s">
        <v>2134</v>
      </c>
      <c r="X432" s="1100" t="s">
        <v>2134</v>
      </c>
      <c r="Y432" s="1100" t="s">
        <v>2134</v>
      </c>
      <c r="Z432" s="1100" t="s">
        <v>2134</v>
      </c>
      <c r="AA432" s="1100" t="s">
        <v>2134</v>
      </c>
      <c r="AB432" s="1100" t="s">
        <v>2134</v>
      </c>
      <c r="AC432" s="1100" t="s">
        <v>2134</v>
      </c>
      <c r="AD432" s="1100" t="s">
        <v>2134</v>
      </c>
      <c r="AE432" s="711">
        <v>-1755558.2200000002</v>
      </c>
      <c r="AF432" s="712">
        <v>-5304803.84</v>
      </c>
      <c r="AG432" s="713" t="e">
        <v>#VALUE!</v>
      </c>
      <c r="AH432" s="659" t="s">
        <v>1276</v>
      </c>
    </row>
    <row r="433" spans="2:34" s="569" customFormat="1" x14ac:dyDescent="0.2">
      <c r="B433" s="612"/>
      <c r="C433" s="694"/>
      <c r="D433" s="695"/>
      <c r="E433" s="695"/>
      <c r="F433" s="695"/>
      <c r="G433" s="695"/>
      <c r="H433" s="696"/>
      <c r="I433" s="1101" t="s">
        <v>2135</v>
      </c>
      <c r="J433" s="1102" t="s">
        <v>2135</v>
      </c>
      <c r="K433" s="1102" t="s">
        <v>2135</v>
      </c>
      <c r="L433" s="1102" t="s">
        <v>2135</v>
      </c>
      <c r="M433" s="1102" t="s">
        <v>2135</v>
      </c>
      <c r="N433" s="1102" t="s">
        <v>2135</v>
      </c>
      <c r="O433" s="1102" t="s">
        <v>2135</v>
      </c>
      <c r="P433" s="1102" t="s">
        <v>2135</v>
      </c>
      <c r="Q433" s="1102" t="s">
        <v>2135</v>
      </c>
      <c r="R433" s="1102" t="s">
        <v>2135</v>
      </c>
      <c r="S433" s="1102"/>
      <c r="T433" s="1102"/>
      <c r="U433" s="1102"/>
      <c r="V433" s="1102"/>
      <c r="W433" s="1102" t="s">
        <v>2135</v>
      </c>
      <c r="X433" s="1102" t="s">
        <v>2135</v>
      </c>
      <c r="Y433" s="1102" t="s">
        <v>2135</v>
      </c>
      <c r="Z433" s="1102" t="s">
        <v>2135</v>
      </c>
      <c r="AA433" s="1102" t="s">
        <v>2135</v>
      </c>
      <c r="AB433" s="1102" t="s">
        <v>2135</v>
      </c>
      <c r="AC433" s="1102" t="s">
        <v>2135</v>
      </c>
      <c r="AD433" s="1102" t="s">
        <v>2135</v>
      </c>
      <c r="AE433" s="633">
        <v>0</v>
      </c>
      <c r="AF433" s="634">
        <v>0</v>
      </c>
      <c r="AG433" s="635"/>
      <c r="AH433" s="612" t="s">
        <v>1057</v>
      </c>
    </row>
    <row r="434" spans="2:34" s="569" customFormat="1" x14ac:dyDescent="0.2">
      <c r="B434" s="612"/>
      <c r="C434" s="694" t="s">
        <v>332</v>
      </c>
      <c r="D434" s="695"/>
      <c r="E434" s="695"/>
      <c r="F434" s="695"/>
      <c r="G434" s="695"/>
      <c r="H434" s="696"/>
      <c r="I434" s="1101" t="s">
        <v>2136</v>
      </c>
      <c r="J434" s="1102" t="s">
        <v>2136</v>
      </c>
      <c r="K434" s="1102" t="s">
        <v>2136</v>
      </c>
      <c r="L434" s="1102" t="s">
        <v>2136</v>
      </c>
      <c r="M434" s="1102" t="s">
        <v>2136</v>
      </c>
      <c r="N434" s="1102" t="s">
        <v>2136</v>
      </c>
      <c r="O434" s="1102" t="s">
        <v>2136</v>
      </c>
      <c r="P434" s="1102" t="s">
        <v>2136</v>
      </c>
      <c r="Q434" s="1102" t="s">
        <v>2136</v>
      </c>
      <c r="R434" s="1102" t="s">
        <v>2136</v>
      </c>
      <c r="S434" s="1102"/>
      <c r="T434" s="1102"/>
      <c r="U434" s="1102"/>
      <c r="V434" s="1102"/>
      <c r="W434" s="1102" t="s">
        <v>2136</v>
      </c>
      <c r="X434" s="1102" t="s">
        <v>2136</v>
      </c>
      <c r="Y434" s="1102" t="s">
        <v>2136</v>
      </c>
      <c r="Z434" s="1102" t="s">
        <v>2136</v>
      </c>
      <c r="AA434" s="1102" t="s">
        <v>2136</v>
      </c>
      <c r="AB434" s="1102" t="s">
        <v>2136</v>
      </c>
      <c r="AC434" s="1102" t="s">
        <v>2136</v>
      </c>
      <c r="AD434" s="1102" t="s">
        <v>2136</v>
      </c>
      <c r="AE434" s="633">
        <v>0</v>
      </c>
      <c r="AF434" s="634">
        <v>0</v>
      </c>
      <c r="AG434" s="635" t="e">
        <v>#VALUE!</v>
      </c>
      <c r="AH434" s="612" t="s">
        <v>1057</v>
      </c>
    </row>
    <row r="435" spans="2:34" s="569" customFormat="1" x14ac:dyDescent="0.2">
      <c r="B435" s="612"/>
      <c r="C435" s="694" t="s">
        <v>333</v>
      </c>
      <c r="D435" s="695"/>
      <c r="E435" s="695"/>
      <c r="F435" s="695"/>
      <c r="G435" s="695"/>
      <c r="H435" s="696"/>
      <c r="I435" s="1101" t="s">
        <v>2137</v>
      </c>
      <c r="J435" s="1102" t="s">
        <v>2137</v>
      </c>
      <c r="K435" s="1102" t="s">
        <v>2137</v>
      </c>
      <c r="L435" s="1102" t="s">
        <v>2137</v>
      </c>
      <c r="M435" s="1102" t="s">
        <v>2137</v>
      </c>
      <c r="N435" s="1102" t="s">
        <v>2137</v>
      </c>
      <c r="O435" s="1102" t="s">
        <v>2137</v>
      </c>
      <c r="P435" s="1102" t="s">
        <v>2137</v>
      </c>
      <c r="Q435" s="1102" t="s">
        <v>2137</v>
      </c>
      <c r="R435" s="1102" t="s">
        <v>2137</v>
      </c>
      <c r="S435" s="1102"/>
      <c r="T435" s="1102"/>
      <c r="U435" s="1102"/>
      <c r="V435" s="1102"/>
      <c r="W435" s="1102" t="s">
        <v>2137</v>
      </c>
      <c r="X435" s="1102" t="s">
        <v>2137</v>
      </c>
      <c r="Y435" s="1102" t="s">
        <v>2137</v>
      </c>
      <c r="Z435" s="1102" t="s">
        <v>2137</v>
      </c>
      <c r="AA435" s="1102" t="s">
        <v>2137</v>
      </c>
      <c r="AB435" s="1102" t="s">
        <v>2137</v>
      </c>
      <c r="AC435" s="1102" t="s">
        <v>2137</v>
      </c>
      <c r="AD435" s="1102" t="s">
        <v>2137</v>
      </c>
      <c r="AE435" s="633">
        <v>0</v>
      </c>
      <c r="AF435" s="634">
        <v>0</v>
      </c>
      <c r="AG435" s="635" t="e">
        <v>#VALUE!</v>
      </c>
      <c r="AH435" s="612" t="s">
        <v>1057</v>
      </c>
    </row>
    <row r="436" spans="2:34" s="569" customFormat="1" x14ac:dyDescent="0.2">
      <c r="B436" s="612"/>
      <c r="C436" s="694" t="s">
        <v>2138</v>
      </c>
      <c r="D436" s="695"/>
      <c r="E436" s="695"/>
      <c r="F436" s="695"/>
      <c r="G436" s="695"/>
      <c r="H436" s="696"/>
      <c r="I436" s="1101" t="s">
        <v>2139</v>
      </c>
      <c r="J436" s="1102" t="s">
        <v>2139</v>
      </c>
      <c r="K436" s="1102" t="s">
        <v>2139</v>
      </c>
      <c r="L436" s="1102" t="s">
        <v>2139</v>
      </c>
      <c r="M436" s="1102" t="s">
        <v>2139</v>
      </c>
      <c r="N436" s="1102" t="s">
        <v>2139</v>
      </c>
      <c r="O436" s="1102" t="s">
        <v>2139</v>
      </c>
      <c r="P436" s="1102" t="s">
        <v>2139</v>
      </c>
      <c r="Q436" s="1102" t="s">
        <v>2139</v>
      </c>
      <c r="R436" s="1102" t="s">
        <v>2139</v>
      </c>
      <c r="S436" s="1102"/>
      <c r="T436" s="1102"/>
      <c r="U436" s="1102"/>
      <c r="V436" s="1102"/>
      <c r="W436" s="1102" t="s">
        <v>2139</v>
      </c>
      <c r="X436" s="1102" t="s">
        <v>2139</v>
      </c>
      <c r="Y436" s="1102" t="s">
        <v>2139</v>
      </c>
      <c r="Z436" s="1102" t="s">
        <v>2139</v>
      </c>
      <c r="AA436" s="1102" t="s">
        <v>2139</v>
      </c>
      <c r="AB436" s="1102" t="s">
        <v>2139</v>
      </c>
      <c r="AC436" s="1102" t="s">
        <v>2139</v>
      </c>
      <c r="AD436" s="1102" t="s">
        <v>2139</v>
      </c>
      <c r="AE436" s="714">
        <v>0</v>
      </c>
      <c r="AF436" s="715">
        <v>0</v>
      </c>
      <c r="AG436" s="716" t="e">
        <v>#VALUE!</v>
      </c>
      <c r="AH436" s="659" t="s">
        <v>1276</v>
      </c>
    </row>
    <row r="437" spans="2:34" s="569" customFormat="1" x14ac:dyDescent="0.2">
      <c r="B437" s="612"/>
      <c r="C437" s="613"/>
      <c r="D437" s="614"/>
      <c r="E437" s="614"/>
      <c r="F437" s="614"/>
      <c r="G437" s="614"/>
      <c r="H437" s="615"/>
      <c r="I437" s="1099" t="s">
        <v>2140</v>
      </c>
      <c r="J437" s="1100" t="s">
        <v>2140</v>
      </c>
      <c r="K437" s="1100" t="s">
        <v>2140</v>
      </c>
      <c r="L437" s="1100" t="s">
        <v>2140</v>
      </c>
      <c r="M437" s="1100" t="s">
        <v>2140</v>
      </c>
      <c r="N437" s="1100" t="s">
        <v>2140</v>
      </c>
      <c r="O437" s="1100" t="s">
        <v>2140</v>
      </c>
      <c r="P437" s="1100" t="s">
        <v>2140</v>
      </c>
      <c r="Q437" s="1100" t="s">
        <v>2140</v>
      </c>
      <c r="R437" s="1100" t="s">
        <v>2140</v>
      </c>
      <c r="S437" s="1100"/>
      <c r="T437" s="1100"/>
      <c r="U437" s="1100"/>
      <c r="V437" s="1100"/>
      <c r="W437" s="1100" t="s">
        <v>2140</v>
      </c>
      <c r="X437" s="1100" t="s">
        <v>2140</v>
      </c>
      <c r="Y437" s="1100" t="s">
        <v>2140</v>
      </c>
      <c r="Z437" s="1100" t="s">
        <v>2140</v>
      </c>
      <c r="AA437" s="1100" t="s">
        <v>2140</v>
      </c>
      <c r="AB437" s="1100" t="s">
        <v>2140</v>
      </c>
      <c r="AC437" s="1100" t="s">
        <v>2140</v>
      </c>
      <c r="AD437" s="1100" t="s">
        <v>2140</v>
      </c>
      <c r="AE437" s="626">
        <v>0</v>
      </c>
      <c r="AF437" s="634">
        <v>0</v>
      </c>
      <c r="AG437" s="681"/>
      <c r="AH437" s="612" t="s">
        <v>1057</v>
      </c>
    </row>
    <row r="438" spans="2:34" s="569" customFormat="1" x14ac:dyDescent="0.2">
      <c r="B438" s="612"/>
      <c r="C438" s="613" t="s">
        <v>2141</v>
      </c>
      <c r="D438" s="614"/>
      <c r="E438" s="614"/>
      <c r="F438" s="614"/>
      <c r="G438" s="614"/>
      <c r="H438" s="615"/>
      <c r="I438" s="1099" t="s">
        <v>2142</v>
      </c>
      <c r="J438" s="1100" t="s">
        <v>2142</v>
      </c>
      <c r="K438" s="1100" t="s">
        <v>2142</v>
      </c>
      <c r="L438" s="1100" t="s">
        <v>2142</v>
      </c>
      <c r="M438" s="1100" t="s">
        <v>2142</v>
      </c>
      <c r="N438" s="1100" t="s">
        <v>2142</v>
      </c>
      <c r="O438" s="1100" t="s">
        <v>2142</v>
      </c>
      <c r="P438" s="1100" t="s">
        <v>2142</v>
      </c>
      <c r="Q438" s="1100" t="s">
        <v>2142</v>
      </c>
      <c r="R438" s="1100" t="s">
        <v>2142</v>
      </c>
      <c r="S438" s="1100"/>
      <c r="T438" s="1100"/>
      <c r="U438" s="1100"/>
      <c r="V438" s="1100"/>
      <c r="W438" s="1100" t="s">
        <v>2142</v>
      </c>
      <c r="X438" s="1100" t="s">
        <v>2142</v>
      </c>
      <c r="Y438" s="1100" t="s">
        <v>2142</v>
      </c>
      <c r="Z438" s="1100" t="s">
        <v>2142</v>
      </c>
      <c r="AA438" s="1100" t="s">
        <v>2142</v>
      </c>
      <c r="AB438" s="1100" t="s">
        <v>2142</v>
      </c>
      <c r="AC438" s="1100" t="s">
        <v>2142</v>
      </c>
      <c r="AD438" s="1100" t="s">
        <v>2142</v>
      </c>
      <c r="AE438" s="616">
        <v>3747782.08</v>
      </c>
      <c r="AF438" s="617">
        <v>4265194.1399999997</v>
      </c>
      <c r="AG438" s="672" t="e">
        <v>#VALUE!</v>
      </c>
      <c r="AH438" s="612" t="s">
        <v>1057</v>
      </c>
    </row>
    <row r="439" spans="2:34" s="569" customFormat="1" x14ac:dyDescent="0.2">
      <c r="B439" s="612"/>
      <c r="C439" s="622" t="s">
        <v>334</v>
      </c>
      <c r="D439" s="623"/>
      <c r="E439" s="623"/>
      <c r="F439" s="623"/>
      <c r="G439" s="623"/>
      <c r="H439" s="624"/>
      <c r="I439" s="1111" t="s">
        <v>2143</v>
      </c>
      <c r="J439" s="1112" t="s">
        <v>2143</v>
      </c>
      <c r="K439" s="1112" t="s">
        <v>2143</v>
      </c>
      <c r="L439" s="1112" t="s">
        <v>2143</v>
      </c>
      <c r="M439" s="1112" t="s">
        <v>2143</v>
      </c>
      <c r="N439" s="1112" t="s">
        <v>2143</v>
      </c>
      <c r="O439" s="1112" t="s">
        <v>2143</v>
      </c>
      <c r="P439" s="1112" t="s">
        <v>2143</v>
      </c>
      <c r="Q439" s="1112" t="s">
        <v>2143</v>
      </c>
      <c r="R439" s="1112" t="s">
        <v>2143</v>
      </c>
      <c r="S439" s="1112"/>
      <c r="T439" s="1112"/>
      <c r="U439" s="1112"/>
      <c r="V439" s="1112"/>
      <c r="W439" s="1112" t="s">
        <v>2143</v>
      </c>
      <c r="X439" s="1112" t="s">
        <v>2143</v>
      </c>
      <c r="Y439" s="1112" t="s">
        <v>2143</v>
      </c>
      <c r="Z439" s="1112" t="s">
        <v>2143</v>
      </c>
      <c r="AA439" s="1112" t="s">
        <v>2143</v>
      </c>
      <c r="AB439" s="1112" t="s">
        <v>2143</v>
      </c>
      <c r="AC439" s="1112" t="s">
        <v>2143</v>
      </c>
      <c r="AD439" s="1112" t="s">
        <v>2143</v>
      </c>
      <c r="AE439" s="626">
        <v>0</v>
      </c>
      <c r="AF439" s="634">
        <v>0</v>
      </c>
      <c r="AG439" s="681" t="e">
        <v>#VALUE!</v>
      </c>
      <c r="AH439" s="612" t="s">
        <v>1057</v>
      </c>
    </row>
    <row r="440" spans="2:34" s="569" customFormat="1" x14ac:dyDescent="0.2">
      <c r="B440" s="612"/>
      <c r="C440" s="622" t="s">
        <v>2144</v>
      </c>
      <c r="D440" s="623"/>
      <c r="E440" s="623"/>
      <c r="F440" s="623"/>
      <c r="G440" s="623"/>
      <c r="H440" s="624"/>
      <c r="I440" s="1111" t="s">
        <v>2145</v>
      </c>
      <c r="J440" s="1112" t="s">
        <v>2145</v>
      </c>
      <c r="K440" s="1112" t="s">
        <v>2145</v>
      </c>
      <c r="L440" s="1112" t="s">
        <v>2145</v>
      </c>
      <c r="M440" s="1112" t="s">
        <v>2145</v>
      </c>
      <c r="N440" s="1112" t="s">
        <v>2145</v>
      </c>
      <c r="O440" s="1112" t="s">
        <v>2145</v>
      </c>
      <c r="P440" s="1112" t="s">
        <v>2145</v>
      </c>
      <c r="Q440" s="1112" t="s">
        <v>2145</v>
      </c>
      <c r="R440" s="1112" t="s">
        <v>2145</v>
      </c>
      <c r="S440" s="1112"/>
      <c r="T440" s="1112"/>
      <c r="U440" s="1112"/>
      <c r="V440" s="1112"/>
      <c r="W440" s="1112" t="s">
        <v>2145</v>
      </c>
      <c r="X440" s="1112" t="s">
        <v>2145</v>
      </c>
      <c r="Y440" s="1112" t="s">
        <v>2145</v>
      </c>
      <c r="Z440" s="1112" t="s">
        <v>2145</v>
      </c>
      <c r="AA440" s="1112" t="s">
        <v>2145</v>
      </c>
      <c r="AB440" s="1112" t="s">
        <v>2145</v>
      </c>
      <c r="AC440" s="1112" t="s">
        <v>2145</v>
      </c>
      <c r="AD440" s="1112" t="s">
        <v>2145</v>
      </c>
      <c r="AE440" s="625">
        <v>3747782.08</v>
      </c>
      <c r="AF440" s="626">
        <v>4265194.1399999997</v>
      </c>
      <c r="AG440" s="680" t="e">
        <v>#VALUE!</v>
      </c>
      <c r="AH440" s="612" t="s">
        <v>1057</v>
      </c>
    </row>
    <row r="441" spans="2:34" s="569" customFormat="1" x14ac:dyDescent="0.2">
      <c r="B441" s="612"/>
      <c r="C441" s="630" t="s">
        <v>335</v>
      </c>
      <c r="D441" s="631"/>
      <c r="E441" s="631"/>
      <c r="F441" s="631"/>
      <c r="G441" s="631"/>
      <c r="H441" s="632"/>
      <c r="I441" s="1109" t="s">
        <v>2146</v>
      </c>
      <c r="J441" s="1110" t="s">
        <v>2146</v>
      </c>
      <c r="K441" s="1110" t="s">
        <v>2146</v>
      </c>
      <c r="L441" s="1110" t="s">
        <v>2146</v>
      </c>
      <c r="M441" s="1110" t="s">
        <v>2146</v>
      </c>
      <c r="N441" s="1110" t="s">
        <v>2146</v>
      </c>
      <c r="O441" s="1110" t="s">
        <v>2146</v>
      </c>
      <c r="P441" s="1110" t="s">
        <v>2146</v>
      </c>
      <c r="Q441" s="1110" t="s">
        <v>2146</v>
      </c>
      <c r="R441" s="1110" t="s">
        <v>2146</v>
      </c>
      <c r="S441" s="1110"/>
      <c r="T441" s="1110"/>
      <c r="U441" s="1110"/>
      <c r="V441" s="1110"/>
      <c r="W441" s="1110" t="s">
        <v>2146</v>
      </c>
      <c r="X441" s="1110" t="s">
        <v>2146</v>
      </c>
      <c r="Y441" s="1110" t="s">
        <v>2146</v>
      </c>
      <c r="Z441" s="1110" t="s">
        <v>2146</v>
      </c>
      <c r="AA441" s="1110" t="s">
        <v>2146</v>
      </c>
      <c r="AB441" s="1110" t="s">
        <v>2146</v>
      </c>
      <c r="AC441" s="1110" t="s">
        <v>2146</v>
      </c>
      <c r="AD441" s="1110" t="s">
        <v>2146</v>
      </c>
      <c r="AE441" s="633">
        <v>1340</v>
      </c>
      <c r="AF441" s="634">
        <v>31120</v>
      </c>
      <c r="AG441" s="635" t="e">
        <v>#VALUE!</v>
      </c>
      <c r="AH441" s="612" t="s">
        <v>1057</v>
      </c>
    </row>
    <row r="442" spans="2:34" s="569" customFormat="1" x14ac:dyDescent="0.2">
      <c r="B442" s="612"/>
      <c r="C442" s="630" t="s">
        <v>2147</v>
      </c>
      <c r="D442" s="631"/>
      <c r="E442" s="631"/>
      <c r="F442" s="631"/>
      <c r="G442" s="631"/>
      <c r="H442" s="632"/>
      <c r="I442" s="1109" t="s">
        <v>2148</v>
      </c>
      <c r="J442" s="1110" t="s">
        <v>2148</v>
      </c>
      <c r="K442" s="1110" t="s">
        <v>2148</v>
      </c>
      <c r="L442" s="1110" t="s">
        <v>2148</v>
      </c>
      <c r="M442" s="1110" t="s">
        <v>2148</v>
      </c>
      <c r="N442" s="1110" t="s">
        <v>2148</v>
      </c>
      <c r="O442" s="1110" t="s">
        <v>2148</v>
      </c>
      <c r="P442" s="1110" t="s">
        <v>2148</v>
      </c>
      <c r="Q442" s="1110" t="s">
        <v>2148</v>
      </c>
      <c r="R442" s="1110" t="s">
        <v>2148</v>
      </c>
      <c r="S442" s="1110"/>
      <c r="T442" s="1110"/>
      <c r="U442" s="1110"/>
      <c r="V442" s="1110"/>
      <c r="W442" s="1110" t="s">
        <v>2148</v>
      </c>
      <c r="X442" s="1110" t="s">
        <v>2148</v>
      </c>
      <c r="Y442" s="1110" t="s">
        <v>2148</v>
      </c>
      <c r="Z442" s="1110" t="s">
        <v>2148</v>
      </c>
      <c r="AA442" s="1110" t="s">
        <v>2148</v>
      </c>
      <c r="AB442" s="1110" t="s">
        <v>2148</v>
      </c>
      <c r="AC442" s="1110" t="s">
        <v>2148</v>
      </c>
      <c r="AD442" s="1110" t="s">
        <v>2148</v>
      </c>
      <c r="AE442" s="633">
        <v>3027465.06</v>
      </c>
      <c r="AF442" s="717">
        <v>2478672.63</v>
      </c>
      <c r="AG442" s="635" t="e">
        <v>#VALUE!</v>
      </c>
      <c r="AH442" s="612" t="s">
        <v>1057</v>
      </c>
    </row>
    <row r="443" spans="2:34" s="569" customFormat="1" x14ac:dyDescent="0.2">
      <c r="B443" s="612" t="s">
        <v>1209</v>
      </c>
      <c r="C443" s="630" t="s">
        <v>336</v>
      </c>
      <c r="D443" s="631"/>
      <c r="E443" s="631"/>
      <c r="F443" s="631"/>
      <c r="G443" s="631"/>
      <c r="H443" s="632"/>
      <c r="I443" s="1109" t="s">
        <v>2149</v>
      </c>
      <c r="J443" s="1110" t="s">
        <v>2150</v>
      </c>
      <c r="K443" s="1110" t="s">
        <v>2150</v>
      </c>
      <c r="L443" s="1110" t="s">
        <v>2150</v>
      </c>
      <c r="M443" s="1110" t="s">
        <v>2150</v>
      </c>
      <c r="N443" s="1110" t="s">
        <v>2150</v>
      </c>
      <c r="O443" s="1110" t="s">
        <v>2150</v>
      </c>
      <c r="P443" s="1110" t="s">
        <v>2150</v>
      </c>
      <c r="Q443" s="1110" t="s">
        <v>2150</v>
      </c>
      <c r="R443" s="1110" t="s">
        <v>2150</v>
      </c>
      <c r="S443" s="1110"/>
      <c r="T443" s="1110"/>
      <c r="U443" s="1110"/>
      <c r="V443" s="1110"/>
      <c r="W443" s="1110" t="s">
        <v>2150</v>
      </c>
      <c r="X443" s="1110" t="s">
        <v>2150</v>
      </c>
      <c r="Y443" s="1110" t="s">
        <v>2150</v>
      </c>
      <c r="Z443" s="1110" t="s">
        <v>2150</v>
      </c>
      <c r="AA443" s="1110" t="s">
        <v>2150</v>
      </c>
      <c r="AB443" s="1110" t="s">
        <v>2150</v>
      </c>
      <c r="AC443" s="1110" t="s">
        <v>2150</v>
      </c>
      <c r="AD443" s="1110" t="s">
        <v>2150</v>
      </c>
      <c r="AE443" s="633">
        <v>0</v>
      </c>
      <c r="AF443" s="634">
        <v>0</v>
      </c>
      <c r="AG443" s="635" t="e">
        <v>#VALUE!</v>
      </c>
      <c r="AH443" s="612" t="s">
        <v>1057</v>
      </c>
    </row>
    <row r="444" spans="2:34" s="569" customFormat="1" x14ac:dyDescent="0.2">
      <c r="B444" s="612"/>
      <c r="C444" s="630" t="s">
        <v>2151</v>
      </c>
      <c r="D444" s="631"/>
      <c r="E444" s="631"/>
      <c r="F444" s="631"/>
      <c r="G444" s="631"/>
      <c r="H444" s="632"/>
      <c r="I444" s="1109" t="s">
        <v>2152</v>
      </c>
      <c r="J444" s="1110" t="s">
        <v>2153</v>
      </c>
      <c r="K444" s="1110" t="s">
        <v>2153</v>
      </c>
      <c r="L444" s="1110" t="s">
        <v>2153</v>
      </c>
      <c r="M444" s="1110" t="s">
        <v>2153</v>
      </c>
      <c r="N444" s="1110" t="s">
        <v>2153</v>
      </c>
      <c r="O444" s="1110" t="s">
        <v>2153</v>
      </c>
      <c r="P444" s="1110" t="s">
        <v>2153</v>
      </c>
      <c r="Q444" s="1110" t="s">
        <v>2153</v>
      </c>
      <c r="R444" s="1110" t="s">
        <v>2153</v>
      </c>
      <c r="S444" s="1110"/>
      <c r="T444" s="1110"/>
      <c r="U444" s="1110"/>
      <c r="V444" s="1110"/>
      <c r="W444" s="1110" t="s">
        <v>2153</v>
      </c>
      <c r="X444" s="1110" t="s">
        <v>2153</v>
      </c>
      <c r="Y444" s="1110" t="s">
        <v>2153</v>
      </c>
      <c r="Z444" s="1110" t="s">
        <v>2153</v>
      </c>
      <c r="AA444" s="1110" t="s">
        <v>2153</v>
      </c>
      <c r="AB444" s="1110" t="s">
        <v>2153</v>
      </c>
      <c r="AC444" s="1110" t="s">
        <v>2153</v>
      </c>
      <c r="AD444" s="1110" t="s">
        <v>2153</v>
      </c>
      <c r="AE444" s="634">
        <v>3027465.06</v>
      </c>
      <c r="AF444" s="634">
        <v>2478672.63</v>
      </c>
      <c r="AG444" s="635" t="e">
        <v>#VALUE!</v>
      </c>
      <c r="AH444" s="612" t="s">
        <v>1057</v>
      </c>
    </row>
    <row r="445" spans="2:34" s="569" customFormat="1" x14ac:dyDescent="0.2">
      <c r="B445" s="612" t="s">
        <v>1187</v>
      </c>
      <c r="C445" s="647" t="s">
        <v>337</v>
      </c>
      <c r="D445" s="648"/>
      <c r="E445" s="648"/>
      <c r="F445" s="648"/>
      <c r="G445" s="648"/>
      <c r="H445" s="649"/>
      <c r="I445" s="1107" t="s">
        <v>2154</v>
      </c>
      <c r="J445" s="1108" t="s">
        <v>2155</v>
      </c>
      <c r="K445" s="1108" t="s">
        <v>2155</v>
      </c>
      <c r="L445" s="1108" t="s">
        <v>2155</v>
      </c>
      <c r="M445" s="1108" t="s">
        <v>2155</v>
      </c>
      <c r="N445" s="1108" t="s">
        <v>2155</v>
      </c>
      <c r="O445" s="1108" t="s">
        <v>2155</v>
      </c>
      <c r="P445" s="1108" t="s">
        <v>2155</v>
      </c>
      <c r="Q445" s="1108" t="s">
        <v>2155</v>
      </c>
      <c r="R445" s="1108" t="s">
        <v>2155</v>
      </c>
      <c r="S445" s="1108"/>
      <c r="T445" s="1108"/>
      <c r="U445" s="1108"/>
      <c r="V445" s="1108"/>
      <c r="W445" s="1108" t="s">
        <v>2155</v>
      </c>
      <c r="X445" s="1108" t="s">
        <v>2155</v>
      </c>
      <c r="Y445" s="1108" t="s">
        <v>2155</v>
      </c>
      <c r="Z445" s="1108" t="s">
        <v>2155</v>
      </c>
      <c r="AA445" s="1108" t="s">
        <v>2155</v>
      </c>
      <c r="AB445" s="1108" t="s">
        <v>2155</v>
      </c>
      <c r="AC445" s="1108" t="s">
        <v>2155</v>
      </c>
      <c r="AD445" s="1108" t="s">
        <v>2155</v>
      </c>
      <c r="AE445" s="633">
        <v>0</v>
      </c>
      <c r="AF445" s="634">
        <v>0</v>
      </c>
      <c r="AG445" s="635" t="e">
        <v>#VALUE!</v>
      </c>
      <c r="AH445" s="612" t="s">
        <v>1057</v>
      </c>
    </row>
    <row r="446" spans="2:34" s="569" customFormat="1" x14ac:dyDescent="0.2">
      <c r="B446" s="612"/>
      <c r="C446" s="647" t="s">
        <v>338</v>
      </c>
      <c r="D446" s="648"/>
      <c r="E446" s="648"/>
      <c r="F446" s="648"/>
      <c r="G446" s="648"/>
      <c r="H446" s="649"/>
      <c r="I446" s="1107" t="s">
        <v>2156</v>
      </c>
      <c r="J446" s="1108" t="s">
        <v>2156</v>
      </c>
      <c r="K446" s="1108" t="s">
        <v>2156</v>
      </c>
      <c r="L446" s="1108" t="s">
        <v>2156</v>
      </c>
      <c r="M446" s="1108" t="s">
        <v>2156</v>
      </c>
      <c r="N446" s="1108" t="s">
        <v>2156</v>
      </c>
      <c r="O446" s="1108" t="s">
        <v>2156</v>
      </c>
      <c r="P446" s="1108" t="s">
        <v>2156</v>
      </c>
      <c r="Q446" s="1108" t="s">
        <v>2156</v>
      </c>
      <c r="R446" s="1108" t="s">
        <v>2156</v>
      </c>
      <c r="S446" s="1108"/>
      <c r="T446" s="1108"/>
      <c r="U446" s="1108"/>
      <c r="V446" s="1108"/>
      <c r="W446" s="1108" t="s">
        <v>2156</v>
      </c>
      <c r="X446" s="1108" t="s">
        <v>2156</v>
      </c>
      <c r="Y446" s="1108" t="s">
        <v>2156</v>
      </c>
      <c r="Z446" s="1108" t="s">
        <v>2156</v>
      </c>
      <c r="AA446" s="1108" t="s">
        <v>2156</v>
      </c>
      <c r="AB446" s="1108" t="s">
        <v>2156</v>
      </c>
      <c r="AC446" s="1108" t="s">
        <v>2156</v>
      </c>
      <c r="AD446" s="1108" t="s">
        <v>2156</v>
      </c>
      <c r="AE446" s="633">
        <v>314.05</v>
      </c>
      <c r="AF446" s="634">
        <v>0</v>
      </c>
      <c r="AG446" s="635" t="e">
        <v>#VALUE!</v>
      </c>
      <c r="AH446" s="612" t="s">
        <v>1057</v>
      </c>
    </row>
    <row r="447" spans="2:34" s="569" customFormat="1" x14ac:dyDescent="0.2">
      <c r="B447" s="612"/>
      <c r="C447" s="647" t="s">
        <v>339</v>
      </c>
      <c r="D447" s="648"/>
      <c r="E447" s="648"/>
      <c r="F447" s="648"/>
      <c r="G447" s="648"/>
      <c r="H447" s="649"/>
      <c r="I447" s="1107" t="s">
        <v>2157</v>
      </c>
      <c r="J447" s="1108" t="s">
        <v>2157</v>
      </c>
      <c r="K447" s="1108" t="s">
        <v>2157</v>
      </c>
      <c r="L447" s="1108" t="s">
        <v>2157</v>
      </c>
      <c r="M447" s="1108" t="s">
        <v>2157</v>
      </c>
      <c r="N447" s="1108" t="s">
        <v>2157</v>
      </c>
      <c r="O447" s="1108" t="s">
        <v>2157</v>
      </c>
      <c r="P447" s="1108" t="s">
        <v>2157</v>
      </c>
      <c r="Q447" s="1108" t="s">
        <v>2157</v>
      </c>
      <c r="R447" s="1108" t="s">
        <v>2157</v>
      </c>
      <c r="S447" s="1108"/>
      <c r="T447" s="1108"/>
      <c r="U447" s="1108"/>
      <c r="V447" s="1108"/>
      <c r="W447" s="1108" t="s">
        <v>2157</v>
      </c>
      <c r="X447" s="1108" t="s">
        <v>2157</v>
      </c>
      <c r="Y447" s="1108" t="s">
        <v>2157</v>
      </c>
      <c r="Z447" s="1108" t="s">
        <v>2157</v>
      </c>
      <c r="AA447" s="1108" t="s">
        <v>2157</v>
      </c>
      <c r="AB447" s="1108" t="s">
        <v>2157</v>
      </c>
      <c r="AC447" s="1108" t="s">
        <v>2157</v>
      </c>
      <c r="AD447" s="1108" t="s">
        <v>2157</v>
      </c>
      <c r="AE447" s="633">
        <v>0</v>
      </c>
      <c r="AF447" s="634">
        <v>0</v>
      </c>
      <c r="AG447" s="635" t="e">
        <v>#VALUE!</v>
      </c>
      <c r="AH447" s="612" t="s">
        <v>1057</v>
      </c>
    </row>
    <row r="448" spans="2:34" s="569" customFormat="1" x14ac:dyDescent="0.2">
      <c r="B448" s="612"/>
      <c r="C448" s="647" t="s">
        <v>340</v>
      </c>
      <c r="D448" s="648"/>
      <c r="E448" s="648"/>
      <c r="F448" s="648"/>
      <c r="G448" s="648"/>
      <c r="H448" s="649"/>
      <c r="I448" s="1107" t="s">
        <v>2158</v>
      </c>
      <c r="J448" s="1108" t="s">
        <v>2158</v>
      </c>
      <c r="K448" s="1108" t="s">
        <v>2158</v>
      </c>
      <c r="L448" s="1108" t="s">
        <v>2158</v>
      </c>
      <c r="M448" s="1108" t="s">
        <v>2158</v>
      </c>
      <c r="N448" s="1108" t="s">
        <v>2158</v>
      </c>
      <c r="O448" s="1108" t="s">
        <v>2158</v>
      </c>
      <c r="P448" s="1108" t="s">
        <v>2158</v>
      </c>
      <c r="Q448" s="1108" t="s">
        <v>2158</v>
      </c>
      <c r="R448" s="1108" t="s">
        <v>2158</v>
      </c>
      <c r="S448" s="1108"/>
      <c r="T448" s="1108"/>
      <c r="U448" s="1108"/>
      <c r="V448" s="1108"/>
      <c r="W448" s="1108" t="s">
        <v>2158</v>
      </c>
      <c r="X448" s="1108" t="s">
        <v>2158</v>
      </c>
      <c r="Y448" s="1108" t="s">
        <v>2158</v>
      </c>
      <c r="Z448" s="1108" t="s">
        <v>2158</v>
      </c>
      <c r="AA448" s="1108" t="s">
        <v>2158</v>
      </c>
      <c r="AB448" s="1108" t="s">
        <v>2158</v>
      </c>
      <c r="AC448" s="1108" t="s">
        <v>2158</v>
      </c>
      <c r="AD448" s="1108" t="s">
        <v>2158</v>
      </c>
      <c r="AE448" s="633">
        <v>0</v>
      </c>
      <c r="AF448" s="634">
        <v>0</v>
      </c>
      <c r="AG448" s="635" t="e">
        <v>#VALUE!</v>
      </c>
      <c r="AH448" s="612" t="s">
        <v>1057</v>
      </c>
    </row>
    <row r="449" spans="2:34" s="569" customFormat="1" x14ac:dyDescent="0.2">
      <c r="B449" s="612"/>
      <c r="C449" s="647" t="s">
        <v>341</v>
      </c>
      <c r="D449" s="648"/>
      <c r="E449" s="648"/>
      <c r="F449" s="648"/>
      <c r="G449" s="648"/>
      <c r="H449" s="649"/>
      <c r="I449" s="1107" t="s">
        <v>2159</v>
      </c>
      <c r="J449" s="1108" t="s">
        <v>2160</v>
      </c>
      <c r="K449" s="1108" t="s">
        <v>2160</v>
      </c>
      <c r="L449" s="1108" t="s">
        <v>2160</v>
      </c>
      <c r="M449" s="1108" t="s">
        <v>2160</v>
      </c>
      <c r="N449" s="1108" t="s">
        <v>2160</v>
      </c>
      <c r="O449" s="1108" t="s">
        <v>2160</v>
      </c>
      <c r="P449" s="1108" t="s">
        <v>2160</v>
      </c>
      <c r="Q449" s="1108" t="s">
        <v>2160</v>
      </c>
      <c r="R449" s="1108" t="s">
        <v>2160</v>
      </c>
      <c r="S449" s="1108"/>
      <c r="T449" s="1108"/>
      <c r="U449" s="1108"/>
      <c r="V449" s="1108"/>
      <c r="W449" s="1108" t="s">
        <v>2160</v>
      </c>
      <c r="X449" s="1108" t="s">
        <v>2160</v>
      </c>
      <c r="Y449" s="1108" t="s">
        <v>2160</v>
      </c>
      <c r="Z449" s="1108" t="s">
        <v>2160</v>
      </c>
      <c r="AA449" s="1108" t="s">
        <v>2160</v>
      </c>
      <c r="AB449" s="1108" t="s">
        <v>2160</v>
      </c>
      <c r="AC449" s="1108" t="s">
        <v>2160</v>
      </c>
      <c r="AD449" s="1108" t="s">
        <v>2160</v>
      </c>
      <c r="AE449" s="633">
        <v>0</v>
      </c>
      <c r="AF449" s="634">
        <v>0</v>
      </c>
      <c r="AG449" s="635" t="e">
        <v>#VALUE!</v>
      </c>
      <c r="AH449" s="612" t="s">
        <v>1057</v>
      </c>
    </row>
    <row r="450" spans="2:34" s="569" customFormat="1" x14ac:dyDescent="0.2">
      <c r="B450" s="612"/>
      <c r="C450" s="647" t="s">
        <v>342</v>
      </c>
      <c r="D450" s="648"/>
      <c r="E450" s="648"/>
      <c r="F450" s="648"/>
      <c r="G450" s="648"/>
      <c r="H450" s="649"/>
      <c r="I450" s="1107" t="s">
        <v>2161</v>
      </c>
      <c r="J450" s="1108" t="s">
        <v>2161</v>
      </c>
      <c r="K450" s="1108" t="s">
        <v>2161</v>
      </c>
      <c r="L450" s="1108" t="s">
        <v>2161</v>
      </c>
      <c r="M450" s="1108" t="s">
        <v>2161</v>
      </c>
      <c r="N450" s="1108" t="s">
        <v>2161</v>
      </c>
      <c r="O450" s="1108" t="s">
        <v>2161</v>
      </c>
      <c r="P450" s="1108" t="s">
        <v>2161</v>
      </c>
      <c r="Q450" s="1108" t="s">
        <v>2161</v>
      </c>
      <c r="R450" s="1108" t="s">
        <v>2161</v>
      </c>
      <c r="S450" s="1108"/>
      <c r="T450" s="1108"/>
      <c r="U450" s="1108"/>
      <c r="V450" s="1108"/>
      <c r="W450" s="1108" t="s">
        <v>2161</v>
      </c>
      <c r="X450" s="1108" t="s">
        <v>2161</v>
      </c>
      <c r="Y450" s="1108" t="s">
        <v>2161</v>
      </c>
      <c r="Z450" s="1108" t="s">
        <v>2161</v>
      </c>
      <c r="AA450" s="1108" t="s">
        <v>2161</v>
      </c>
      <c r="AB450" s="1108" t="s">
        <v>2161</v>
      </c>
      <c r="AC450" s="1108" t="s">
        <v>2161</v>
      </c>
      <c r="AD450" s="1108" t="s">
        <v>2161</v>
      </c>
      <c r="AE450" s="633">
        <v>1426204.67</v>
      </c>
      <c r="AF450" s="634">
        <v>155728.82999999999</v>
      </c>
      <c r="AG450" s="635" t="e">
        <v>#VALUE!</v>
      </c>
      <c r="AH450" s="612" t="s">
        <v>1057</v>
      </c>
    </row>
    <row r="451" spans="2:34" s="569" customFormat="1" x14ac:dyDescent="0.2">
      <c r="B451" s="612"/>
      <c r="C451" s="647" t="s">
        <v>343</v>
      </c>
      <c r="D451" s="648"/>
      <c r="E451" s="648"/>
      <c r="F451" s="648"/>
      <c r="G451" s="648"/>
      <c r="H451" s="649"/>
      <c r="I451" s="1107" t="s">
        <v>2162</v>
      </c>
      <c r="J451" s="1108" t="s">
        <v>2162</v>
      </c>
      <c r="K451" s="1108" t="s">
        <v>2162</v>
      </c>
      <c r="L451" s="1108" t="s">
        <v>2162</v>
      </c>
      <c r="M451" s="1108" t="s">
        <v>2162</v>
      </c>
      <c r="N451" s="1108" t="s">
        <v>2162</v>
      </c>
      <c r="O451" s="1108" t="s">
        <v>2162</v>
      </c>
      <c r="P451" s="1108" t="s">
        <v>2162</v>
      </c>
      <c r="Q451" s="1108" t="s">
        <v>2162</v>
      </c>
      <c r="R451" s="1108" t="s">
        <v>2162</v>
      </c>
      <c r="S451" s="1108"/>
      <c r="T451" s="1108"/>
      <c r="U451" s="1108"/>
      <c r="V451" s="1108"/>
      <c r="W451" s="1108" t="s">
        <v>2162</v>
      </c>
      <c r="X451" s="1108" t="s">
        <v>2162</v>
      </c>
      <c r="Y451" s="1108" t="s">
        <v>2162</v>
      </c>
      <c r="Z451" s="1108" t="s">
        <v>2162</v>
      </c>
      <c r="AA451" s="1108" t="s">
        <v>2162</v>
      </c>
      <c r="AB451" s="1108" t="s">
        <v>2162</v>
      </c>
      <c r="AC451" s="1108" t="s">
        <v>2162</v>
      </c>
      <c r="AD451" s="1108" t="s">
        <v>2162</v>
      </c>
      <c r="AE451" s="633">
        <v>1600946.34</v>
      </c>
      <c r="AF451" s="634">
        <v>2322943.7999999998</v>
      </c>
      <c r="AG451" s="635" t="e">
        <v>#VALUE!</v>
      </c>
      <c r="AH451" s="612" t="s">
        <v>1057</v>
      </c>
    </row>
    <row r="452" spans="2:34" s="569" customFormat="1" x14ac:dyDescent="0.2">
      <c r="B452" s="612"/>
      <c r="C452" s="630" t="s">
        <v>2163</v>
      </c>
      <c r="D452" s="631"/>
      <c r="E452" s="631"/>
      <c r="F452" s="631"/>
      <c r="G452" s="631"/>
      <c r="H452" s="632"/>
      <c r="I452" s="1109" t="s">
        <v>2164</v>
      </c>
      <c r="J452" s="1110" t="s">
        <v>2165</v>
      </c>
      <c r="K452" s="1110" t="s">
        <v>2165</v>
      </c>
      <c r="L452" s="1110" t="s">
        <v>2165</v>
      </c>
      <c r="M452" s="1110" t="s">
        <v>2165</v>
      </c>
      <c r="N452" s="1110" t="s">
        <v>2165</v>
      </c>
      <c r="O452" s="1110" t="s">
        <v>2165</v>
      </c>
      <c r="P452" s="1110" t="s">
        <v>2165</v>
      </c>
      <c r="Q452" s="1110" t="s">
        <v>2165</v>
      </c>
      <c r="R452" s="1110" t="s">
        <v>2165</v>
      </c>
      <c r="S452" s="1110"/>
      <c r="T452" s="1110"/>
      <c r="U452" s="1110"/>
      <c r="V452" s="1110"/>
      <c r="W452" s="1110" t="s">
        <v>2165</v>
      </c>
      <c r="X452" s="1110" t="s">
        <v>2165</v>
      </c>
      <c r="Y452" s="1110" t="s">
        <v>2165</v>
      </c>
      <c r="Z452" s="1110" t="s">
        <v>2165</v>
      </c>
      <c r="AA452" s="1110" t="s">
        <v>2165</v>
      </c>
      <c r="AB452" s="1110" t="s">
        <v>2165</v>
      </c>
      <c r="AC452" s="1110" t="s">
        <v>2165</v>
      </c>
      <c r="AD452" s="1110" t="s">
        <v>2165</v>
      </c>
      <c r="AE452" s="633">
        <v>486115.13</v>
      </c>
      <c r="AF452" s="634">
        <v>796070.13</v>
      </c>
      <c r="AG452" s="635" t="e">
        <v>#VALUE!</v>
      </c>
      <c r="AH452" s="612" t="s">
        <v>1057</v>
      </c>
    </row>
    <row r="453" spans="2:34" s="569" customFormat="1" x14ac:dyDescent="0.2">
      <c r="B453" s="612" t="s">
        <v>1209</v>
      </c>
      <c r="C453" s="630" t="s">
        <v>344</v>
      </c>
      <c r="D453" s="631"/>
      <c r="E453" s="631"/>
      <c r="F453" s="631"/>
      <c r="G453" s="631"/>
      <c r="H453" s="632"/>
      <c r="I453" s="1109" t="s">
        <v>2166</v>
      </c>
      <c r="J453" s="1110" t="s">
        <v>2167</v>
      </c>
      <c r="K453" s="1110" t="s">
        <v>2167</v>
      </c>
      <c r="L453" s="1110" t="s">
        <v>2167</v>
      </c>
      <c r="M453" s="1110" t="s">
        <v>2167</v>
      </c>
      <c r="N453" s="1110" t="s">
        <v>2167</v>
      </c>
      <c r="O453" s="1110" t="s">
        <v>2167</v>
      </c>
      <c r="P453" s="1110" t="s">
        <v>2167</v>
      </c>
      <c r="Q453" s="1110" t="s">
        <v>2167</v>
      </c>
      <c r="R453" s="1110" t="s">
        <v>2167</v>
      </c>
      <c r="S453" s="1110"/>
      <c r="T453" s="1110"/>
      <c r="U453" s="1110"/>
      <c r="V453" s="1110"/>
      <c r="W453" s="1110" t="s">
        <v>2167</v>
      </c>
      <c r="X453" s="1110" t="s">
        <v>2167</v>
      </c>
      <c r="Y453" s="1110" t="s">
        <v>2167</v>
      </c>
      <c r="Z453" s="1110" t="s">
        <v>2167</v>
      </c>
      <c r="AA453" s="1110" t="s">
        <v>2167</v>
      </c>
      <c r="AB453" s="1110" t="s">
        <v>2167</v>
      </c>
      <c r="AC453" s="1110" t="s">
        <v>2167</v>
      </c>
      <c r="AD453" s="1110" t="s">
        <v>2167</v>
      </c>
      <c r="AE453" s="633">
        <v>0.38</v>
      </c>
      <c r="AF453" s="634">
        <v>15000</v>
      </c>
      <c r="AG453" s="635" t="e">
        <v>#VALUE!</v>
      </c>
      <c r="AH453" s="612" t="s">
        <v>1057</v>
      </c>
    </row>
    <row r="454" spans="2:34" s="569" customFormat="1" x14ac:dyDescent="0.2">
      <c r="B454" s="612"/>
      <c r="C454" s="630" t="s">
        <v>2168</v>
      </c>
      <c r="D454" s="631"/>
      <c r="E454" s="631"/>
      <c r="F454" s="631"/>
      <c r="G454" s="631"/>
      <c r="H454" s="632"/>
      <c r="I454" s="1109" t="s">
        <v>2169</v>
      </c>
      <c r="J454" s="1110" t="s">
        <v>2170</v>
      </c>
      <c r="K454" s="1110" t="s">
        <v>2170</v>
      </c>
      <c r="L454" s="1110" t="s">
        <v>2170</v>
      </c>
      <c r="M454" s="1110" t="s">
        <v>2170</v>
      </c>
      <c r="N454" s="1110" t="s">
        <v>2170</v>
      </c>
      <c r="O454" s="1110" t="s">
        <v>2170</v>
      </c>
      <c r="P454" s="1110" t="s">
        <v>2170</v>
      </c>
      <c r="Q454" s="1110" t="s">
        <v>2170</v>
      </c>
      <c r="R454" s="1110" t="s">
        <v>2170</v>
      </c>
      <c r="S454" s="1110"/>
      <c r="T454" s="1110"/>
      <c r="U454" s="1110"/>
      <c r="V454" s="1110"/>
      <c r="W454" s="1110" t="s">
        <v>2170</v>
      </c>
      <c r="X454" s="1110" t="s">
        <v>2170</v>
      </c>
      <c r="Y454" s="1110" t="s">
        <v>2170</v>
      </c>
      <c r="Z454" s="1110" t="s">
        <v>2170</v>
      </c>
      <c r="AA454" s="1110" t="s">
        <v>2170</v>
      </c>
      <c r="AB454" s="1110" t="s">
        <v>2170</v>
      </c>
      <c r="AC454" s="1110" t="s">
        <v>2170</v>
      </c>
      <c r="AD454" s="1110" t="s">
        <v>2170</v>
      </c>
      <c r="AE454" s="633">
        <v>486114.75</v>
      </c>
      <c r="AF454" s="634">
        <v>781070.13</v>
      </c>
      <c r="AG454" s="635" t="e">
        <v>#VALUE!</v>
      </c>
      <c r="AH454" s="612" t="s">
        <v>1057</v>
      </c>
    </row>
    <row r="455" spans="2:34" s="569" customFormat="1" x14ac:dyDescent="0.2">
      <c r="B455" s="612" t="s">
        <v>1187</v>
      </c>
      <c r="C455" s="647" t="s">
        <v>345</v>
      </c>
      <c r="D455" s="648"/>
      <c r="E455" s="648"/>
      <c r="F455" s="648"/>
      <c r="G455" s="648"/>
      <c r="H455" s="649"/>
      <c r="I455" s="1107" t="s">
        <v>2171</v>
      </c>
      <c r="J455" s="1108" t="s">
        <v>2172</v>
      </c>
      <c r="K455" s="1108" t="s">
        <v>2172</v>
      </c>
      <c r="L455" s="1108" t="s">
        <v>2172</v>
      </c>
      <c r="M455" s="1108" t="s">
        <v>2172</v>
      </c>
      <c r="N455" s="1108" t="s">
        <v>2172</v>
      </c>
      <c r="O455" s="1108" t="s">
        <v>2172</v>
      </c>
      <c r="P455" s="1108" t="s">
        <v>2172</v>
      </c>
      <c r="Q455" s="1108" t="s">
        <v>2172</v>
      </c>
      <c r="R455" s="1108" t="s">
        <v>2172</v>
      </c>
      <c r="S455" s="1108"/>
      <c r="T455" s="1108"/>
      <c r="U455" s="1108"/>
      <c r="V455" s="1108"/>
      <c r="W455" s="1108" t="s">
        <v>2172</v>
      </c>
      <c r="X455" s="1108" t="s">
        <v>2172</v>
      </c>
      <c r="Y455" s="1108" t="s">
        <v>2172</v>
      </c>
      <c r="Z455" s="1108" t="s">
        <v>2172</v>
      </c>
      <c r="AA455" s="1108" t="s">
        <v>2172</v>
      </c>
      <c r="AB455" s="1108" t="s">
        <v>2172</v>
      </c>
      <c r="AC455" s="1108" t="s">
        <v>2172</v>
      </c>
      <c r="AD455" s="1108" t="s">
        <v>2172</v>
      </c>
      <c r="AE455" s="633">
        <v>0</v>
      </c>
      <c r="AF455" s="634">
        <v>0</v>
      </c>
      <c r="AG455" s="635" t="e">
        <v>#VALUE!</v>
      </c>
      <c r="AH455" s="612" t="s">
        <v>1057</v>
      </c>
    </row>
    <row r="456" spans="2:34" s="569" customFormat="1" x14ac:dyDescent="0.2">
      <c r="B456" s="612"/>
      <c r="C456" s="647" t="s">
        <v>346</v>
      </c>
      <c r="D456" s="648"/>
      <c r="E456" s="648"/>
      <c r="F456" s="648"/>
      <c r="G456" s="648"/>
      <c r="H456" s="649"/>
      <c r="I456" s="1107" t="s">
        <v>2173</v>
      </c>
      <c r="J456" s="1108" t="s">
        <v>2173</v>
      </c>
      <c r="K456" s="1108" t="s">
        <v>2173</v>
      </c>
      <c r="L456" s="1108" t="s">
        <v>2173</v>
      </c>
      <c r="M456" s="1108" t="s">
        <v>2173</v>
      </c>
      <c r="N456" s="1108" t="s">
        <v>2173</v>
      </c>
      <c r="O456" s="1108" t="s">
        <v>2173</v>
      </c>
      <c r="P456" s="1108" t="s">
        <v>2173</v>
      </c>
      <c r="Q456" s="1108" t="s">
        <v>2173</v>
      </c>
      <c r="R456" s="1108" t="s">
        <v>2173</v>
      </c>
      <c r="S456" s="1108"/>
      <c r="T456" s="1108"/>
      <c r="U456" s="1108"/>
      <c r="V456" s="1108"/>
      <c r="W456" s="1108" t="s">
        <v>2173</v>
      </c>
      <c r="X456" s="1108" t="s">
        <v>2173</v>
      </c>
      <c r="Y456" s="1108" t="s">
        <v>2173</v>
      </c>
      <c r="Z456" s="1108" t="s">
        <v>2173</v>
      </c>
      <c r="AA456" s="1108" t="s">
        <v>2173</v>
      </c>
      <c r="AB456" s="1108" t="s">
        <v>2173</v>
      </c>
      <c r="AC456" s="1108" t="s">
        <v>2173</v>
      </c>
      <c r="AD456" s="1108" t="s">
        <v>2173</v>
      </c>
      <c r="AE456" s="633">
        <v>1</v>
      </c>
      <c r="AF456" s="634">
        <v>0</v>
      </c>
      <c r="AG456" s="635" t="e">
        <v>#VALUE!</v>
      </c>
      <c r="AH456" s="612" t="s">
        <v>1057</v>
      </c>
    </row>
    <row r="457" spans="2:34" s="569" customFormat="1" x14ac:dyDescent="0.2">
      <c r="B457" s="612"/>
      <c r="C457" s="647" t="s">
        <v>347</v>
      </c>
      <c r="D457" s="648"/>
      <c r="E457" s="648"/>
      <c r="F457" s="648"/>
      <c r="G457" s="648"/>
      <c r="H457" s="649"/>
      <c r="I457" s="1107" t="s">
        <v>2174</v>
      </c>
      <c r="J457" s="1108" t="s">
        <v>2174</v>
      </c>
      <c r="K457" s="1108" t="s">
        <v>2174</v>
      </c>
      <c r="L457" s="1108" t="s">
        <v>2174</v>
      </c>
      <c r="M457" s="1108" t="s">
        <v>2174</v>
      </c>
      <c r="N457" s="1108" t="s">
        <v>2174</v>
      </c>
      <c r="O457" s="1108" t="s">
        <v>2174</v>
      </c>
      <c r="P457" s="1108" t="s">
        <v>2174</v>
      </c>
      <c r="Q457" s="1108" t="s">
        <v>2174</v>
      </c>
      <c r="R457" s="1108" t="s">
        <v>2174</v>
      </c>
      <c r="S457" s="1108"/>
      <c r="T457" s="1108"/>
      <c r="U457" s="1108"/>
      <c r="V457" s="1108"/>
      <c r="W457" s="1108" t="s">
        <v>2174</v>
      </c>
      <c r="X457" s="1108" t="s">
        <v>2174</v>
      </c>
      <c r="Y457" s="1108" t="s">
        <v>2174</v>
      </c>
      <c r="Z457" s="1108" t="s">
        <v>2174</v>
      </c>
      <c r="AA457" s="1108" t="s">
        <v>2174</v>
      </c>
      <c r="AB457" s="1108" t="s">
        <v>2174</v>
      </c>
      <c r="AC457" s="1108" t="s">
        <v>2174</v>
      </c>
      <c r="AD457" s="1108" t="s">
        <v>2174</v>
      </c>
      <c r="AE457" s="633">
        <v>0</v>
      </c>
      <c r="AF457" s="634">
        <v>0</v>
      </c>
      <c r="AG457" s="635" t="e">
        <v>#VALUE!</v>
      </c>
      <c r="AH457" s="612" t="s">
        <v>1057</v>
      </c>
    </row>
    <row r="458" spans="2:34" s="569" customFormat="1" x14ac:dyDescent="0.2">
      <c r="B458" s="612"/>
      <c r="C458" s="647" t="s">
        <v>348</v>
      </c>
      <c r="D458" s="648"/>
      <c r="E458" s="648"/>
      <c r="F458" s="648"/>
      <c r="G458" s="648"/>
      <c r="H458" s="649"/>
      <c r="I458" s="1107" t="s">
        <v>2175</v>
      </c>
      <c r="J458" s="1108" t="s">
        <v>2175</v>
      </c>
      <c r="K458" s="1108" t="s">
        <v>2175</v>
      </c>
      <c r="L458" s="1108" t="s">
        <v>2175</v>
      </c>
      <c r="M458" s="1108" t="s">
        <v>2175</v>
      </c>
      <c r="N458" s="1108" t="s">
        <v>2175</v>
      </c>
      <c r="O458" s="1108" t="s">
        <v>2175</v>
      </c>
      <c r="P458" s="1108" t="s">
        <v>2175</v>
      </c>
      <c r="Q458" s="1108" t="s">
        <v>2175</v>
      </c>
      <c r="R458" s="1108" t="s">
        <v>2175</v>
      </c>
      <c r="S458" s="1108"/>
      <c r="T458" s="1108"/>
      <c r="U458" s="1108"/>
      <c r="V458" s="1108"/>
      <c r="W458" s="1108" t="s">
        <v>2175</v>
      </c>
      <c r="X458" s="1108" t="s">
        <v>2175</v>
      </c>
      <c r="Y458" s="1108" t="s">
        <v>2175</v>
      </c>
      <c r="Z458" s="1108" t="s">
        <v>2175</v>
      </c>
      <c r="AA458" s="1108" t="s">
        <v>2175</v>
      </c>
      <c r="AB458" s="1108" t="s">
        <v>2175</v>
      </c>
      <c r="AC458" s="1108" t="s">
        <v>2175</v>
      </c>
      <c r="AD458" s="1108" t="s">
        <v>2175</v>
      </c>
      <c r="AE458" s="633">
        <v>0</v>
      </c>
      <c r="AF458" s="634">
        <v>0</v>
      </c>
      <c r="AG458" s="635" t="e">
        <v>#VALUE!</v>
      </c>
      <c r="AH458" s="612" t="s">
        <v>1057</v>
      </c>
    </row>
    <row r="459" spans="2:34" s="569" customFormat="1" x14ac:dyDescent="0.2">
      <c r="B459" s="612"/>
      <c r="C459" s="647" t="s">
        <v>349</v>
      </c>
      <c r="D459" s="648"/>
      <c r="E459" s="648"/>
      <c r="F459" s="648"/>
      <c r="G459" s="648"/>
      <c r="H459" s="649"/>
      <c r="I459" s="1107" t="s">
        <v>2176</v>
      </c>
      <c r="J459" s="1108" t="s">
        <v>2177</v>
      </c>
      <c r="K459" s="1108" t="s">
        <v>2177</v>
      </c>
      <c r="L459" s="1108" t="s">
        <v>2177</v>
      </c>
      <c r="M459" s="1108" t="s">
        <v>2177</v>
      </c>
      <c r="N459" s="1108" t="s">
        <v>2177</v>
      </c>
      <c r="O459" s="1108" t="s">
        <v>2177</v>
      </c>
      <c r="P459" s="1108" t="s">
        <v>2177</v>
      </c>
      <c r="Q459" s="1108" t="s">
        <v>2177</v>
      </c>
      <c r="R459" s="1108" t="s">
        <v>2177</v>
      </c>
      <c r="S459" s="1108"/>
      <c r="T459" s="1108"/>
      <c r="U459" s="1108"/>
      <c r="V459" s="1108"/>
      <c r="W459" s="1108" t="s">
        <v>2177</v>
      </c>
      <c r="X459" s="1108" t="s">
        <v>2177</v>
      </c>
      <c r="Y459" s="1108" t="s">
        <v>2177</v>
      </c>
      <c r="Z459" s="1108" t="s">
        <v>2177</v>
      </c>
      <c r="AA459" s="1108" t="s">
        <v>2177</v>
      </c>
      <c r="AB459" s="1108" t="s">
        <v>2177</v>
      </c>
      <c r="AC459" s="1108" t="s">
        <v>2177</v>
      </c>
      <c r="AD459" s="1108" t="s">
        <v>2177</v>
      </c>
      <c r="AE459" s="633">
        <v>0</v>
      </c>
      <c r="AF459" s="634">
        <v>0</v>
      </c>
      <c r="AG459" s="635" t="e">
        <v>#VALUE!</v>
      </c>
      <c r="AH459" s="612" t="s">
        <v>1057</v>
      </c>
    </row>
    <row r="460" spans="2:34" s="569" customFormat="1" x14ac:dyDescent="0.2">
      <c r="B460" s="612"/>
      <c r="C460" s="647" t="s">
        <v>350</v>
      </c>
      <c r="D460" s="648"/>
      <c r="E460" s="648"/>
      <c r="F460" s="648"/>
      <c r="G460" s="648"/>
      <c r="H460" s="649"/>
      <c r="I460" s="1107" t="s">
        <v>2178</v>
      </c>
      <c r="J460" s="1108" t="s">
        <v>2178</v>
      </c>
      <c r="K460" s="1108" t="s">
        <v>2178</v>
      </c>
      <c r="L460" s="1108" t="s">
        <v>2178</v>
      </c>
      <c r="M460" s="1108" t="s">
        <v>2178</v>
      </c>
      <c r="N460" s="1108" t="s">
        <v>2178</v>
      </c>
      <c r="O460" s="1108" t="s">
        <v>2178</v>
      </c>
      <c r="P460" s="1108" t="s">
        <v>2178</v>
      </c>
      <c r="Q460" s="1108" t="s">
        <v>2178</v>
      </c>
      <c r="R460" s="1108" t="s">
        <v>2178</v>
      </c>
      <c r="S460" s="1108"/>
      <c r="T460" s="1108"/>
      <c r="U460" s="1108"/>
      <c r="V460" s="1108"/>
      <c r="W460" s="1108" t="s">
        <v>2178</v>
      </c>
      <c r="X460" s="1108" t="s">
        <v>2178</v>
      </c>
      <c r="Y460" s="1108" t="s">
        <v>2178</v>
      </c>
      <c r="Z460" s="1108" t="s">
        <v>2178</v>
      </c>
      <c r="AA460" s="1108" t="s">
        <v>2178</v>
      </c>
      <c r="AB460" s="1108" t="s">
        <v>2178</v>
      </c>
      <c r="AC460" s="1108" t="s">
        <v>2178</v>
      </c>
      <c r="AD460" s="1108" t="s">
        <v>2178</v>
      </c>
      <c r="AE460" s="633">
        <v>486113.75</v>
      </c>
      <c r="AF460" s="634">
        <v>638471.98</v>
      </c>
      <c r="AG460" s="635" t="e">
        <v>#VALUE!</v>
      </c>
      <c r="AH460" s="612" t="s">
        <v>1057</v>
      </c>
    </row>
    <row r="461" spans="2:34" s="569" customFormat="1" x14ac:dyDescent="0.2">
      <c r="B461" s="612"/>
      <c r="C461" s="647" t="s">
        <v>351</v>
      </c>
      <c r="D461" s="648"/>
      <c r="E461" s="648"/>
      <c r="F461" s="648"/>
      <c r="G461" s="648"/>
      <c r="H461" s="649"/>
      <c r="I461" s="1107" t="s">
        <v>2179</v>
      </c>
      <c r="J461" s="1108" t="s">
        <v>2180</v>
      </c>
      <c r="K461" s="1108" t="s">
        <v>2180</v>
      </c>
      <c r="L461" s="1108" t="s">
        <v>2180</v>
      </c>
      <c r="M461" s="1108" t="s">
        <v>2180</v>
      </c>
      <c r="N461" s="1108" t="s">
        <v>2180</v>
      </c>
      <c r="O461" s="1108" t="s">
        <v>2180</v>
      </c>
      <c r="P461" s="1108" t="s">
        <v>2180</v>
      </c>
      <c r="Q461" s="1108" t="s">
        <v>2180</v>
      </c>
      <c r="R461" s="1108" t="s">
        <v>2180</v>
      </c>
      <c r="S461" s="1108"/>
      <c r="T461" s="1108"/>
      <c r="U461" s="1108"/>
      <c r="V461" s="1108"/>
      <c r="W461" s="1108" t="s">
        <v>2180</v>
      </c>
      <c r="X461" s="1108" t="s">
        <v>2180</v>
      </c>
      <c r="Y461" s="1108" t="s">
        <v>2180</v>
      </c>
      <c r="Z461" s="1108" t="s">
        <v>2180</v>
      </c>
      <c r="AA461" s="1108" t="s">
        <v>2180</v>
      </c>
      <c r="AB461" s="1108" t="s">
        <v>2180</v>
      </c>
      <c r="AC461" s="1108" t="s">
        <v>2180</v>
      </c>
      <c r="AD461" s="1108" t="s">
        <v>2180</v>
      </c>
      <c r="AE461" s="633">
        <v>0</v>
      </c>
      <c r="AF461" s="634">
        <v>142598.15</v>
      </c>
      <c r="AG461" s="635" t="e">
        <v>#VALUE!</v>
      </c>
      <c r="AH461" s="612" t="s">
        <v>1057</v>
      </c>
    </row>
    <row r="462" spans="2:34" s="569" customFormat="1" x14ac:dyDescent="0.2">
      <c r="B462" s="612"/>
      <c r="C462" s="630" t="s">
        <v>352</v>
      </c>
      <c r="D462" s="631"/>
      <c r="E462" s="631"/>
      <c r="F462" s="631"/>
      <c r="G462" s="631"/>
      <c r="H462" s="632"/>
      <c r="I462" s="1109" t="s">
        <v>2181</v>
      </c>
      <c r="J462" s="1110" t="s">
        <v>2181</v>
      </c>
      <c r="K462" s="1110" t="s">
        <v>2181</v>
      </c>
      <c r="L462" s="1110" t="s">
        <v>2181</v>
      </c>
      <c r="M462" s="1110" t="s">
        <v>2181</v>
      </c>
      <c r="N462" s="1110" t="s">
        <v>2181</v>
      </c>
      <c r="O462" s="1110" t="s">
        <v>2181</v>
      </c>
      <c r="P462" s="1110" t="s">
        <v>2181</v>
      </c>
      <c r="Q462" s="1110" t="s">
        <v>2181</v>
      </c>
      <c r="R462" s="1110" t="s">
        <v>2181</v>
      </c>
      <c r="S462" s="1110"/>
      <c r="T462" s="1110"/>
      <c r="U462" s="1110"/>
      <c r="V462" s="1110"/>
      <c r="W462" s="1110" t="s">
        <v>2181</v>
      </c>
      <c r="X462" s="1110" t="s">
        <v>2181</v>
      </c>
      <c r="Y462" s="1110" t="s">
        <v>2181</v>
      </c>
      <c r="Z462" s="1110" t="s">
        <v>2181</v>
      </c>
      <c r="AA462" s="1110" t="s">
        <v>2181</v>
      </c>
      <c r="AB462" s="1110" t="s">
        <v>2181</v>
      </c>
      <c r="AC462" s="1110" t="s">
        <v>2181</v>
      </c>
      <c r="AD462" s="1110" t="s">
        <v>2181</v>
      </c>
      <c r="AE462" s="633">
        <v>232861.89</v>
      </c>
      <c r="AF462" s="634">
        <v>959331.38</v>
      </c>
      <c r="AG462" s="635" t="e">
        <v>#VALUE!</v>
      </c>
      <c r="AH462" s="612" t="s">
        <v>1057</v>
      </c>
    </row>
    <row r="463" spans="2:34" s="569" customFormat="1" x14ac:dyDescent="0.2">
      <c r="B463" s="612"/>
      <c r="C463" s="613" t="s">
        <v>2182</v>
      </c>
      <c r="D463" s="614"/>
      <c r="E463" s="614"/>
      <c r="F463" s="614"/>
      <c r="G463" s="614"/>
      <c r="H463" s="615"/>
      <c r="I463" s="1099" t="s">
        <v>2183</v>
      </c>
      <c r="J463" s="1100" t="s">
        <v>2183</v>
      </c>
      <c r="K463" s="1100" t="s">
        <v>2183</v>
      </c>
      <c r="L463" s="1100" t="s">
        <v>2183</v>
      </c>
      <c r="M463" s="1100" t="s">
        <v>2183</v>
      </c>
      <c r="N463" s="1100" t="s">
        <v>2183</v>
      </c>
      <c r="O463" s="1100" t="s">
        <v>2183</v>
      </c>
      <c r="P463" s="1100" t="s">
        <v>2183</v>
      </c>
      <c r="Q463" s="1100" t="s">
        <v>2183</v>
      </c>
      <c r="R463" s="1100" t="s">
        <v>2183</v>
      </c>
      <c r="S463" s="1100"/>
      <c r="T463" s="1100"/>
      <c r="U463" s="1100"/>
      <c r="V463" s="1100"/>
      <c r="W463" s="1100" t="s">
        <v>2183</v>
      </c>
      <c r="X463" s="1100" t="s">
        <v>2183</v>
      </c>
      <c r="Y463" s="1100" t="s">
        <v>2183</v>
      </c>
      <c r="Z463" s="1100" t="s">
        <v>2183</v>
      </c>
      <c r="AA463" s="1100" t="s">
        <v>2183</v>
      </c>
      <c r="AB463" s="1100" t="s">
        <v>2183</v>
      </c>
      <c r="AC463" s="1100" t="s">
        <v>2183</v>
      </c>
      <c r="AD463" s="1100" t="s">
        <v>2183</v>
      </c>
      <c r="AE463" s="616">
        <v>3727130.91</v>
      </c>
      <c r="AF463" s="617">
        <v>3568654.8199999994</v>
      </c>
      <c r="AG463" s="672" t="e">
        <v>#VALUE!</v>
      </c>
      <c r="AH463" s="612" t="s">
        <v>1057</v>
      </c>
    </row>
    <row r="464" spans="2:34" s="569" customFormat="1" x14ac:dyDescent="0.2">
      <c r="B464" s="612"/>
      <c r="C464" s="622" t="s">
        <v>353</v>
      </c>
      <c r="D464" s="623"/>
      <c r="E464" s="623"/>
      <c r="F464" s="623"/>
      <c r="G464" s="623"/>
      <c r="H464" s="624"/>
      <c r="I464" s="1111" t="s">
        <v>2184</v>
      </c>
      <c r="J464" s="1112" t="s">
        <v>2184</v>
      </c>
      <c r="K464" s="1112" t="s">
        <v>2184</v>
      </c>
      <c r="L464" s="1112" t="s">
        <v>2184</v>
      </c>
      <c r="M464" s="1112" t="s">
        <v>2184</v>
      </c>
      <c r="N464" s="1112" t="s">
        <v>2184</v>
      </c>
      <c r="O464" s="1112" t="s">
        <v>2184</v>
      </c>
      <c r="P464" s="1112" t="s">
        <v>2184</v>
      </c>
      <c r="Q464" s="1112" t="s">
        <v>2184</v>
      </c>
      <c r="R464" s="1112" t="s">
        <v>2184</v>
      </c>
      <c r="S464" s="1112"/>
      <c r="T464" s="1112"/>
      <c r="U464" s="1112"/>
      <c r="V464" s="1112"/>
      <c r="W464" s="1112" t="s">
        <v>2184</v>
      </c>
      <c r="X464" s="1112" t="s">
        <v>2184</v>
      </c>
      <c r="Y464" s="1112" t="s">
        <v>2184</v>
      </c>
      <c r="Z464" s="1112" t="s">
        <v>2184</v>
      </c>
      <c r="AA464" s="1112" t="s">
        <v>2184</v>
      </c>
      <c r="AB464" s="1112" t="s">
        <v>2184</v>
      </c>
      <c r="AC464" s="1112" t="s">
        <v>2184</v>
      </c>
      <c r="AD464" s="1112" t="s">
        <v>2184</v>
      </c>
      <c r="AE464" s="692">
        <v>0</v>
      </c>
      <c r="AF464" s="693">
        <v>0</v>
      </c>
      <c r="AG464" s="681" t="e">
        <v>#VALUE!</v>
      </c>
      <c r="AH464" s="612" t="s">
        <v>1057</v>
      </c>
    </row>
    <row r="465" spans="2:34" s="569" customFormat="1" x14ac:dyDescent="0.2">
      <c r="B465" s="612"/>
      <c r="C465" s="622" t="s">
        <v>2185</v>
      </c>
      <c r="D465" s="623"/>
      <c r="E465" s="623"/>
      <c r="F465" s="623"/>
      <c r="G465" s="623"/>
      <c r="H465" s="624"/>
      <c r="I465" s="1111" t="s">
        <v>2186</v>
      </c>
      <c r="J465" s="1112" t="s">
        <v>2186</v>
      </c>
      <c r="K465" s="1112" t="s">
        <v>2186</v>
      </c>
      <c r="L465" s="1112" t="s">
        <v>2186</v>
      </c>
      <c r="M465" s="1112" t="s">
        <v>2186</v>
      </c>
      <c r="N465" s="1112" t="s">
        <v>2186</v>
      </c>
      <c r="O465" s="1112" t="s">
        <v>2186</v>
      </c>
      <c r="P465" s="1112" t="s">
        <v>2186</v>
      </c>
      <c r="Q465" s="1112" t="s">
        <v>2186</v>
      </c>
      <c r="R465" s="1112" t="s">
        <v>2186</v>
      </c>
      <c r="S465" s="1112"/>
      <c r="T465" s="1112"/>
      <c r="U465" s="1112"/>
      <c r="V465" s="1112"/>
      <c r="W465" s="1112" t="s">
        <v>2186</v>
      </c>
      <c r="X465" s="1112" t="s">
        <v>2186</v>
      </c>
      <c r="Y465" s="1112" t="s">
        <v>2186</v>
      </c>
      <c r="Z465" s="1112" t="s">
        <v>2186</v>
      </c>
      <c r="AA465" s="1112" t="s">
        <v>2186</v>
      </c>
      <c r="AB465" s="1112" t="s">
        <v>2186</v>
      </c>
      <c r="AC465" s="1112" t="s">
        <v>2186</v>
      </c>
      <c r="AD465" s="1112" t="s">
        <v>2186</v>
      </c>
      <c r="AE465" s="625">
        <v>3727130.91</v>
      </c>
      <c r="AF465" s="626">
        <v>3568654.8199999994</v>
      </c>
      <c r="AG465" s="680" t="e">
        <v>#VALUE!</v>
      </c>
      <c r="AH465" s="612" t="s">
        <v>1057</v>
      </c>
    </row>
    <row r="466" spans="2:34" s="569" customFormat="1" x14ac:dyDescent="0.2">
      <c r="B466" s="612"/>
      <c r="C466" s="630" t="s">
        <v>354</v>
      </c>
      <c r="D466" s="631"/>
      <c r="E466" s="631"/>
      <c r="F466" s="631"/>
      <c r="G466" s="631"/>
      <c r="H466" s="632"/>
      <c r="I466" s="1109" t="s">
        <v>2187</v>
      </c>
      <c r="J466" s="1110" t="s">
        <v>2187</v>
      </c>
      <c r="K466" s="1110" t="s">
        <v>2187</v>
      </c>
      <c r="L466" s="1110" t="s">
        <v>2187</v>
      </c>
      <c r="M466" s="1110" t="s">
        <v>2187</v>
      </c>
      <c r="N466" s="1110" t="s">
        <v>2187</v>
      </c>
      <c r="O466" s="1110" t="s">
        <v>2187</v>
      </c>
      <c r="P466" s="1110" t="s">
        <v>2187</v>
      </c>
      <c r="Q466" s="1110" t="s">
        <v>2187</v>
      </c>
      <c r="R466" s="1110" t="s">
        <v>2187</v>
      </c>
      <c r="S466" s="1110"/>
      <c r="T466" s="1110"/>
      <c r="U466" s="1110"/>
      <c r="V466" s="1110"/>
      <c r="W466" s="1110" t="s">
        <v>2187</v>
      </c>
      <c r="X466" s="1110" t="s">
        <v>2187</v>
      </c>
      <c r="Y466" s="1110" t="s">
        <v>2187</v>
      </c>
      <c r="Z466" s="1110" t="s">
        <v>2187</v>
      </c>
      <c r="AA466" s="1110" t="s">
        <v>2187</v>
      </c>
      <c r="AB466" s="1110" t="s">
        <v>2187</v>
      </c>
      <c r="AC466" s="1110" t="s">
        <v>2187</v>
      </c>
      <c r="AD466" s="1110" t="s">
        <v>2187</v>
      </c>
      <c r="AE466" s="633">
        <v>425899.76</v>
      </c>
      <c r="AF466" s="634">
        <v>94962.59</v>
      </c>
      <c r="AG466" s="635" t="e">
        <v>#VALUE!</v>
      </c>
      <c r="AH466" s="612" t="s">
        <v>1057</v>
      </c>
    </row>
    <row r="467" spans="2:34" s="569" customFormat="1" x14ac:dyDescent="0.2">
      <c r="B467" s="612"/>
      <c r="C467" s="630" t="s">
        <v>355</v>
      </c>
      <c r="D467" s="631"/>
      <c r="E467" s="631"/>
      <c r="F467" s="631"/>
      <c r="G467" s="631"/>
      <c r="H467" s="632"/>
      <c r="I467" s="1109" t="s">
        <v>2188</v>
      </c>
      <c r="J467" s="1110" t="s">
        <v>2189</v>
      </c>
      <c r="K467" s="1110" t="s">
        <v>2189</v>
      </c>
      <c r="L467" s="1110" t="s">
        <v>2189</v>
      </c>
      <c r="M467" s="1110" t="s">
        <v>2189</v>
      </c>
      <c r="N467" s="1110" t="s">
        <v>2189</v>
      </c>
      <c r="O467" s="1110" t="s">
        <v>2189</v>
      </c>
      <c r="P467" s="1110" t="s">
        <v>2189</v>
      </c>
      <c r="Q467" s="1110" t="s">
        <v>2189</v>
      </c>
      <c r="R467" s="1110" t="s">
        <v>2189</v>
      </c>
      <c r="S467" s="1110"/>
      <c r="T467" s="1110"/>
      <c r="U467" s="1110"/>
      <c r="V467" s="1110"/>
      <c r="W467" s="1110" t="s">
        <v>2189</v>
      </c>
      <c r="X467" s="1110" t="s">
        <v>2189</v>
      </c>
      <c r="Y467" s="1110" t="s">
        <v>2189</v>
      </c>
      <c r="Z467" s="1110" t="s">
        <v>2189</v>
      </c>
      <c r="AA467" s="1110" t="s">
        <v>2189</v>
      </c>
      <c r="AB467" s="1110" t="s">
        <v>2189</v>
      </c>
      <c r="AC467" s="1110" t="s">
        <v>2189</v>
      </c>
      <c r="AD467" s="1110" t="s">
        <v>2189</v>
      </c>
      <c r="AE467" s="633">
        <v>107562.15</v>
      </c>
      <c r="AF467" s="634">
        <v>0</v>
      </c>
      <c r="AG467" s="635" t="e">
        <v>#VALUE!</v>
      </c>
      <c r="AH467" s="612" t="s">
        <v>1057</v>
      </c>
    </row>
    <row r="468" spans="2:34" s="569" customFormat="1" x14ac:dyDescent="0.2">
      <c r="B468" s="612"/>
      <c r="C468" s="630" t="s">
        <v>2190</v>
      </c>
      <c r="D468" s="631"/>
      <c r="E468" s="631"/>
      <c r="F468" s="631"/>
      <c r="G468" s="631"/>
      <c r="H468" s="632"/>
      <c r="I468" s="1109" t="s">
        <v>2191</v>
      </c>
      <c r="J468" s="1110" t="s">
        <v>2191</v>
      </c>
      <c r="K468" s="1110" t="s">
        <v>2191</v>
      </c>
      <c r="L468" s="1110" t="s">
        <v>2191</v>
      </c>
      <c r="M468" s="1110" t="s">
        <v>2191</v>
      </c>
      <c r="N468" s="1110" t="s">
        <v>2191</v>
      </c>
      <c r="O468" s="1110" t="s">
        <v>2191</v>
      </c>
      <c r="P468" s="1110" t="s">
        <v>2191</v>
      </c>
      <c r="Q468" s="1110" t="s">
        <v>2191</v>
      </c>
      <c r="R468" s="1110" t="s">
        <v>2191</v>
      </c>
      <c r="S468" s="1110"/>
      <c r="T468" s="1110"/>
      <c r="U468" s="1110"/>
      <c r="V468" s="1110"/>
      <c r="W468" s="1110" t="s">
        <v>2191</v>
      </c>
      <c r="X468" s="1110" t="s">
        <v>2191</v>
      </c>
      <c r="Y468" s="1110" t="s">
        <v>2191</v>
      </c>
      <c r="Z468" s="1110" t="s">
        <v>2191</v>
      </c>
      <c r="AA468" s="1110" t="s">
        <v>2191</v>
      </c>
      <c r="AB468" s="1110" t="s">
        <v>2191</v>
      </c>
      <c r="AC468" s="1110" t="s">
        <v>2191</v>
      </c>
      <c r="AD468" s="1110" t="s">
        <v>2191</v>
      </c>
      <c r="AE468" s="633">
        <v>2940195.79</v>
      </c>
      <c r="AF468" s="634">
        <v>3043656.2899999996</v>
      </c>
      <c r="AG468" s="635" t="e">
        <v>#VALUE!</v>
      </c>
      <c r="AH468" s="612" t="s">
        <v>1057</v>
      </c>
    </row>
    <row r="469" spans="2:34" s="569" customFormat="1" x14ac:dyDescent="0.2">
      <c r="B469" s="612" t="s">
        <v>1209</v>
      </c>
      <c r="C469" s="630" t="s">
        <v>2192</v>
      </c>
      <c r="D469" s="631"/>
      <c r="E469" s="631"/>
      <c r="F469" s="631"/>
      <c r="G469" s="631"/>
      <c r="H469" s="632"/>
      <c r="I469" s="1109" t="s">
        <v>2193</v>
      </c>
      <c r="J469" s="1110" t="s">
        <v>2194</v>
      </c>
      <c r="K469" s="1110" t="s">
        <v>2194</v>
      </c>
      <c r="L469" s="1110" t="s">
        <v>2194</v>
      </c>
      <c r="M469" s="1110" t="s">
        <v>2194</v>
      </c>
      <c r="N469" s="1110" t="s">
        <v>2194</v>
      </c>
      <c r="O469" s="1110" t="s">
        <v>2194</v>
      </c>
      <c r="P469" s="1110" t="s">
        <v>2194</v>
      </c>
      <c r="Q469" s="1110" t="s">
        <v>2194</v>
      </c>
      <c r="R469" s="1110" t="s">
        <v>2194</v>
      </c>
      <c r="S469" s="1110"/>
      <c r="T469" s="1110"/>
      <c r="U469" s="1110"/>
      <c r="V469" s="1110"/>
      <c r="W469" s="1110" t="s">
        <v>2194</v>
      </c>
      <c r="X469" s="1110" t="s">
        <v>2194</v>
      </c>
      <c r="Y469" s="1110" t="s">
        <v>2194</v>
      </c>
      <c r="Z469" s="1110" t="s">
        <v>2194</v>
      </c>
      <c r="AA469" s="1110" t="s">
        <v>2194</v>
      </c>
      <c r="AB469" s="1110" t="s">
        <v>2194</v>
      </c>
      <c r="AC469" s="1110" t="s">
        <v>2194</v>
      </c>
      <c r="AD469" s="1110" t="s">
        <v>2194</v>
      </c>
      <c r="AE469" s="718">
        <v>251374.03</v>
      </c>
      <c r="AF469" s="719">
        <v>197782.40000000002</v>
      </c>
      <c r="AG469" s="635" t="e">
        <v>#VALUE!</v>
      </c>
      <c r="AH469" s="612" t="s">
        <v>1057</v>
      </c>
    </row>
    <row r="470" spans="2:34" s="569" customFormat="1" x14ac:dyDescent="0.2">
      <c r="B470" s="612" t="s">
        <v>1209</v>
      </c>
      <c r="C470" s="647" t="s">
        <v>356</v>
      </c>
      <c r="D470" s="648"/>
      <c r="E470" s="648"/>
      <c r="F470" s="648"/>
      <c r="G470" s="648"/>
      <c r="H470" s="649"/>
      <c r="I470" s="1107" t="s">
        <v>2195</v>
      </c>
      <c r="J470" s="1108" t="s">
        <v>2196</v>
      </c>
      <c r="K470" s="1108" t="s">
        <v>2196</v>
      </c>
      <c r="L470" s="1108" t="s">
        <v>2196</v>
      </c>
      <c r="M470" s="1108" t="s">
        <v>2196</v>
      </c>
      <c r="N470" s="1108" t="s">
        <v>2196</v>
      </c>
      <c r="O470" s="1108" t="s">
        <v>2196</v>
      </c>
      <c r="P470" s="1108" t="s">
        <v>2196</v>
      </c>
      <c r="Q470" s="1108" t="s">
        <v>2196</v>
      </c>
      <c r="R470" s="1108" t="s">
        <v>2196</v>
      </c>
      <c r="S470" s="1108"/>
      <c r="T470" s="1108"/>
      <c r="U470" s="1108"/>
      <c r="V470" s="1108"/>
      <c r="W470" s="1108" t="s">
        <v>2196</v>
      </c>
      <c r="X470" s="1108" t="s">
        <v>2196</v>
      </c>
      <c r="Y470" s="1108" t="s">
        <v>2196</v>
      </c>
      <c r="Z470" s="1108" t="s">
        <v>2196</v>
      </c>
      <c r="AA470" s="1108" t="s">
        <v>2196</v>
      </c>
      <c r="AB470" s="1108" t="s">
        <v>2196</v>
      </c>
      <c r="AC470" s="1108" t="s">
        <v>2196</v>
      </c>
      <c r="AD470" s="1108" t="s">
        <v>2196</v>
      </c>
      <c r="AE470" s="633">
        <v>0</v>
      </c>
      <c r="AF470" s="634">
        <v>33158.39</v>
      </c>
      <c r="AG470" s="635" t="e">
        <v>#VALUE!</v>
      </c>
      <c r="AH470" s="612" t="s">
        <v>1057</v>
      </c>
    </row>
    <row r="471" spans="2:34" s="569" customFormat="1" x14ac:dyDescent="0.2">
      <c r="B471" s="612" t="s">
        <v>1209</v>
      </c>
      <c r="C471" s="647" t="s">
        <v>357</v>
      </c>
      <c r="D471" s="648"/>
      <c r="E471" s="648"/>
      <c r="F471" s="648"/>
      <c r="G471" s="648"/>
      <c r="H471" s="649"/>
      <c r="I471" s="1107" t="s">
        <v>2197</v>
      </c>
      <c r="J471" s="1108" t="s">
        <v>2198</v>
      </c>
      <c r="K471" s="1108" t="s">
        <v>2198</v>
      </c>
      <c r="L471" s="1108" t="s">
        <v>2198</v>
      </c>
      <c r="M471" s="1108" t="s">
        <v>2198</v>
      </c>
      <c r="N471" s="1108" t="s">
        <v>2198</v>
      </c>
      <c r="O471" s="1108" t="s">
        <v>2198</v>
      </c>
      <c r="P471" s="1108" t="s">
        <v>2198</v>
      </c>
      <c r="Q471" s="1108" t="s">
        <v>2198</v>
      </c>
      <c r="R471" s="1108" t="s">
        <v>2198</v>
      </c>
      <c r="S471" s="1108"/>
      <c r="T471" s="1108"/>
      <c r="U471" s="1108"/>
      <c r="V471" s="1108"/>
      <c r="W471" s="1108" t="s">
        <v>2198</v>
      </c>
      <c r="X471" s="1108" t="s">
        <v>2198</v>
      </c>
      <c r="Y471" s="1108" t="s">
        <v>2198</v>
      </c>
      <c r="Z471" s="1108" t="s">
        <v>2198</v>
      </c>
      <c r="AA471" s="1108" t="s">
        <v>2198</v>
      </c>
      <c r="AB471" s="1108" t="s">
        <v>2198</v>
      </c>
      <c r="AC471" s="1108" t="s">
        <v>2198</v>
      </c>
      <c r="AD471" s="1108" t="s">
        <v>2198</v>
      </c>
      <c r="AE471" s="633">
        <v>251374.03</v>
      </c>
      <c r="AF471" s="634">
        <v>164624.01</v>
      </c>
      <c r="AG471" s="635" t="e">
        <v>#VALUE!</v>
      </c>
      <c r="AH471" s="612" t="s">
        <v>1057</v>
      </c>
    </row>
    <row r="472" spans="2:34" s="569" customFormat="1" x14ac:dyDescent="0.2">
      <c r="B472" s="612"/>
      <c r="C472" s="630" t="s">
        <v>2199</v>
      </c>
      <c r="D472" s="631"/>
      <c r="E472" s="631"/>
      <c r="F472" s="631"/>
      <c r="G472" s="631"/>
      <c r="H472" s="632"/>
      <c r="I472" s="1109" t="s">
        <v>2200</v>
      </c>
      <c r="J472" s="1110" t="s">
        <v>2200</v>
      </c>
      <c r="K472" s="1110" t="s">
        <v>2200</v>
      </c>
      <c r="L472" s="1110" t="s">
        <v>2200</v>
      </c>
      <c r="M472" s="1110" t="s">
        <v>2200</v>
      </c>
      <c r="N472" s="1110" t="s">
        <v>2200</v>
      </c>
      <c r="O472" s="1110" t="s">
        <v>2200</v>
      </c>
      <c r="P472" s="1110" t="s">
        <v>2200</v>
      </c>
      <c r="Q472" s="1110" t="s">
        <v>2200</v>
      </c>
      <c r="R472" s="1110" t="s">
        <v>2200</v>
      </c>
      <c r="S472" s="1110"/>
      <c r="T472" s="1110"/>
      <c r="U472" s="1110"/>
      <c r="V472" s="1110"/>
      <c r="W472" s="1110" t="s">
        <v>2200</v>
      </c>
      <c r="X472" s="1110" t="s">
        <v>2200</v>
      </c>
      <c r="Y472" s="1110" t="s">
        <v>2200</v>
      </c>
      <c r="Z472" s="1110" t="s">
        <v>2200</v>
      </c>
      <c r="AA472" s="1110" t="s">
        <v>2200</v>
      </c>
      <c r="AB472" s="1110" t="s">
        <v>2200</v>
      </c>
      <c r="AC472" s="1110" t="s">
        <v>2200</v>
      </c>
      <c r="AD472" s="1110" t="s">
        <v>2200</v>
      </c>
      <c r="AE472" s="633">
        <v>2688821.7600000002</v>
      </c>
      <c r="AF472" s="634">
        <v>2845873.8899999997</v>
      </c>
      <c r="AG472" s="635" t="e">
        <v>#VALUE!</v>
      </c>
      <c r="AH472" s="612" t="s">
        <v>1057</v>
      </c>
    </row>
    <row r="473" spans="2:34" s="569" customFormat="1" x14ac:dyDescent="0.2">
      <c r="B473" s="612" t="s">
        <v>1187</v>
      </c>
      <c r="C473" s="647" t="s">
        <v>358</v>
      </c>
      <c r="D473" s="648"/>
      <c r="E473" s="648"/>
      <c r="F473" s="648"/>
      <c r="G473" s="648"/>
      <c r="H473" s="649"/>
      <c r="I473" s="1107" t="s">
        <v>2201</v>
      </c>
      <c r="J473" s="1108" t="s">
        <v>2201</v>
      </c>
      <c r="K473" s="1108" t="s">
        <v>2201</v>
      </c>
      <c r="L473" s="1108" t="s">
        <v>2201</v>
      </c>
      <c r="M473" s="1108" t="s">
        <v>2201</v>
      </c>
      <c r="N473" s="1108" t="s">
        <v>2201</v>
      </c>
      <c r="O473" s="1108" t="s">
        <v>2201</v>
      </c>
      <c r="P473" s="1108" t="s">
        <v>2201</v>
      </c>
      <c r="Q473" s="1108" t="s">
        <v>2201</v>
      </c>
      <c r="R473" s="1108" t="s">
        <v>2201</v>
      </c>
      <c r="S473" s="1108"/>
      <c r="T473" s="1108"/>
      <c r="U473" s="1108"/>
      <c r="V473" s="1108"/>
      <c r="W473" s="1108" t="s">
        <v>2201</v>
      </c>
      <c r="X473" s="1108" t="s">
        <v>2201</v>
      </c>
      <c r="Y473" s="1108" t="s">
        <v>2201</v>
      </c>
      <c r="Z473" s="1108" t="s">
        <v>2201</v>
      </c>
      <c r="AA473" s="1108" t="s">
        <v>2201</v>
      </c>
      <c r="AB473" s="1108" t="s">
        <v>2201</v>
      </c>
      <c r="AC473" s="1108" t="s">
        <v>2201</v>
      </c>
      <c r="AD473" s="1108" t="s">
        <v>2201</v>
      </c>
      <c r="AE473" s="633">
        <v>0</v>
      </c>
      <c r="AF473" s="634">
        <v>0</v>
      </c>
      <c r="AG473" s="635" t="e">
        <v>#VALUE!</v>
      </c>
      <c r="AH473" s="612" t="s">
        <v>1057</v>
      </c>
    </row>
    <row r="474" spans="2:34" s="569" customFormat="1" x14ac:dyDescent="0.2">
      <c r="B474" s="612"/>
      <c r="C474" s="647" t="s">
        <v>2202</v>
      </c>
      <c r="D474" s="648"/>
      <c r="E474" s="648"/>
      <c r="F474" s="648"/>
      <c r="G474" s="648"/>
      <c r="H474" s="649"/>
      <c r="I474" s="1107" t="s">
        <v>2203</v>
      </c>
      <c r="J474" s="1108" t="s">
        <v>2203</v>
      </c>
      <c r="K474" s="1108" t="s">
        <v>2203</v>
      </c>
      <c r="L474" s="1108" t="s">
        <v>2203</v>
      </c>
      <c r="M474" s="1108" t="s">
        <v>2203</v>
      </c>
      <c r="N474" s="1108" t="s">
        <v>2203</v>
      </c>
      <c r="O474" s="1108" t="s">
        <v>2203</v>
      </c>
      <c r="P474" s="1108" t="s">
        <v>2203</v>
      </c>
      <c r="Q474" s="1108" t="s">
        <v>2203</v>
      </c>
      <c r="R474" s="1108" t="s">
        <v>2203</v>
      </c>
      <c r="S474" s="1108"/>
      <c r="T474" s="1108"/>
      <c r="U474" s="1108"/>
      <c r="V474" s="1108"/>
      <c r="W474" s="1108" t="s">
        <v>2203</v>
      </c>
      <c r="X474" s="1108" t="s">
        <v>2203</v>
      </c>
      <c r="Y474" s="1108" t="s">
        <v>2203</v>
      </c>
      <c r="Z474" s="1108" t="s">
        <v>2203</v>
      </c>
      <c r="AA474" s="1108" t="s">
        <v>2203</v>
      </c>
      <c r="AB474" s="1108" t="s">
        <v>2203</v>
      </c>
      <c r="AC474" s="1108" t="s">
        <v>2203</v>
      </c>
      <c r="AD474" s="1108" t="s">
        <v>2203</v>
      </c>
      <c r="AE474" s="633">
        <v>980015.29999999993</v>
      </c>
      <c r="AF474" s="634">
        <v>1364528.65</v>
      </c>
      <c r="AG474" s="635" t="e">
        <v>#VALUE!</v>
      </c>
      <c r="AH474" s="612" t="s">
        <v>1057</v>
      </c>
    </row>
    <row r="475" spans="2:34" s="569" customFormat="1" x14ac:dyDescent="0.2">
      <c r="B475" s="612"/>
      <c r="C475" s="630" t="s">
        <v>359</v>
      </c>
      <c r="D475" s="631"/>
      <c r="E475" s="631"/>
      <c r="F475" s="631"/>
      <c r="G475" s="631"/>
      <c r="H475" s="632"/>
      <c r="I475" s="1109" t="s">
        <v>2204</v>
      </c>
      <c r="J475" s="1110" t="s">
        <v>2205</v>
      </c>
      <c r="K475" s="1110" t="s">
        <v>2205</v>
      </c>
      <c r="L475" s="1110" t="s">
        <v>2205</v>
      </c>
      <c r="M475" s="1110" t="s">
        <v>2205</v>
      </c>
      <c r="N475" s="1110" t="s">
        <v>2205</v>
      </c>
      <c r="O475" s="1110" t="s">
        <v>2205</v>
      </c>
      <c r="P475" s="1110" t="s">
        <v>2205</v>
      </c>
      <c r="Q475" s="1110" t="s">
        <v>2205</v>
      </c>
      <c r="R475" s="1110" t="s">
        <v>2205</v>
      </c>
      <c r="S475" s="1110"/>
      <c r="T475" s="1110"/>
      <c r="U475" s="1110"/>
      <c r="V475" s="1110"/>
      <c r="W475" s="1110" t="s">
        <v>2205</v>
      </c>
      <c r="X475" s="1110" t="s">
        <v>2205</v>
      </c>
      <c r="Y475" s="1110" t="s">
        <v>2205</v>
      </c>
      <c r="Z475" s="1110" t="s">
        <v>2205</v>
      </c>
      <c r="AA475" s="1110" t="s">
        <v>2205</v>
      </c>
      <c r="AB475" s="1110" t="s">
        <v>2205</v>
      </c>
      <c r="AC475" s="1110" t="s">
        <v>2205</v>
      </c>
      <c r="AD475" s="1110" t="s">
        <v>2205</v>
      </c>
      <c r="AE475" s="633">
        <v>202743.88</v>
      </c>
      <c r="AF475" s="634">
        <v>343055.76</v>
      </c>
      <c r="AG475" s="635" t="e">
        <v>#VALUE!</v>
      </c>
      <c r="AH475" s="612" t="s">
        <v>1057</v>
      </c>
    </row>
    <row r="476" spans="2:34" s="569" customFormat="1" x14ac:dyDescent="0.2">
      <c r="B476" s="612"/>
      <c r="C476" s="630" t="s">
        <v>360</v>
      </c>
      <c r="D476" s="631"/>
      <c r="E476" s="631"/>
      <c r="F476" s="631"/>
      <c r="G476" s="631"/>
      <c r="H476" s="632"/>
      <c r="I476" s="1109" t="s">
        <v>2206</v>
      </c>
      <c r="J476" s="1110" t="s">
        <v>2207</v>
      </c>
      <c r="K476" s="1110" t="s">
        <v>2207</v>
      </c>
      <c r="L476" s="1110" t="s">
        <v>2207</v>
      </c>
      <c r="M476" s="1110" t="s">
        <v>2207</v>
      </c>
      <c r="N476" s="1110" t="s">
        <v>2207</v>
      </c>
      <c r="O476" s="1110" t="s">
        <v>2207</v>
      </c>
      <c r="P476" s="1110" t="s">
        <v>2207</v>
      </c>
      <c r="Q476" s="1110" t="s">
        <v>2207</v>
      </c>
      <c r="R476" s="1110" t="s">
        <v>2207</v>
      </c>
      <c r="S476" s="1110"/>
      <c r="T476" s="1110"/>
      <c r="U476" s="1110"/>
      <c r="V476" s="1110"/>
      <c r="W476" s="1110" t="s">
        <v>2207</v>
      </c>
      <c r="X476" s="1110" t="s">
        <v>2207</v>
      </c>
      <c r="Y476" s="1110" t="s">
        <v>2207</v>
      </c>
      <c r="Z476" s="1110" t="s">
        <v>2207</v>
      </c>
      <c r="AA476" s="1110" t="s">
        <v>2207</v>
      </c>
      <c r="AB476" s="1110" t="s">
        <v>2207</v>
      </c>
      <c r="AC476" s="1110" t="s">
        <v>2207</v>
      </c>
      <c r="AD476" s="1110" t="s">
        <v>2207</v>
      </c>
      <c r="AE476" s="633">
        <v>103.98</v>
      </c>
      <c r="AF476" s="634">
        <v>203850.43999999997</v>
      </c>
      <c r="AG476" s="635" t="e">
        <v>#VALUE!</v>
      </c>
      <c r="AH476" s="612" t="s">
        <v>1057</v>
      </c>
    </row>
    <row r="477" spans="2:34" s="569" customFormat="1" x14ac:dyDescent="0.2">
      <c r="B477" s="612"/>
      <c r="C477" s="630" t="s">
        <v>361</v>
      </c>
      <c r="D477" s="631"/>
      <c r="E477" s="631"/>
      <c r="F477" s="631"/>
      <c r="G477" s="631"/>
      <c r="H477" s="632"/>
      <c r="I477" s="1109" t="s">
        <v>2208</v>
      </c>
      <c r="J477" s="1110" t="s">
        <v>2209</v>
      </c>
      <c r="K477" s="1110" t="s">
        <v>2209</v>
      </c>
      <c r="L477" s="1110" t="s">
        <v>2209</v>
      </c>
      <c r="M477" s="1110" t="s">
        <v>2209</v>
      </c>
      <c r="N477" s="1110" t="s">
        <v>2209</v>
      </c>
      <c r="O477" s="1110" t="s">
        <v>2209</v>
      </c>
      <c r="P477" s="1110" t="s">
        <v>2209</v>
      </c>
      <c r="Q477" s="1110" t="s">
        <v>2209</v>
      </c>
      <c r="R477" s="1110" t="s">
        <v>2209</v>
      </c>
      <c r="S477" s="1110"/>
      <c r="T477" s="1110"/>
      <c r="U477" s="1110"/>
      <c r="V477" s="1110"/>
      <c r="W477" s="1110" t="s">
        <v>2209</v>
      </c>
      <c r="X477" s="1110" t="s">
        <v>2209</v>
      </c>
      <c r="Y477" s="1110" t="s">
        <v>2209</v>
      </c>
      <c r="Z477" s="1110" t="s">
        <v>2209</v>
      </c>
      <c r="AA477" s="1110" t="s">
        <v>2209</v>
      </c>
      <c r="AB477" s="1110" t="s">
        <v>2209</v>
      </c>
      <c r="AC477" s="1110" t="s">
        <v>2209</v>
      </c>
      <c r="AD477" s="1110" t="s">
        <v>2209</v>
      </c>
      <c r="AE477" s="633">
        <v>777167.44</v>
      </c>
      <c r="AF477" s="634">
        <v>817622.45</v>
      </c>
      <c r="AG477" s="635" t="e">
        <v>#VALUE!</v>
      </c>
      <c r="AH477" s="612" t="s">
        <v>1057</v>
      </c>
    </row>
    <row r="478" spans="2:34" s="569" customFormat="1" x14ac:dyDescent="0.2">
      <c r="B478" s="612"/>
      <c r="C478" s="647" t="s">
        <v>362</v>
      </c>
      <c r="D478" s="648"/>
      <c r="E478" s="648"/>
      <c r="F478" s="648"/>
      <c r="G478" s="648"/>
      <c r="H478" s="649"/>
      <c r="I478" s="1107" t="s">
        <v>2210</v>
      </c>
      <c r="J478" s="1108" t="s">
        <v>2210</v>
      </c>
      <c r="K478" s="1108" t="s">
        <v>2210</v>
      </c>
      <c r="L478" s="1108" t="s">
        <v>2210</v>
      </c>
      <c r="M478" s="1108" t="s">
        <v>2210</v>
      </c>
      <c r="N478" s="1108" t="s">
        <v>2210</v>
      </c>
      <c r="O478" s="1108" t="s">
        <v>2210</v>
      </c>
      <c r="P478" s="1108" t="s">
        <v>2210</v>
      </c>
      <c r="Q478" s="1108" t="s">
        <v>2210</v>
      </c>
      <c r="R478" s="1108" t="s">
        <v>2210</v>
      </c>
      <c r="S478" s="1108"/>
      <c r="T478" s="1108"/>
      <c r="U478" s="1108"/>
      <c r="V478" s="1108"/>
      <c r="W478" s="1108" t="s">
        <v>2210</v>
      </c>
      <c r="X478" s="1108" t="s">
        <v>2210</v>
      </c>
      <c r="Y478" s="1108" t="s">
        <v>2210</v>
      </c>
      <c r="Z478" s="1108" t="s">
        <v>2210</v>
      </c>
      <c r="AA478" s="1108" t="s">
        <v>2210</v>
      </c>
      <c r="AB478" s="1108" t="s">
        <v>2210</v>
      </c>
      <c r="AC478" s="1108" t="s">
        <v>2210</v>
      </c>
      <c r="AD478" s="1108" t="s">
        <v>2210</v>
      </c>
      <c r="AE478" s="633">
        <v>0</v>
      </c>
      <c r="AF478" s="634">
        <v>0</v>
      </c>
      <c r="AG478" s="635" t="e">
        <v>#VALUE!</v>
      </c>
      <c r="AH478" s="612" t="s">
        <v>1057</v>
      </c>
    </row>
    <row r="479" spans="2:34" s="569" customFormat="1" x14ac:dyDescent="0.2">
      <c r="B479" s="612"/>
      <c r="C479" s="647" t="s">
        <v>363</v>
      </c>
      <c r="D479" s="648"/>
      <c r="E479" s="648"/>
      <c r="F479" s="648"/>
      <c r="G479" s="648"/>
      <c r="H479" s="649"/>
      <c r="I479" s="1107" t="s">
        <v>2211</v>
      </c>
      <c r="J479" s="1108" t="s">
        <v>2211</v>
      </c>
      <c r="K479" s="1108" t="s">
        <v>2211</v>
      </c>
      <c r="L479" s="1108" t="s">
        <v>2211</v>
      </c>
      <c r="M479" s="1108" t="s">
        <v>2211</v>
      </c>
      <c r="N479" s="1108" t="s">
        <v>2211</v>
      </c>
      <c r="O479" s="1108" t="s">
        <v>2211</v>
      </c>
      <c r="P479" s="1108" t="s">
        <v>2211</v>
      </c>
      <c r="Q479" s="1108" t="s">
        <v>2211</v>
      </c>
      <c r="R479" s="1108" t="s">
        <v>2211</v>
      </c>
      <c r="S479" s="1108"/>
      <c r="T479" s="1108"/>
      <c r="U479" s="1108"/>
      <c r="V479" s="1108"/>
      <c r="W479" s="1108" t="s">
        <v>2211</v>
      </c>
      <c r="X479" s="1108" t="s">
        <v>2211</v>
      </c>
      <c r="Y479" s="1108" t="s">
        <v>2211</v>
      </c>
      <c r="Z479" s="1108" t="s">
        <v>2211</v>
      </c>
      <c r="AA479" s="1108" t="s">
        <v>2211</v>
      </c>
      <c r="AB479" s="1108" t="s">
        <v>2211</v>
      </c>
      <c r="AC479" s="1108" t="s">
        <v>2211</v>
      </c>
      <c r="AD479" s="1108" t="s">
        <v>2211</v>
      </c>
      <c r="AE479" s="633">
        <v>0</v>
      </c>
      <c r="AF479" s="634">
        <v>0</v>
      </c>
      <c r="AG479" s="635" t="e">
        <v>#VALUE!</v>
      </c>
      <c r="AH479" s="612" t="s">
        <v>1057</v>
      </c>
    </row>
    <row r="480" spans="2:34" s="569" customFormat="1" x14ac:dyDescent="0.2">
      <c r="B480" s="612"/>
      <c r="C480" s="647" t="s">
        <v>364</v>
      </c>
      <c r="D480" s="648"/>
      <c r="E480" s="648"/>
      <c r="F480" s="648"/>
      <c r="G480" s="648"/>
      <c r="H480" s="649"/>
      <c r="I480" s="1107" t="s">
        <v>2212</v>
      </c>
      <c r="J480" s="1108" t="s">
        <v>2213</v>
      </c>
      <c r="K480" s="1108" t="s">
        <v>2213</v>
      </c>
      <c r="L480" s="1108" t="s">
        <v>2213</v>
      </c>
      <c r="M480" s="1108" t="s">
        <v>2213</v>
      </c>
      <c r="N480" s="1108" t="s">
        <v>2213</v>
      </c>
      <c r="O480" s="1108" t="s">
        <v>2213</v>
      </c>
      <c r="P480" s="1108" t="s">
        <v>2213</v>
      </c>
      <c r="Q480" s="1108" t="s">
        <v>2213</v>
      </c>
      <c r="R480" s="1108" t="s">
        <v>2213</v>
      </c>
      <c r="S480" s="1108"/>
      <c r="T480" s="1108"/>
      <c r="U480" s="1108"/>
      <c r="V480" s="1108"/>
      <c r="W480" s="1108" t="s">
        <v>2213</v>
      </c>
      <c r="X480" s="1108" t="s">
        <v>2213</v>
      </c>
      <c r="Y480" s="1108" t="s">
        <v>2213</v>
      </c>
      <c r="Z480" s="1108" t="s">
        <v>2213</v>
      </c>
      <c r="AA480" s="1108" t="s">
        <v>2213</v>
      </c>
      <c r="AB480" s="1108" t="s">
        <v>2213</v>
      </c>
      <c r="AC480" s="1108" t="s">
        <v>2213</v>
      </c>
      <c r="AD480" s="1108" t="s">
        <v>2213</v>
      </c>
      <c r="AE480" s="633">
        <v>0</v>
      </c>
      <c r="AF480" s="634">
        <v>0</v>
      </c>
      <c r="AG480" s="635" t="e">
        <v>#VALUE!</v>
      </c>
      <c r="AH480" s="612" t="s">
        <v>1057</v>
      </c>
    </row>
    <row r="481" spans="2:34" s="569" customFormat="1" x14ac:dyDescent="0.2">
      <c r="B481" s="612"/>
      <c r="C481" s="647" t="s">
        <v>365</v>
      </c>
      <c r="D481" s="648"/>
      <c r="E481" s="648"/>
      <c r="F481" s="648"/>
      <c r="G481" s="648"/>
      <c r="H481" s="649"/>
      <c r="I481" s="1107" t="s">
        <v>2214</v>
      </c>
      <c r="J481" s="1108" t="s">
        <v>2214</v>
      </c>
      <c r="K481" s="1108" t="s">
        <v>2214</v>
      </c>
      <c r="L481" s="1108" t="s">
        <v>2214</v>
      </c>
      <c r="M481" s="1108" t="s">
        <v>2214</v>
      </c>
      <c r="N481" s="1108" t="s">
        <v>2214</v>
      </c>
      <c r="O481" s="1108" t="s">
        <v>2214</v>
      </c>
      <c r="P481" s="1108" t="s">
        <v>2214</v>
      </c>
      <c r="Q481" s="1108" t="s">
        <v>2214</v>
      </c>
      <c r="R481" s="1108" t="s">
        <v>2214</v>
      </c>
      <c r="S481" s="1108"/>
      <c r="T481" s="1108"/>
      <c r="U481" s="1108"/>
      <c r="V481" s="1108"/>
      <c r="W481" s="1108" t="s">
        <v>2214</v>
      </c>
      <c r="X481" s="1108" t="s">
        <v>2214</v>
      </c>
      <c r="Y481" s="1108" t="s">
        <v>2214</v>
      </c>
      <c r="Z481" s="1108" t="s">
        <v>2214</v>
      </c>
      <c r="AA481" s="1108" t="s">
        <v>2214</v>
      </c>
      <c r="AB481" s="1108" t="s">
        <v>2214</v>
      </c>
      <c r="AC481" s="1108" t="s">
        <v>2214</v>
      </c>
      <c r="AD481" s="1108" t="s">
        <v>2214</v>
      </c>
      <c r="AE481" s="633">
        <v>1701588.84</v>
      </c>
      <c r="AF481" s="634">
        <v>1417859.32</v>
      </c>
      <c r="AG481" s="635" t="e">
        <v>#VALUE!</v>
      </c>
      <c r="AH481" s="612" t="s">
        <v>1057</v>
      </c>
    </row>
    <row r="482" spans="2:34" s="569" customFormat="1" x14ac:dyDescent="0.2">
      <c r="B482" s="612"/>
      <c r="C482" s="647" t="s">
        <v>366</v>
      </c>
      <c r="D482" s="648"/>
      <c r="E482" s="648"/>
      <c r="F482" s="648"/>
      <c r="G482" s="648"/>
      <c r="H482" s="649"/>
      <c r="I482" s="1107" t="s">
        <v>2215</v>
      </c>
      <c r="J482" s="1108" t="s">
        <v>2215</v>
      </c>
      <c r="K482" s="1108" t="s">
        <v>2215</v>
      </c>
      <c r="L482" s="1108" t="s">
        <v>2215</v>
      </c>
      <c r="M482" s="1108" t="s">
        <v>2215</v>
      </c>
      <c r="N482" s="1108" t="s">
        <v>2215</v>
      </c>
      <c r="O482" s="1108" t="s">
        <v>2215</v>
      </c>
      <c r="P482" s="1108" t="s">
        <v>2215</v>
      </c>
      <c r="Q482" s="1108" t="s">
        <v>2215</v>
      </c>
      <c r="R482" s="1108" t="s">
        <v>2215</v>
      </c>
      <c r="S482" s="1108"/>
      <c r="T482" s="1108"/>
      <c r="U482" s="1108"/>
      <c r="V482" s="1108"/>
      <c r="W482" s="1108" t="s">
        <v>2215</v>
      </c>
      <c r="X482" s="1108" t="s">
        <v>2215</v>
      </c>
      <c r="Y482" s="1108" t="s">
        <v>2215</v>
      </c>
      <c r="Z482" s="1108" t="s">
        <v>2215</v>
      </c>
      <c r="AA482" s="1108" t="s">
        <v>2215</v>
      </c>
      <c r="AB482" s="1108" t="s">
        <v>2215</v>
      </c>
      <c r="AC482" s="1108" t="s">
        <v>2215</v>
      </c>
      <c r="AD482" s="1108" t="s">
        <v>2215</v>
      </c>
      <c r="AE482" s="633">
        <v>7217.62</v>
      </c>
      <c r="AF482" s="634">
        <v>63485.919999999998</v>
      </c>
      <c r="AG482" s="635" t="e">
        <v>#VALUE!</v>
      </c>
      <c r="AH482" s="612" t="s">
        <v>1057</v>
      </c>
    </row>
    <row r="483" spans="2:34" s="569" customFormat="1" x14ac:dyDescent="0.2">
      <c r="B483" s="612"/>
      <c r="C483" s="630" t="s">
        <v>2216</v>
      </c>
      <c r="D483" s="631"/>
      <c r="E483" s="631"/>
      <c r="F483" s="631"/>
      <c r="G483" s="631"/>
      <c r="H483" s="632"/>
      <c r="I483" s="1109" t="s">
        <v>2217</v>
      </c>
      <c r="J483" s="1110" t="s">
        <v>2217</v>
      </c>
      <c r="K483" s="1110" t="s">
        <v>2217</v>
      </c>
      <c r="L483" s="1110" t="s">
        <v>2217</v>
      </c>
      <c r="M483" s="1110" t="s">
        <v>2217</v>
      </c>
      <c r="N483" s="1110" t="s">
        <v>2217</v>
      </c>
      <c r="O483" s="1110" t="s">
        <v>2217</v>
      </c>
      <c r="P483" s="1110" t="s">
        <v>2217</v>
      </c>
      <c r="Q483" s="1110" t="s">
        <v>2217</v>
      </c>
      <c r="R483" s="1110" t="s">
        <v>2217</v>
      </c>
      <c r="S483" s="1110"/>
      <c r="T483" s="1110"/>
      <c r="U483" s="1110"/>
      <c r="V483" s="1110"/>
      <c r="W483" s="1110" t="s">
        <v>2217</v>
      </c>
      <c r="X483" s="1110" t="s">
        <v>2217</v>
      </c>
      <c r="Y483" s="1110" t="s">
        <v>2217</v>
      </c>
      <c r="Z483" s="1110" t="s">
        <v>2217</v>
      </c>
      <c r="AA483" s="1110" t="s">
        <v>2217</v>
      </c>
      <c r="AB483" s="1110" t="s">
        <v>2217</v>
      </c>
      <c r="AC483" s="1110" t="s">
        <v>2217</v>
      </c>
      <c r="AD483" s="1110" t="s">
        <v>2217</v>
      </c>
      <c r="AE483" s="633">
        <v>253473.21</v>
      </c>
      <c r="AF483" s="634">
        <v>430035.94</v>
      </c>
      <c r="AG483" s="635" t="e">
        <v>#VALUE!</v>
      </c>
      <c r="AH483" s="612" t="s">
        <v>1057</v>
      </c>
    </row>
    <row r="484" spans="2:34" s="569" customFormat="1" x14ac:dyDescent="0.2">
      <c r="B484" s="612" t="s">
        <v>1209</v>
      </c>
      <c r="C484" s="630" t="s">
        <v>367</v>
      </c>
      <c r="D484" s="631"/>
      <c r="E484" s="631"/>
      <c r="F484" s="631"/>
      <c r="G484" s="631"/>
      <c r="H484" s="632"/>
      <c r="I484" s="1109" t="s">
        <v>2218</v>
      </c>
      <c r="J484" s="1110" t="s">
        <v>2219</v>
      </c>
      <c r="K484" s="1110" t="s">
        <v>2219</v>
      </c>
      <c r="L484" s="1110" t="s">
        <v>2219</v>
      </c>
      <c r="M484" s="1110" t="s">
        <v>2219</v>
      </c>
      <c r="N484" s="1110" t="s">
        <v>2219</v>
      </c>
      <c r="O484" s="1110" t="s">
        <v>2219</v>
      </c>
      <c r="P484" s="1110" t="s">
        <v>2219</v>
      </c>
      <c r="Q484" s="1110" t="s">
        <v>2219</v>
      </c>
      <c r="R484" s="1110" t="s">
        <v>2219</v>
      </c>
      <c r="S484" s="1110"/>
      <c r="T484" s="1110"/>
      <c r="U484" s="1110"/>
      <c r="V484" s="1110"/>
      <c r="W484" s="1110" t="s">
        <v>2219</v>
      </c>
      <c r="X484" s="1110" t="s">
        <v>2219</v>
      </c>
      <c r="Y484" s="1110" t="s">
        <v>2219</v>
      </c>
      <c r="Z484" s="1110" t="s">
        <v>2219</v>
      </c>
      <c r="AA484" s="1110" t="s">
        <v>2219</v>
      </c>
      <c r="AB484" s="1110" t="s">
        <v>2219</v>
      </c>
      <c r="AC484" s="1110" t="s">
        <v>2219</v>
      </c>
      <c r="AD484" s="1110" t="s">
        <v>2219</v>
      </c>
      <c r="AE484" s="633">
        <v>42.58</v>
      </c>
      <c r="AF484" s="634">
        <v>12333.13</v>
      </c>
      <c r="AG484" s="635" t="e">
        <v>#VALUE!</v>
      </c>
      <c r="AH484" s="612" t="s">
        <v>1057</v>
      </c>
    </row>
    <row r="485" spans="2:34" s="569" customFormat="1" x14ac:dyDescent="0.2">
      <c r="B485" s="612"/>
      <c r="C485" s="630" t="s">
        <v>2220</v>
      </c>
      <c r="D485" s="631"/>
      <c r="E485" s="631"/>
      <c r="F485" s="631"/>
      <c r="G485" s="631"/>
      <c r="H485" s="632"/>
      <c r="I485" s="1109" t="s">
        <v>2221</v>
      </c>
      <c r="J485" s="1110" t="s">
        <v>2221</v>
      </c>
      <c r="K485" s="1110" t="s">
        <v>2221</v>
      </c>
      <c r="L485" s="1110" t="s">
        <v>2221</v>
      </c>
      <c r="M485" s="1110" t="s">
        <v>2221</v>
      </c>
      <c r="N485" s="1110" t="s">
        <v>2221</v>
      </c>
      <c r="O485" s="1110" t="s">
        <v>2221</v>
      </c>
      <c r="P485" s="1110" t="s">
        <v>2221</v>
      </c>
      <c r="Q485" s="1110" t="s">
        <v>2221</v>
      </c>
      <c r="R485" s="1110" t="s">
        <v>2221</v>
      </c>
      <c r="S485" s="1110"/>
      <c r="T485" s="1110"/>
      <c r="U485" s="1110"/>
      <c r="V485" s="1110"/>
      <c r="W485" s="1110" t="s">
        <v>2221</v>
      </c>
      <c r="X485" s="1110" t="s">
        <v>2221</v>
      </c>
      <c r="Y485" s="1110" t="s">
        <v>2221</v>
      </c>
      <c r="Z485" s="1110" t="s">
        <v>2221</v>
      </c>
      <c r="AA485" s="1110" t="s">
        <v>2221</v>
      </c>
      <c r="AB485" s="1110" t="s">
        <v>2221</v>
      </c>
      <c r="AC485" s="1110" t="s">
        <v>2221</v>
      </c>
      <c r="AD485" s="1110" t="s">
        <v>2221</v>
      </c>
      <c r="AE485" s="633">
        <v>253430.63</v>
      </c>
      <c r="AF485" s="634">
        <v>417702.81</v>
      </c>
      <c r="AG485" s="635" t="e">
        <v>#VALUE!</v>
      </c>
      <c r="AH485" s="612" t="s">
        <v>1057</v>
      </c>
    </row>
    <row r="486" spans="2:34" s="569" customFormat="1" x14ac:dyDescent="0.2">
      <c r="B486" s="612" t="s">
        <v>1187</v>
      </c>
      <c r="C486" s="647" t="s">
        <v>368</v>
      </c>
      <c r="D486" s="648"/>
      <c r="E486" s="648"/>
      <c r="F486" s="648"/>
      <c r="G486" s="648"/>
      <c r="H486" s="649"/>
      <c r="I486" s="1107" t="s">
        <v>2222</v>
      </c>
      <c r="J486" s="1108" t="s">
        <v>2222</v>
      </c>
      <c r="K486" s="1108" t="s">
        <v>2222</v>
      </c>
      <c r="L486" s="1108" t="s">
        <v>2222</v>
      </c>
      <c r="M486" s="1108" t="s">
        <v>2222</v>
      </c>
      <c r="N486" s="1108" t="s">
        <v>2222</v>
      </c>
      <c r="O486" s="1108" t="s">
        <v>2222</v>
      </c>
      <c r="P486" s="1108" t="s">
        <v>2222</v>
      </c>
      <c r="Q486" s="1108" t="s">
        <v>2222</v>
      </c>
      <c r="R486" s="1108" t="s">
        <v>2222</v>
      </c>
      <c r="S486" s="1108"/>
      <c r="T486" s="1108"/>
      <c r="U486" s="1108"/>
      <c r="V486" s="1108"/>
      <c r="W486" s="1108" t="s">
        <v>2222</v>
      </c>
      <c r="X486" s="1108" t="s">
        <v>2222</v>
      </c>
      <c r="Y486" s="1108" t="s">
        <v>2222</v>
      </c>
      <c r="Z486" s="1108" t="s">
        <v>2222</v>
      </c>
      <c r="AA486" s="1108" t="s">
        <v>2222</v>
      </c>
      <c r="AB486" s="1108" t="s">
        <v>2222</v>
      </c>
      <c r="AC486" s="1108" t="s">
        <v>2222</v>
      </c>
      <c r="AD486" s="1108" t="s">
        <v>2222</v>
      </c>
      <c r="AE486" s="633">
        <v>0</v>
      </c>
      <c r="AF486" s="634">
        <v>0</v>
      </c>
      <c r="AG486" s="635" t="e">
        <v>#VALUE!</v>
      </c>
      <c r="AH486" s="612" t="s">
        <v>1057</v>
      </c>
    </row>
    <row r="487" spans="2:34" s="569" customFormat="1" x14ac:dyDescent="0.2">
      <c r="B487" s="612"/>
      <c r="C487" s="647" t="s">
        <v>369</v>
      </c>
      <c r="D487" s="648"/>
      <c r="E487" s="648"/>
      <c r="F487" s="648"/>
      <c r="G487" s="648"/>
      <c r="H487" s="649"/>
      <c r="I487" s="1107" t="s">
        <v>2223</v>
      </c>
      <c r="J487" s="1108" t="s">
        <v>2223</v>
      </c>
      <c r="K487" s="1108" t="s">
        <v>2223</v>
      </c>
      <c r="L487" s="1108" t="s">
        <v>2223</v>
      </c>
      <c r="M487" s="1108" t="s">
        <v>2223</v>
      </c>
      <c r="N487" s="1108" t="s">
        <v>2223</v>
      </c>
      <c r="O487" s="1108" t="s">
        <v>2223</v>
      </c>
      <c r="P487" s="1108" t="s">
        <v>2223</v>
      </c>
      <c r="Q487" s="1108" t="s">
        <v>2223</v>
      </c>
      <c r="R487" s="1108" t="s">
        <v>2223</v>
      </c>
      <c r="S487" s="1108"/>
      <c r="T487" s="1108"/>
      <c r="U487" s="1108"/>
      <c r="V487" s="1108"/>
      <c r="W487" s="1108" t="s">
        <v>2223</v>
      </c>
      <c r="X487" s="1108" t="s">
        <v>2223</v>
      </c>
      <c r="Y487" s="1108" t="s">
        <v>2223</v>
      </c>
      <c r="Z487" s="1108" t="s">
        <v>2223</v>
      </c>
      <c r="AA487" s="1108" t="s">
        <v>2223</v>
      </c>
      <c r="AB487" s="1108" t="s">
        <v>2223</v>
      </c>
      <c r="AC487" s="1108" t="s">
        <v>2223</v>
      </c>
      <c r="AD487" s="1108" t="s">
        <v>2223</v>
      </c>
      <c r="AE487" s="633">
        <v>496</v>
      </c>
      <c r="AF487" s="634">
        <v>0</v>
      </c>
      <c r="AG487" s="635" t="e">
        <v>#VALUE!</v>
      </c>
      <c r="AH487" s="612" t="s">
        <v>1057</v>
      </c>
    </row>
    <row r="488" spans="2:34" s="569" customFormat="1" x14ac:dyDescent="0.2">
      <c r="B488" s="612"/>
      <c r="C488" s="647" t="s">
        <v>370</v>
      </c>
      <c r="D488" s="648"/>
      <c r="E488" s="648"/>
      <c r="F488" s="648"/>
      <c r="G488" s="648"/>
      <c r="H488" s="649"/>
      <c r="I488" s="1107" t="s">
        <v>2224</v>
      </c>
      <c r="J488" s="1108" t="s">
        <v>2224</v>
      </c>
      <c r="K488" s="1108" t="s">
        <v>2224</v>
      </c>
      <c r="L488" s="1108" t="s">
        <v>2224</v>
      </c>
      <c r="M488" s="1108" t="s">
        <v>2224</v>
      </c>
      <c r="N488" s="1108" t="s">
        <v>2224</v>
      </c>
      <c r="O488" s="1108" t="s">
        <v>2224</v>
      </c>
      <c r="P488" s="1108" t="s">
        <v>2224</v>
      </c>
      <c r="Q488" s="1108" t="s">
        <v>2224</v>
      </c>
      <c r="R488" s="1108" t="s">
        <v>2224</v>
      </c>
      <c r="S488" s="1108"/>
      <c r="T488" s="1108"/>
      <c r="U488" s="1108"/>
      <c r="V488" s="1108"/>
      <c r="W488" s="1108" t="s">
        <v>2224</v>
      </c>
      <c r="X488" s="1108" t="s">
        <v>2224</v>
      </c>
      <c r="Y488" s="1108" t="s">
        <v>2224</v>
      </c>
      <c r="Z488" s="1108" t="s">
        <v>2224</v>
      </c>
      <c r="AA488" s="1108" t="s">
        <v>2224</v>
      </c>
      <c r="AB488" s="1108" t="s">
        <v>2224</v>
      </c>
      <c r="AC488" s="1108" t="s">
        <v>2224</v>
      </c>
      <c r="AD488" s="1108" t="s">
        <v>2224</v>
      </c>
      <c r="AE488" s="633">
        <v>0</v>
      </c>
      <c r="AF488" s="634">
        <v>0</v>
      </c>
      <c r="AG488" s="635" t="e">
        <v>#VALUE!</v>
      </c>
      <c r="AH488" s="612" t="s">
        <v>1057</v>
      </c>
    </row>
    <row r="489" spans="2:34" s="569" customFormat="1" x14ac:dyDescent="0.2">
      <c r="B489" s="612"/>
      <c r="C489" s="647" t="s">
        <v>371</v>
      </c>
      <c r="D489" s="648"/>
      <c r="E489" s="648"/>
      <c r="F489" s="648"/>
      <c r="G489" s="648"/>
      <c r="H489" s="649"/>
      <c r="I489" s="1107" t="s">
        <v>2225</v>
      </c>
      <c r="J489" s="1108" t="s">
        <v>2225</v>
      </c>
      <c r="K489" s="1108" t="s">
        <v>2225</v>
      </c>
      <c r="L489" s="1108" t="s">
        <v>2225</v>
      </c>
      <c r="M489" s="1108" t="s">
        <v>2225</v>
      </c>
      <c r="N489" s="1108" t="s">
        <v>2225</v>
      </c>
      <c r="O489" s="1108" t="s">
        <v>2225</v>
      </c>
      <c r="P489" s="1108" t="s">
        <v>2225</v>
      </c>
      <c r="Q489" s="1108" t="s">
        <v>2225</v>
      </c>
      <c r="R489" s="1108" t="s">
        <v>2225</v>
      </c>
      <c r="S489" s="1108"/>
      <c r="T489" s="1108"/>
      <c r="U489" s="1108"/>
      <c r="V489" s="1108"/>
      <c r="W489" s="1108" t="s">
        <v>2225</v>
      </c>
      <c r="X489" s="1108" t="s">
        <v>2225</v>
      </c>
      <c r="Y489" s="1108" t="s">
        <v>2225</v>
      </c>
      <c r="Z489" s="1108" t="s">
        <v>2225</v>
      </c>
      <c r="AA489" s="1108" t="s">
        <v>2225</v>
      </c>
      <c r="AB489" s="1108" t="s">
        <v>2225</v>
      </c>
      <c r="AC489" s="1108" t="s">
        <v>2225</v>
      </c>
      <c r="AD489" s="1108" t="s">
        <v>2225</v>
      </c>
      <c r="AE489" s="633">
        <v>0</v>
      </c>
      <c r="AF489" s="634">
        <v>0</v>
      </c>
      <c r="AG489" s="635" t="e">
        <v>#VALUE!</v>
      </c>
      <c r="AH489" s="612" t="s">
        <v>1057</v>
      </c>
    </row>
    <row r="490" spans="2:34" s="569" customFormat="1" x14ac:dyDescent="0.2">
      <c r="B490" s="612"/>
      <c r="C490" s="647" t="s">
        <v>372</v>
      </c>
      <c r="D490" s="648"/>
      <c r="E490" s="648"/>
      <c r="F490" s="648"/>
      <c r="G490" s="648"/>
      <c r="H490" s="649"/>
      <c r="I490" s="1107" t="s">
        <v>2226</v>
      </c>
      <c r="J490" s="1108" t="s">
        <v>2227</v>
      </c>
      <c r="K490" s="1108" t="s">
        <v>2227</v>
      </c>
      <c r="L490" s="1108" t="s">
        <v>2227</v>
      </c>
      <c r="M490" s="1108" t="s">
        <v>2227</v>
      </c>
      <c r="N490" s="1108" t="s">
        <v>2227</v>
      </c>
      <c r="O490" s="1108" t="s">
        <v>2227</v>
      </c>
      <c r="P490" s="1108" t="s">
        <v>2227</v>
      </c>
      <c r="Q490" s="1108" t="s">
        <v>2227</v>
      </c>
      <c r="R490" s="1108" t="s">
        <v>2227</v>
      </c>
      <c r="S490" s="1108"/>
      <c r="T490" s="1108"/>
      <c r="U490" s="1108"/>
      <c r="V490" s="1108"/>
      <c r="W490" s="1108" t="s">
        <v>2227</v>
      </c>
      <c r="X490" s="1108" t="s">
        <v>2227</v>
      </c>
      <c r="Y490" s="1108" t="s">
        <v>2227</v>
      </c>
      <c r="Z490" s="1108" t="s">
        <v>2227</v>
      </c>
      <c r="AA490" s="1108" t="s">
        <v>2227</v>
      </c>
      <c r="AB490" s="1108" t="s">
        <v>2227</v>
      </c>
      <c r="AC490" s="1108" t="s">
        <v>2227</v>
      </c>
      <c r="AD490" s="1108" t="s">
        <v>2227</v>
      </c>
      <c r="AE490" s="633">
        <v>0</v>
      </c>
      <c r="AF490" s="634">
        <v>0</v>
      </c>
      <c r="AG490" s="635" t="e">
        <v>#VALUE!</v>
      </c>
      <c r="AH490" s="612" t="s">
        <v>1057</v>
      </c>
    </row>
    <row r="491" spans="2:34" s="569" customFormat="1" x14ac:dyDescent="0.2">
      <c r="B491" s="612"/>
      <c r="C491" s="647" t="s">
        <v>373</v>
      </c>
      <c r="D491" s="648"/>
      <c r="E491" s="648"/>
      <c r="F491" s="648"/>
      <c r="G491" s="648"/>
      <c r="H491" s="649"/>
      <c r="I491" s="1107" t="s">
        <v>2228</v>
      </c>
      <c r="J491" s="1108" t="s">
        <v>2228</v>
      </c>
      <c r="K491" s="1108" t="s">
        <v>2228</v>
      </c>
      <c r="L491" s="1108" t="s">
        <v>2228</v>
      </c>
      <c r="M491" s="1108" t="s">
        <v>2228</v>
      </c>
      <c r="N491" s="1108" t="s">
        <v>2228</v>
      </c>
      <c r="O491" s="1108" t="s">
        <v>2228</v>
      </c>
      <c r="P491" s="1108" t="s">
        <v>2228</v>
      </c>
      <c r="Q491" s="1108" t="s">
        <v>2228</v>
      </c>
      <c r="R491" s="1108" t="s">
        <v>2228</v>
      </c>
      <c r="S491" s="1108"/>
      <c r="T491" s="1108"/>
      <c r="U491" s="1108"/>
      <c r="V491" s="1108"/>
      <c r="W491" s="1108" t="s">
        <v>2228</v>
      </c>
      <c r="X491" s="1108" t="s">
        <v>2228</v>
      </c>
      <c r="Y491" s="1108" t="s">
        <v>2228</v>
      </c>
      <c r="Z491" s="1108" t="s">
        <v>2228</v>
      </c>
      <c r="AA491" s="1108" t="s">
        <v>2228</v>
      </c>
      <c r="AB491" s="1108" t="s">
        <v>2228</v>
      </c>
      <c r="AC491" s="1108" t="s">
        <v>2228</v>
      </c>
      <c r="AD491" s="1108" t="s">
        <v>2228</v>
      </c>
      <c r="AE491" s="633">
        <v>5400.66</v>
      </c>
      <c r="AF491" s="634">
        <v>280800</v>
      </c>
      <c r="AG491" s="635" t="e">
        <v>#VALUE!</v>
      </c>
      <c r="AH491" s="612" t="s">
        <v>1057</v>
      </c>
    </row>
    <row r="492" spans="2:34" s="569" customFormat="1" x14ac:dyDescent="0.2">
      <c r="B492" s="612"/>
      <c r="C492" s="647" t="s">
        <v>374</v>
      </c>
      <c r="D492" s="648"/>
      <c r="E492" s="648"/>
      <c r="F492" s="648"/>
      <c r="G492" s="648"/>
      <c r="H492" s="649"/>
      <c r="I492" s="1107" t="s">
        <v>2229</v>
      </c>
      <c r="J492" s="1108" t="s">
        <v>2230</v>
      </c>
      <c r="K492" s="1108" t="s">
        <v>2230</v>
      </c>
      <c r="L492" s="1108" t="s">
        <v>2230</v>
      </c>
      <c r="M492" s="1108" t="s">
        <v>2230</v>
      </c>
      <c r="N492" s="1108" t="s">
        <v>2230</v>
      </c>
      <c r="O492" s="1108" t="s">
        <v>2230</v>
      </c>
      <c r="P492" s="1108" t="s">
        <v>2230</v>
      </c>
      <c r="Q492" s="1108" t="s">
        <v>2230</v>
      </c>
      <c r="R492" s="1108" t="s">
        <v>2230</v>
      </c>
      <c r="S492" s="1108"/>
      <c r="T492" s="1108"/>
      <c r="U492" s="1108"/>
      <c r="V492" s="1108"/>
      <c r="W492" s="1108" t="s">
        <v>2230</v>
      </c>
      <c r="X492" s="1108" t="s">
        <v>2230</v>
      </c>
      <c r="Y492" s="1108" t="s">
        <v>2230</v>
      </c>
      <c r="Z492" s="1108" t="s">
        <v>2230</v>
      </c>
      <c r="AA492" s="1108" t="s">
        <v>2230</v>
      </c>
      <c r="AB492" s="1108" t="s">
        <v>2230</v>
      </c>
      <c r="AC492" s="1108" t="s">
        <v>2230</v>
      </c>
      <c r="AD492" s="1108" t="s">
        <v>2230</v>
      </c>
      <c r="AE492" s="633">
        <v>247533.97</v>
      </c>
      <c r="AF492" s="634">
        <v>136902.81</v>
      </c>
      <c r="AG492" s="635" t="e">
        <v>#VALUE!</v>
      </c>
      <c r="AH492" s="612" t="s">
        <v>1057</v>
      </c>
    </row>
    <row r="493" spans="2:34" s="569" customFormat="1" x14ac:dyDescent="0.2">
      <c r="B493" s="612"/>
      <c r="C493" s="630" t="s">
        <v>375</v>
      </c>
      <c r="D493" s="631"/>
      <c r="E493" s="631"/>
      <c r="F493" s="631"/>
      <c r="G493" s="631"/>
      <c r="H493" s="632"/>
      <c r="I493" s="1109" t="s">
        <v>2231</v>
      </c>
      <c r="J493" s="1110" t="s">
        <v>2231</v>
      </c>
      <c r="K493" s="1110" t="s">
        <v>2231</v>
      </c>
      <c r="L493" s="1110" t="s">
        <v>2231</v>
      </c>
      <c r="M493" s="1110" t="s">
        <v>2231</v>
      </c>
      <c r="N493" s="1110" t="s">
        <v>2231</v>
      </c>
      <c r="O493" s="1110" t="s">
        <v>2231</v>
      </c>
      <c r="P493" s="1110" t="s">
        <v>2231</v>
      </c>
      <c r="Q493" s="1110" t="s">
        <v>2231</v>
      </c>
      <c r="R493" s="1110" t="s">
        <v>2231</v>
      </c>
      <c r="S493" s="1110"/>
      <c r="T493" s="1110"/>
      <c r="U493" s="1110"/>
      <c r="V493" s="1110"/>
      <c r="W493" s="1110" t="s">
        <v>2231</v>
      </c>
      <c r="X493" s="1110" t="s">
        <v>2231</v>
      </c>
      <c r="Y493" s="1110" t="s">
        <v>2231</v>
      </c>
      <c r="Z493" s="1110" t="s">
        <v>2231</v>
      </c>
      <c r="AA493" s="1110" t="s">
        <v>2231</v>
      </c>
      <c r="AB493" s="1110" t="s">
        <v>2231</v>
      </c>
      <c r="AC493" s="1110" t="s">
        <v>2231</v>
      </c>
      <c r="AD493" s="1110" t="s">
        <v>2231</v>
      </c>
      <c r="AE493" s="633">
        <v>0</v>
      </c>
      <c r="AF493" s="634">
        <v>0</v>
      </c>
      <c r="AG493" s="635" t="e">
        <v>#VALUE!</v>
      </c>
      <c r="AH493" s="612" t="s">
        <v>1057</v>
      </c>
    </row>
    <row r="494" spans="2:34" s="569" customFormat="1" x14ac:dyDescent="0.2">
      <c r="B494" s="612"/>
      <c r="C494" s="613" t="s">
        <v>2232</v>
      </c>
      <c r="D494" s="614"/>
      <c r="E494" s="614"/>
      <c r="F494" s="614"/>
      <c r="G494" s="614"/>
      <c r="H494" s="615"/>
      <c r="I494" s="1099" t="s">
        <v>2233</v>
      </c>
      <c r="J494" s="1100" t="s">
        <v>2233</v>
      </c>
      <c r="K494" s="1100" t="s">
        <v>2233</v>
      </c>
      <c r="L494" s="1100" t="s">
        <v>2233</v>
      </c>
      <c r="M494" s="1100" t="s">
        <v>2233</v>
      </c>
      <c r="N494" s="1100" t="s">
        <v>2233</v>
      </c>
      <c r="O494" s="1100" t="s">
        <v>2233</v>
      </c>
      <c r="P494" s="1100" t="s">
        <v>2233</v>
      </c>
      <c r="Q494" s="1100" t="s">
        <v>2233</v>
      </c>
      <c r="R494" s="1100" t="s">
        <v>2233</v>
      </c>
      <c r="S494" s="1100"/>
      <c r="T494" s="1100"/>
      <c r="U494" s="1100"/>
      <c r="V494" s="1100"/>
      <c r="W494" s="1100" t="s">
        <v>2233</v>
      </c>
      <c r="X494" s="1100" t="s">
        <v>2233</v>
      </c>
      <c r="Y494" s="1100" t="s">
        <v>2233</v>
      </c>
      <c r="Z494" s="1100" t="s">
        <v>2233</v>
      </c>
      <c r="AA494" s="1100" t="s">
        <v>2233</v>
      </c>
      <c r="AB494" s="1100" t="s">
        <v>2233</v>
      </c>
      <c r="AC494" s="1100" t="s">
        <v>2233</v>
      </c>
      <c r="AD494" s="1100" t="s">
        <v>2233</v>
      </c>
      <c r="AE494" s="711">
        <v>20651.169999999925</v>
      </c>
      <c r="AF494" s="712">
        <v>696539.3200000003</v>
      </c>
      <c r="AG494" s="713" t="e">
        <v>#VALUE!</v>
      </c>
      <c r="AH494" s="659" t="s">
        <v>1276</v>
      </c>
    </row>
    <row r="495" spans="2:34" s="569" customFormat="1" x14ac:dyDescent="0.2">
      <c r="B495" s="612"/>
      <c r="C495" s="613" t="s">
        <v>2234</v>
      </c>
      <c r="D495" s="614"/>
      <c r="E495" s="614"/>
      <c r="F495" s="614"/>
      <c r="G495" s="614"/>
      <c r="H495" s="615"/>
      <c r="I495" s="1099" t="s">
        <v>2235</v>
      </c>
      <c r="J495" s="1100" t="s">
        <v>2235</v>
      </c>
      <c r="K495" s="1100" t="s">
        <v>2235</v>
      </c>
      <c r="L495" s="1100" t="s">
        <v>2235</v>
      </c>
      <c r="M495" s="1100" t="s">
        <v>2235</v>
      </c>
      <c r="N495" s="1100" t="s">
        <v>2235</v>
      </c>
      <c r="O495" s="1100" t="s">
        <v>2235</v>
      </c>
      <c r="P495" s="1100" t="s">
        <v>2235</v>
      </c>
      <c r="Q495" s="1100" t="s">
        <v>2235</v>
      </c>
      <c r="R495" s="1100" t="s">
        <v>2235</v>
      </c>
      <c r="S495" s="1100"/>
      <c r="T495" s="1100"/>
      <c r="U495" s="1100"/>
      <c r="V495" s="1100"/>
      <c r="W495" s="1100" t="s">
        <v>2235</v>
      </c>
      <c r="X495" s="1100" t="s">
        <v>2235</v>
      </c>
      <c r="Y495" s="1100" t="s">
        <v>2235</v>
      </c>
      <c r="Z495" s="1100" t="s">
        <v>2235</v>
      </c>
      <c r="AA495" s="1100" t="s">
        <v>2235</v>
      </c>
      <c r="AB495" s="1100" t="s">
        <v>2235</v>
      </c>
      <c r="AC495" s="1100" t="s">
        <v>2235</v>
      </c>
      <c r="AD495" s="1100" t="s">
        <v>2235</v>
      </c>
      <c r="AE495" s="711">
        <v>10574619.500000011</v>
      </c>
      <c r="AF495" s="712">
        <v>10896073.759999972</v>
      </c>
      <c r="AG495" s="713" t="e">
        <v>#VALUE!</v>
      </c>
      <c r="AH495" s="659" t="s">
        <v>1276</v>
      </c>
    </row>
    <row r="496" spans="2:34" s="569" customFormat="1" x14ac:dyDescent="0.2">
      <c r="B496" s="612"/>
      <c r="C496" s="694"/>
      <c r="D496" s="695"/>
      <c r="E496" s="695"/>
      <c r="F496" s="695"/>
      <c r="G496" s="695"/>
      <c r="H496" s="696"/>
      <c r="I496" s="1101" t="s">
        <v>2236</v>
      </c>
      <c r="J496" s="1102" t="s">
        <v>2236</v>
      </c>
      <c r="K496" s="1102" t="s">
        <v>2236</v>
      </c>
      <c r="L496" s="1102" t="s">
        <v>2236</v>
      </c>
      <c r="M496" s="1102" t="s">
        <v>2236</v>
      </c>
      <c r="N496" s="1102" t="s">
        <v>2236</v>
      </c>
      <c r="O496" s="1102" t="s">
        <v>2236</v>
      </c>
      <c r="P496" s="1102" t="s">
        <v>2236</v>
      </c>
      <c r="Q496" s="1102" t="s">
        <v>2236</v>
      </c>
      <c r="R496" s="1102" t="s">
        <v>2236</v>
      </c>
      <c r="S496" s="1102"/>
      <c r="T496" s="1102"/>
      <c r="U496" s="1102"/>
      <c r="V496" s="1102"/>
      <c r="W496" s="1102" t="s">
        <v>2236</v>
      </c>
      <c r="X496" s="1102" t="s">
        <v>2236</v>
      </c>
      <c r="Y496" s="1102" t="s">
        <v>2236</v>
      </c>
      <c r="Z496" s="1102" t="s">
        <v>2236</v>
      </c>
      <c r="AA496" s="1102" t="s">
        <v>2236</v>
      </c>
      <c r="AB496" s="1102" t="s">
        <v>2236</v>
      </c>
      <c r="AC496" s="1102" t="s">
        <v>2236</v>
      </c>
      <c r="AD496" s="1102" t="s">
        <v>2236</v>
      </c>
      <c r="AE496" s="633">
        <v>0</v>
      </c>
      <c r="AF496" s="634">
        <v>0</v>
      </c>
      <c r="AG496" s="635"/>
      <c r="AH496" s="612" t="s">
        <v>1057</v>
      </c>
    </row>
    <row r="497" spans="2:34" s="569" customFormat="1" x14ac:dyDescent="0.2">
      <c r="B497" s="612"/>
      <c r="C497" s="613" t="s">
        <v>2237</v>
      </c>
      <c r="D497" s="614"/>
      <c r="E497" s="614"/>
      <c r="F497" s="614"/>
      <c r="G497" s="614"/>
      <c r="H497" s="615"/>
      <c r="I497" s="1099" t="s">
        <v>2238</v>
      </c>
      <c r="J497" s="1100" t="s">
        <v>2238</v>
      </c>
      <c r="K497" s="1100" t="s">
        <v>2238</v>
      </c>
      <c r="L497" s="1100" t="s">
        <v>2238</v>
      </c>
      <c r="M497" s="1100" t="s">
        <v>2238</v>
      </c>
      <c r="N497" s="1100" t="s">
        <v>2238</v>
      </c>
      <c r="O497" s="1100" t="s">
        <v>2238</v>
      </c>
      <c r="P497" s="1100" t="s">
        <v>2238</v>
      </c>
      <c r="Q497" s="1100" t="s">
        <v>2238</v>
      </c>
      <c r="R497" s="1100" t="s">
        <v>2238</v>
      </c>
      <c r="S497" s="1100"/>
      <c r="T497" s="1100"/>
      <c r="U497" s="1100"/>
      <c r="V497" s="1100"/>
      <c r="W497" s="1100" t="s">
        <v>2238</v>
      </c>
      <c r="X497" s="1100" t="s">
        <v>2238</v>
      </c>
      <c r="Y497" s="1100" t="s">
        <v>2238</v>
      </c>
      <c r="Z497" s="1100" t="s">
        <v>2238</v>
      </c>
      <c r="AA497" s="1100" t="s">
        <v>2238</v>
      </c>
      <c r="AB497" s="1100" t="s">
        <v>2238</v>
      </c>
      <c r="AC497" s="1100" t="s">
        <v>2238</v>
      </c>
      <c r="AD497" s="1100" t="s">
        <v>2238</v>
      </c>
      <c r="AE497" s="616">
        <v>10293741.890000001</v>
      </c>
      <c r="AF497" s="617">
        <v>10664584.98</v>
      </c>
      <c r="AG497" s="672" t="e">
        <v>#VALUE!</v>
      </c>
      <c r="AH497" s="612" t="s">
        <v>1057</v>
      </c>
    </row>
    <row r="498" spans="2:34" s="569" customFormat="1" x14ac:dyDescent="0.2">
      <c r="B498" s="671"/>
      <c r="C498" s="660" t="s">
        <v>377</v>
      </c>
      <c r="D498" s="661"/>
      <c r="E498" s="661"/>
      <c r="F498" s="661"/>
      <c r="G498" s="661"/>
      <c r="H498" s="662"/>
      <c r="I498" s="1097" t="s">
        <v>2239</v>
      </c>
      <c r="J498" s="1098" t="s">
        <v>2239</v>
      </c>
      <c r="K498" s="1098" t="s">
        <v>2239</v>
      </c>
      <c r="L498" s="1098" t="s">
        <v>2239</v>
      </c>
      <c r="M498" s="1098" t="s">
        <v>2239</v>
      </c>
      <c r="N498" s="1098" t="s">
        <v>2239</v>
      </c>
      <c r="O498" s="1098" t="s">
        <v>2239</v>
      </c>
      <c r="P498" s="1098" t="s">
        <v>2239</v>
      </c>
      <c r="Q498" s="1098" t="s">
        <v>2239</v>
      </c>
      <c r="R498" s="1098" t="s">
        <v>2239</v>
      </c>
      <c r="S498" s="1098"/>
      <c r="T498" s="1098"/>
      <c r="U498" s="1098"/>
      <c r="V498" s="1098"/>
      <c r="W498" s="1098" t="s">
        <v>2239</v>
      </c>
      <c r="X498" s="1098" t="s">
        <v>2239</v>
      </c>
      <c r="Y498" s="1098" t="s">
        <v>2239</v>
      </c>
      <c r="Z498" s="1098" t="s">
        <v>2239</v>
      </c>
      <c r="AA498" s="1098" t="s">
        <v>2239</v>
      </c>
      <c r="AB498" s="1098" t="s">
        <v>2239</v>
      </c>
      <c r="AC498" s="1098" t="s">
        <v>2239</v>
      </c>
      <c r="AD498" s="1098" t="s">
        <v>2239</v>
      </c>
      <c r="AE498" s="633">
        <v>10025160.99</v>
      </c>
      <c r="AF498" s="634">
        <v>10374102.290000001</v>
      </c>
      <c r="AG498" s="635" t="e">
        <v>#VALUE!</v>
      </c>
      <c r="AH498" s="612" t="s">
        <v>1057</v>
      </c>
    </row>
    <row r="499" spans="2:34" s="569" customFormat="1" x14ac:dyDescent="0.2">
      <c r="B499" s="671"/>
      <c r="C499" s="660" t="s">
        <v>378</v>
      </c>
      <c r="D499" s="661"/>
      <c r="E499" s="661"/>
      <c r="F499" s="661"/>
      <c r="G499" s="661"/>
      <c r="H499" s="662"/>
      <c r="I499" s="1097" t="s">
        <v>2240</v>
      </c>
      <c r="J499" s="1098" t="s">
        <v>2240</v>
      </c>
      <c r="K499" s="1098" t="s">
        <v>2240</v>
      </c>
      <c r="L499" s="1098" t="s">
        <v>2240</v>
      </c>
      <c r="M499" s="1098" t="s">
        <v>2240</v>
      </c>
      <c r="N499" s="1098" t="s">
        <v>2240</v>
      </c>
      <c r="O499" s="1098" t="s">
        <v>2240</v>
      </c>
      <c r="P499" s="1098" t="s">
        <v>2240</v>
      </c>
      <c r="Q499" s="1098" t="s">
        <v>2240</v>
      </c>
      <c r="R499" s="1098" t="s">
        <v>2240</v>
      </c>
      <c r="S499" s="1098"/>
      <c r="T499" s="1098"/>
      <c r="U499" s="1098"/>
      <c r="V499" s="1098"/>
      <c r="W499" s="1098" t="s">
        <v>2240</v>
      </c>
      <c r="X499" s="1098" t="s">
        <v>2240</v>
      </c>
      <c r="Y499" s="1098" t="s">
        <v>2240</v>
      </c>
      <c r="Z499" s="1098" t="s">
        <v>2240</v>
      </c>
      <c r="AA499" s="1098" t="s">
        <v>2240</v>
      </c>
      <c r="AB499" s="1098" t="s">
        <v>2240</v>
      </c>
      <c r="AC499" s="1098" t="s">
        <v>2240</v>
      </c>
      <c r="AD499" s="1098" t="s">
        <v>2240</v>
      </c>
      <c r="AE499" s="633">
        <v>184710.09</v>
      </c>
      <c r="AF499" s="634">
        <v>171078.28999999998</v>
      </c>
      <c r="AG499" s="635" t="e">
        <v>#VALUE!</v>
      </c>
      <c r="AH499" s="612" t="s">
        <v>1057</v>
      </c>
    </row>
    <row r="500" spans="2:34" s="569" customFormat="1" x14ac:dyDescent="0.2">
      <c r="B500" s="671"/>
      <c r="C500" s="660" t="s">
        <v>379</v>
      </c>
      <c r="D500" s="661"/>
      <c r="E500" s="661"/>
      <c r="F500" s="661"/>
      <c r="G500" s="661"/>
      <c r="H500" s="662"/>
      <c r="I500" s="1097" t="s">
        <v>2241</v>
      </c>
      <c r="J500" s="1098" t="s">
        <v>2241</v>
      </c>
      <c r="K500" s="1098" t="s">
        <v>2241</v>
      </c>
      <c r="L500" s="1098" t="s">
        <v>2241</v>
      </c>
      <c r="M500" s="1098" t="s">
        <v>2241</v>
      </c>
      <c r="N500" s="1098" t="s">
        <v>2241</v>
      </c>
      <c r="O500" s="1098" t="s">
        <v>2241</v>
      </c>
      <c r="P500" s="1098" t="s">
        <v>2241</v>
      </c>
      <c r="Q500" s="1098" t="s">
        <v>2241</v>
      </c>
      <c r="R500" s="1098" t="s">
        <v>2241</v>
      </c>
      <c r="S500" s="1098"/>
      <c r="T500" s="1098"/>
      <c r="U500" s="1098"/>
      <c r="V500" s="1098"/>
      <c r="W500" s="1098" t="s">
        <v>2241</v>
      </c>
      <c r="X500" s="1098" t="s">
        <v>2241</v>
      </c>
      <c r="Y500" s="1098" t="s">
        <v>2241</v>
      </c>
      <c r="Z500" s="1098" t="s">
        <v>2241</v>
      </c>
      <c r="AA500" s="1098" t="s">
        <v>2241</v>
      </c>
      <c r="AB500" s="1098" t="s">
        <v>2241</v>
      </c>
      <c r="AC500" s="1098" t="s">
        <v>2241</v>
      </c>
      <c r="AD500" s="1098" t="s">
        <v>2241</v>
      </c>
      <c r="AE500" s="633">
        <v>83870.81</v>
      </c>
      <c r="AF500" s="634">
        <v>119404.4</v>
      </c>
      <c r="AG500" s="635" t="e">
        <v>#VALUE!</v>
      </c>
      <c r="AH500" s="612" t="s">
        <v>1057</v>
      </c>
    </row>
    <row r="501" spans="2:34" s="569" customFormat="1" x14ac:dyDescent="0.2">
      <c r="B501" s="671"/>
      <c r="C501" s="660" t="s">
        <v>380</v>
      </c>
      <c r="D501" s="661"/>
      <c r="E501" s="661"/>
      <c r="F501" s="661"/>
      <c r="G501" s="661"/>
      <c r="H501" s="662"/>
      <c r="I501" s="1097" t="s">
        <v>2242</v>
      </c>
      <c r="J501" s="1098" t="s">
        <v>2243</v>
      </c>
      <c r="K501" s="1098" t="s">
        <v>2243</v>
      </c>
      <c r="L501" s="1098" t="s">
        <v>2243</v>
      </c>
      <c r="M501" s="1098" t="s">
        <v>2243</v>
      </c>
      <c r="N501" s="1098" t="s">
        <v>2243</v>
      </c>
      <c r="O501" s="1098" t="s">
        <v>2243</v>
      </c>
      <c r="P501" s="1098" t="s">
        <v>2243</v>
      </c>
      <c r="Q501" s="1098" t="s">
        <v>2243</v>
      </c>
      <c r="R501" s="1098" t="s">
        <v>2243</v>
      </c>
      <c r="S501" s="1098"/>
      <c r="T501" s="1098"/>
      <c r="U501" s="1098"/>
      <c r="V501" s="1098"/>
      <c r="W501" s="1098" t="s">
        <v>2243</v>
      </c>
      <c r="X501" s="1098" t="s">
        <v>2243</v>
      </c>
      <c r="Y501" s="1098" t="s">
        <v>2243</v>
      </c>
      <c r="Z501" s="1098" t="s">
        <v>2243</v>
      </c>
      <c r="AA501" s="1098" t="s">
        <v>2243</v>
      </c>
      <c r="AB501" s="1098" t="s">
        <v>2243</v>
      </c>
      <c r="AC501" s="1098" t="s">
        <v>2243</v>
      </c>
      <c r="AD501" s="1098" t="s">
        <v>2243</v>
      </c>
      <c r="AE501" s="633">
        <v>0</v>
      </c>
      <c r="AF501" s="634">
        <v>0</v>
      </c>
      <c r="AG501" s="635" t="e">
        <v>#VALUE!</v>
      </c>
      <c r="AH501" s="612" t="s">
        <v>1057</v>
      </c>
    </row>
    <row r="502" spans="2:34" s="569" customFormat="1" x14ac:dyDescent="0.2">
      <c r="B502" s="612"/>
      <c r="C502" s="613" t="s">
        <v>2244</v>
      </c>
      <c r="D502" s="614"/>
      <c r="E502" s="614"/>
      <c r="F502" s="614"/>
      <c r="G502" s="614"/>
      <c r="H502" s="615"/>
      <c r="I502" s="1099" t="s">
        <v>2245</v>
      </c>
      <c r="J502" s="1100" t="s">
        <v>2245</v>
      </c>
      <c r="K502" s="1100" t="s">
        <v>2245</v>
      </c>
      <c r="L502" s="1100" t="s">
        <v>2245</v>
      </c>
      <c r="M502" s="1100" t="s">
        <v>2245</v>
      </c>
      <c r="N502" s="1100" t="s">
        <v>2245</v>
      </c>
      <c r="O502" s="1100" t="s">
        <v>2245</v>
      </c>
      <c r="P502" s="1100" t="s">
        <v>2245</v>
      </c>
      <c r="Q502" s="1100" t="s">
        <v>2245</v>
      </c>
      <c r="R502" s="1100" t="s">
        <v>2245</v>
      </c>
      <c r="S502" s="1100"/>
      <c r="T502" s="1100"/>
      <c r="U502" s="1100"/>
      <c r="V502" s="1100"/>
      <c r="W502" s="1100" t="s">
        <v>2245</v>
      </c>
      <c r="X502" s="1100" t="s">
        <v>2245</v>
      </c>
      <c r="Y502" s="1100" t="s">
        <v>2245</v>
      </c>
      <c r="Z502" s="1100" t="s">
        <v>2245</v>
      </c>
      <c r="AA502" s="1100" t="s">
        <v>2245</v>
      </c>
      <c r="AB502" s="1100" t="s">
        <v>2245</v>
      </c>
      <c r="AC502" s="1100" t="s">
        <v>2245</v>
      </c>
      <c r="AD502" s="1100" t="s">
        <v>2245</v>
      </c>
      <c r="AE502" s="616">
        <v>27614</v>
      </c>
      <c r="AF502" s="617">
        <v>30000</v>
      </c>
      <c r="AG502" s="672" t="e">
        <v>#VALUE!</v>
      </c>
      <c r="AH502" s="612" t="s">
        <v>1057</v>
      </c>
    </row>
    <row r="503" spans="2:34" s="569" customFormat="1" x14ac:dyDescent="0.2">
      <c r="B503" s="612"/>
      <c r="C503" s="660" t="s">
        <v>381</v>
      </c>
      <c r="D503" s="661"/>
      <c r="E503" s="661"/>
      <c r="F503" s="661"/>
      <c r="G503" s="661"/>
      <c r="H503" s="662"/>
      <c r="I503" s="1097" t="s">
        <v>2246</v>
      </c>
      <c r="J503" s="1098" t="s">
        <v>2246</v>
      </c>
      <c r="K503" s="1098" t="s">
        <v>2246</v>
      </c>
      <c r="L503" s="1098" t="s">
        <v>2246</v>
      </c>
      <c r="M503" s="1098" t="s">
        <v>2246</v>
      </c>
      <c r="N503" s="1098" t="s">
        <v>2246</v>
      </c>
      <c r="O503" s="1098" t="s">
        <v>2246</v>
      </c>
      <c r="P503" s="1098" t="s">
        <v>2246</v>
      </c>
      <c r="Q503" s="1098" t="s">
        <v>2246</v>
      </c>
      <c r="R503" s="1098" t="s">
        <v>2246</v>
      </c>
      <c r="S503" s="1098"/>
      <c r="T503" s="1098"/>
      <c r="U503" s="1098"/>
      <c r="V503" s="1098"/>
      <c r="W503" s="1098" t="s">
        <v>2246</v>
      </c>
      <c r="X503" s="1098" t="s">
        <v>2246</v>
      </c>
      <c r="Y503" s="1098" t="s">
        <v>2246</v>
      </c>
      <c r="Z503" s="1098" t="s">
        <v>2246</v>
      </c>
      <c r="AA503" s="1098" t="s">
        <v>2246</v>
      </c>
      <c r="AB503" s="1098" t="s">
        <v>2246</v>
      </c>
      <c r="AC503" s="1098" t="s">
        <v>2246</v>
      </c>
      <c r="AD503" s="1098" t="s">
        <v>2246</v>
      </c>
      <c r="AE503" s="633">
        <v>27614</v>
      </c>
      <c r="AF503" s="634">
        <v>30000</v>
      </c>
      <c r="AG503" s="635" t="e">
        <v>#VALUE!</v>
      </c>
      <c r="AH503" s="612" t="s">
        <v>1057</v>
      </c>
    </row>
    <row r="504" spans="2:34" s="569" customFormat="1" x14ac:dyDescent="0.2">
      <c r="B504" s="612"/>
      <c r="C504" s="660" t="s">
        <v>382</v>
      </c>
      <c r="D504" s="661"/>
      <c r="E504" s="661"/>
      <c r="F504" s="661"/>
      <c r="G504" s="661"/>
      <c r="H504" s="662"/>
      <c r="I504" s="1097" t="s">
        <v>2247</v>
      </c>
      <c r="J504" s="1098" t="s">
        <v>2247</v>
      </c>
      <c r="K504" s="1098" t="s">
        <v>2247</v>
      </c>
      <c r="L504" s="1098" t="s">
        <v>2247</v>
      </c>
      <c r="M504" s="1098" t="s">
        <v>2247</v>
      </c>
      <c r="N504" s="1098" t="s">
        <v>2247</v>
      </c>
      <c r="O504" s="1098" t="s">
        <v>2247</v>
      </c>
      <c r="P504" s="1098" t="s">
        <v>2247</v>
      </c>
      <c r="Q504" s="1098" t="s">
        <v>2247</v>
      </c>
      <c r="R504" s="1098" t="s">
        <v>2247</v>
      </c>
      <c r="S504" s="1098"/>
      <c r="T504" s="1098"/>
      <c r="U504" s="1098"/>
      <c r="V504" s="1098"/>
      <c r="W504" s="1098" t="s">
        <v>2247</v>
      </c>
      <c r="X504" s="1098" t="s">
        <v>2247</v>
      </c>
      <c r="Y504" s="1098" t="s">
        <v>2247</v>
      </c>
      <c r="Z504" s="1098" t="s">
        <v>2247</v>
      </c>
      <c r="AA504" s="1098" t="s">
        <v>2247</v>
      </c>
      <c r="AB504" s="1098" t="s">
        <v>2247</v>
      </c>
      <c r="AC504" s="1098" t="s">
        <v>2247</v>
      </c>
      <c r="AD504" s="1098" t="s">
        <v>2247</v>
      </c>
      <c r="AE504" s="633">
        <v>0</v>
      </c>
      <c r="AF504" s="634">
        <v>0</v>
      </c>
      <c r="AG504" s="635" t="e">
        <v>#VALUE!</v>
      </c>
      <c r="AH504" s="612" t="s">
        <v>1057</v>
      </c>
    </row>
    <row r="505" spans="2:34" s="569" customFormat="1" x14ac:dyDescent="0.2">
      <c r="B505" s="612"/>
      <c r="C505" s="694" t="s">
        <v>383</v>
      </c>
      <c r="D505" s="695"/>
      <c r="E505" s="695"/>
      <c r="F505" s="695"/>
      <c r="G505" s="695"/>
      <c r="H505" s="696"/>
      <c r="I505" s="1101" t="s">
        <v>2248</v>
      </c>
      <c r="J505" s="1102" t="s">
        <v>2248</v>
      </c>
      <c r="K505" s="1102" t="s">
        <v>2248</v>
      </c>
      <c r="L505" s="1102" t="s">
        <v>2248</v>
      </c>
      <c r="M505" s="1102" t="s">
        <v>2248</v>
      </c>
      <c r="N505" s="1102" t="s">
        <v>2248</v>
      </c>
      <c r="O505" s="1102" t="s">
        <v>2248</v>
      </c>
      <c r="P505" s="1102" t="s">
        <v>2248</v>
      </c>
      <c r="Q505" s="1102" t="s">
        <v>2248</v>
      </c>
      <c r="R505" s="1102" t="s">
        <v>2248</v>
      </c>
      <c r="S505" s="1102"/>
      <c r="T505" s="1102"/>
      <c r="U505" s="1102"/>
      <c r="V505" s="1102"/>
      <c r="W505" s="1102" t="s">
        <v>2248</v>
      </c>
      <c r="X505" s="1102" t="s">
        <v>2248</v>
      </c>
      <c r="Y505" s="1102" t="s">
        <v>2248</v>
      </c>
      <c r="Z505" s="1102" t="s">
        <v>2248</v>
      </c>
      <c r="AA505" s="1102" t="s">
        <v>2248</v>
      </c>
      <c r="AB505" s="1102" t="s">
        <v>2248</v>
      </c>
      <c r="AC505" s="1102" t="s">
        <v>2248</v>
      </c>
      <c r="AD505" s="1102" t="s">
        <v>2248</v>
      </c>
      <c r="AE505" s="633">
        <v>0</v>
      </c>
      <c r="AF505" s="634">
        <v>0</v>
      </c>
      <c r="AG505" s="635" t="e">
        <v>#VALUE!</v>
      </c>
      <c r="AH505" s="612" t="s">
        <v>1057</v>
      </c>
    </row>
    <row r="506" spans="2:34" s="569" customFormat="1" x14ac:dyDescent="0.2">
      <c r="B506" s="612"/>
      <c r="C506" s="613" t="s">
        <v>2249</v>
      </c>
      <c r="D506" s="614"/>
      <c r="E506" s="614"/>
      <c r="F506" s="614"/>
      <c r="G506" s="614"/>
      <c r="H506" s="615"/>
      <c r="I506" s="1099" t="s">
        <v>2250</v>
      </c>
      <c r="J506" s="1100" t="s">
        <v>2250</v>
      </c>
      <c r="K506" s="1100" t="s">
        <v>2250</v>
      </c>
      <c r="L506" s="1100" t="s">
        <v>2250</v>
      </c>
      <c r="M506" s="1100" t="s">
        <v>2250</v>
      </c>
      <c r="N506" s="1100" t="s">
        <v>2250</v>
      </c>
      <c r="O506" s="1100" t="s">
        <v>2250</v>
      </c>
      <c r="P506" s="1100" t="s">
        <v>2250</v>
      </c>
      <c r="Q506" s="1100" t="s">
        <v>2250</v>
      </c>
      <c r="R506" s="1100" t="s">
        <v>2250</v>
      </c>
      <c r="S506" s="1100"/>
      <c r="T506" s="1100"/>
      <c r="U506" s="1100"/>
      <c r="V506" s="1100"/>
      <c r="W506" s="1100" t="s">
        <v>2250</v>
      </c>
      <c r="X506" s="1100" t="s">
        <v>2250</v>
      </c>
      <c r="Y506" s="1100" t="s">
        <v>2250</v>
      </c>
      <c r="Z506" s="1100" t="s">
        <v>2250</v>
      </c>
      <c r="AA506" s="1100" t="s">
        <v>2250</v>
      </c>
      <c r="AB506" s="1100" t="s">
        <v>2250</v>
      </c>
      <c r="AC506" s="1100" t="s">
        <v>2250</v>
      </c>
      <c r="AD506" s="1100" t="s">
        <v>2250</v>
      </c>
      <c r="AE506" s="616">
        <v>10321355.890000001</v>
      </c>
      <c r="AF506" s="617">
        <v>10694584.98</v>
      </c>
      <c r="AG506" s="672" t="e">
        <v>#VALUE!</v>
      </c>
      <c r="AH506" s="612" t="s">
        <v>1057</v>
      </c>
    </row>
    <row r="507" spans="2:34" s="569" customFormat="1" ht="16.5" thickBot="1" x14ac:dyDescent="0.25">
      <c r="B507" s="720"/>
      <c r="C507" s="721" t="s">
        <v>2251</v>
      </c>
      <c r="D507" s="722"/>
      <c r="E507" s="722"/>
      <c r="F507" s="722"/>
      <c r="G507" s="722"/>
      <c r="H507" s="723"/>
      <c r="I507" s="1093" t="s">
        <v>2252</v>
      </c>
      <c r="J507" s="1094" t="s">
        <v>2252</v>
      </c>
      <c r="K507" s="1094" t="s">
        <v>2252</v>
      </c>
      <c r="L507" s="1094" t="s">
        <v>2252</v>
      </c>
      <c r="M507" s="1094" t="s">
        <v>2252</v>
      </c>
      <c r="N507" s="1094" t="s">
        <v>2252</v>
      </c>
      <c r="O507" s="1094" t="s">
        <v>2252</v>
      </c>
      <c r="P507" s="1094" t="s">
        <v>2252</v>
      </c>
      <c r="Q507" s="1094" t="s">
        <v>2252</v>
      </c>
      <c r="R507" s="1094" t="s">
        <v>2252</v>
      </c>
      <c r="S507" s="1094"/>
      <c r="T507" s="1094"/>
      <c r="U507" s="1094"/>
      <c r="V507" s="1094"/>
      <c r="W507" s="1094" t="s">
        <v>2252</v>
      </c>
      <c r="X507" s="1094" t="s">
        <v>2252</v>
      </c>
      <c r="Y507" s="1094" t="s">
        <v>2252</v>
      </c>
      <c r="Z507" s="1094" t="s">
        <v>2252</v>
      </c>
      <c r="AA507" s="1094" t="s">
        <v>2252</v>
      </c>
      <c r="AB507" s="1094" t="s">
        <v>2252</v>
      </c>
      <c r="AC507" s="1094" t="s">
        <v>2252</v>
      </c>
      <c r="AD507" s="1094" t="s">
        <v>2252</v>
      </c>
      <c r="AE507" s="724">
        <v>253263.61000001058</v>
      </c>
      <c r="AF507" s="725">
        <v>201488.77999997139</v>
      </c>
      <c r="AG507" s="726" t="e">
        <v>#VALUE!</v>
      </c>
      <c r="AH507" s="727" t="s">
        <v>1276</v>
      </c>
    </row>
    <row r="508" spans="2:34" s="569" customFormat="1" x14ac:dyDescent="0.2">
      <c r="B508" s="573"/>
      <c r="C508" s="1095"/>
      <c r="D508" s="1095"/>
      <c r="E508" s="1095"/>
      <c r="F508" s="1095"/>
      <c r="G508" s="1095"/>
      <c r="H508" s="1095"/>
      <c r="I508" s="1095"/>
      <c r="J508" s="1095"/>
      <c r="K508" s="1095"/>
      <c r="L508" s="1095"/>
      <c r="M508" s="1095"/>
      <c r="N508" s="1095"/>
      <c r="O508" s="1095"/>
      <c r="P508" s="1095"/>
      <c r="Q508" s="1095"/>
      <c r="R508" s="1095"/>
      <c r="S508" s="1095"/>
      <c r="T508" s="1095"/>
      <c r="U508" s="1095"/>
      <c r="V508" s="1095"/>
      <c r="W508" s="1095"/>
      <c r="X508" s="1095"/>
      <c r="Y508" s="1095"/>
      <c r="Z508" s="1095"/>
      <c r="AA508" s="1095"/>
      <c r="AB508" s="1095"/>
      <c r="AC508" s="1095"/>
      <c r="AD508" s="1095"/>
      <c r="AE508" s="1095"/>
      <c r="AF508" s="1095"/>
      <c r="AG508" s="1095"/>
      <c r="AH508" s="1095"/>
    </row>
    <row r="509" spans="2:34" s="569" customFormat="1" x14ac:dyDescent="0.2">
      <c r="B509" s="573"/>
      <c r="C509" s="1095"/>
      <c r="D509" s="1095"/>
      <c r="E509" s="1095"/>
      <c r="F509" s="1095"/>
      <c r="G509" s="1095"/>
      <c r="H509" s="1095"/>
      <c r="I509" s="1095"/>
      <c r="J509" s="1095"/>
      <c r="K509" s="1095"/>
      <c r="L509" s="1095"/>
      <c r="M509" s="1095"/>
      <c r="N509" s="1095"/>
      <c r="O509" s="1095"/>
      <c r="P509" s="1095"/>
      <c r="Q509" s="1095"/>
      <c r="R509" s="1095"/>
      <c r="S509" s="1095"/>
      <c r="T509" s="1095"/>
      <c r="U509" s="1095"/>
      <c r="V509" s="1095"/>
      <c r="W509" s="1095"/>
      <c r="X509" s="1095"/>
      <c r="Y509" s="1095"/>
      <c r="Z509" s="1095"/>
      <c r="AA509" s="1095"/>
      <c r="AB509" s="1095"/>
      <c r="AC509" s="1095"/>
      <c r="AD509" s="1095"/>
      <c r="AE509" s="1095"/>
      <c r="AF509" s="1095"/>
      <c r="AG509" s="1095"/>
      <c r="AH509" s="1095"/>
    </row>
    <row r="510" spans="2:34" s="569" customFormat="1" x14ac:dyDescent="0.2">
      <c r="B510" s="570"/>
      <c r="C510" s="1049"/>
      <c r="D510" s="1049"/>
      <c r="E510" s="1049"/>
      <c r="F510" s="1049"/>
      <c r="G510" s="1049"/>
      <c r="H510" s="1049"/>
      <c r="I510" s="1096"/>
      <c r="J510" s="1096"/>
      <c r="K510" s="1096"/>
      <c r="L510" s="1096"/>
      <c r="M510" s="1096"/>
      <c r="N510" s="1096"/>
      <c r="O510" s="1096"/>
      <c r="P510" s="1096"/>
      <c r="Q510" s="1096"/>
      <c r="R510" s="1096"/>
      <c r="S510" s="1096"/>
      <c r="T510" s="1096"/>
      <c r="U510" s="1096"/>
      <c r="V510" s="1096"/>
      <c r="W510" s="1096"/>
      <c r="X510" s="1096"/>
      <c r="Y510" s="1096"/>
      <c r="Z510" s="1096"/>
      <c r="AA510" s="1096"/>
      <c r="AB510" s="1096"/>
      <c r="AC510" s="1096"/>
      <c r="AD510" s="1096"/>
      <c r="AE510" s="1096"/>
      <c r="AF510" s="1096"/>
      <c r="AG510" s="1096"/>
      <c r="AH510" s="1096"/>
    </row>
    <row r="511" spans="2:34" s="569" customFormat="1" x14ac:dyDescent="0.2">
      <c r="B511" s="570"/>
      <c r="C511" s="1049"/>
      <c r="D511" s="1049"/>
      <c r="E511" s="1049"/>
      <c r="F511" s="1049"/>
      <c r="G511" s="1049"/>
      <c r="H511" s="1049"/>
      <c r="I511" s="1049"/>
      <c r="J511" s="1049"/>
      <c r="K511" s="1049"/>
      <c r="L511" s="1049"/>
      <c r="M511" s="1049"/>
      <c r="N511" s="1049"/>
      <c r="O511" s="1049"/>
      <c r="P511" s="1049"/>
      <c r="Q511" s="1049"/>
      <c r="R511" s="1049"/>
      <c r="S511" s="1049"/>
      <c r="T511" s="1049"/>
      <c r="U511" s="1049"/>
      <c r="V511" s="1049"/>
      <c r="W511" s="1049"/>
      <c r="X511" s="1049"/>
      <c r="Y511" s="1049"/>
      <c r="Z511" s="1049"/>
      <c r="AA511" s="1049"/>
      <c r="AB511" s="1049"/>
      <c r="AC511" s="1049"/>
      <c r="AD511" s="1049"/>
      <c r="AE511" s="1049"/>
      <c r="AF511" s="1049"/>
      <c r="AG511" s="1049"/>
      <c r="AH511" s="1049"/>
    </row>
    <row r="512" spans="2:34" s="571" customFormat="1" x14ac:dyDescent="0.2">
      <c r="B512" s="570"/>
      <c r="C512" s="1106" t="s">
        <v>2267</v>
      </c>
      <c r="D512" s="1106"/>
      <c r="E512" s="1106"/>
      <c r="F512" s="1106"/>
      <c r="G512" s="1106"/>
      <c r="H512" s="1106"/>
      <c r="I512" s="1106"/>
      <c r="J512" s="1106"/>
      <c r="K512" s="1106"/>
      <c r="L512" s="1106"/>
      <c r="M512" s="1106"/>
      <c r="N512" s="1106"/>
      <c r="O512" s="1106"/>
      <c r="P512" s="1106"/>
      <c r="Q512" s="572"/>
      <c r="R512" s="572"/>
      <c r="S512" s="572"/>
      <c r="T512" s="572"/>
      <c r="U512" s="572"/>
      <c r="V512" s="572"/>
      <c r="W512" s="572"/>
      <c r="X512" s="572"/>
      <c r="Y512" s="572"/>
      <c r="Z512" s="572"/>
      <c r="AA512" s="572"/>
      <c r="AB512" s="572"/>
      <c r="AC512" s="572"/>
      <c r="AD512" s="572"/>
      <c r="AE512" s="572"/>
      <c r="AF512" s="572"/>
      <c r="AG512" s="475"/>
      <c r="AH512" s="472"/>
    </row>
    <row r="513" spans="2:34" s="571" customFormat="1" x14ac:dyDescent="0.2">
      <c r="B513" s="570"/>
      <c r="C513" s="736"/>
      <c r="D513" s="736"/>
      <c r="E513" s="736"/>
      <c r="F513" s="736"/>
      <c r="G513" s="736"/>
      <c r="H513" s="736"/>
      <c r="I513" s="736"/>
      <c r="J513" s="736" t="s">
        <v>2268</v>
      </c>
      <c r="K513" s="736"/>
      <c r="L513" s="736"/>
      <c r="M513" s="736"/>
      <c r="N513" s="736"/>
      <c r="O513" s="736"/>
      <c r="P513" s="736"/>
      <c r="Q513" s="572"/>
      <c r="R513" s="572"/>
      <c r="S513" s="572"/>
      <c r="T513" s="572"/>
      <c r="U513" s="572"/>
      <c r="V513" s="572"/>
      <c r="W513" s="572"/>
      <c r="X513" s="572"/>
      <c r="Y513" s="572"/>
      <c r="Z513" s="572"/>
      <c r="AA513" s="572"/>
      <c r="AB513" s="572"/>
      <c r="AC513" s="572"/>
      <c r="AD513" s="572"/>
      <c r="AE513" s="760"/>
      <c r="AF513" s="572"/>
      <c r="AG513" s="475"/>
      <c r="AH513" s="472"/>
    </row>
    <row r="514" spans="2:34" s="569" customFormat="1" ht="23.25" customHeight="1" x14ac:dyDescent="0.2">
      <c r="B514" s="573"/>
      <c r="C514" s="1106" t="s">
        <v>2265</v>
      </c>
      <c r="D514" s="1106"/>
      <c r="E514" s="1106"/>
      <c r="F514" s="1106"/>
      <c r="G514" s="1106"/>
      <c r="H514" s="1106"/>
      <c r="I514" s="1106"/>
      <c r="J514" s="1106"/>
      <c r="K514" s="1106"/>
      <c r="L514" s="1106"/>
      <c r="M514" s="1106"/>
      <c r="N514" s="1106"/>
      <c r="O514" s="1106"/>
      <c r="P514" s="1106"/>
      <c r="Q514" s="572"/>
      <c r="R514" s="572"/>
      <c r="S514" s="572"/>
      <c r="T514" s="572"/>
      <c r="U514" s="572"/>
      <c r="V514" s="572"/>
      <c r="W514" s="572"/>
      <c r="X514" s="572"/>
      <c r="Y514" s="572"/>
      <c r="Z514" s="572"/>
      <c r="AA514" s="572"/>
      <c r="AB514" s="572"/>
      <c r="AC514" s="572"/>
      <c r="AD514" s="572"/>
      <c r="AE514" s="760"/>
      <c r="AF514" s="572"/>
      <c r="AG514" s="572"/>
      <c r="AH514" s="572"/>
    </row>
    <row r="515" spans="2:34" s="569" customFormat="1" ht="19.5" customHeight="1" x14ac:dyDescent="0.2">
      <c r="B515" s="574"/>
      <c r="C515" s="1103"/>
      <c r="D515" s="1103"/>
      <c r="E515" s="1103"/>
      <c r="F515" s="1103"/>
      <c r="G515" s="1103"/>
      <c r="H515" s="1103"/>
      <c r="I515" s="1103"/>
      <c r="J515" s="1103"/>
      <c r="K515" s="1103"/>
      <c r="L515" s="1103"/>
      <c r="M515" s="1103"/>
      <c r="N515" s="1103"/>
      <c r="O515" s="1103"/>
      <c r="P515" s="1103"/>
      <c r="Q515" s="1104" t="s">
        <v>830</v>
      </c>
      <c r="R515" s="1104"/>
      <c r="S515" s="1104"/>
      <c r="T515" s="1104"/>
      <c r="U515" s="1104"/>
      <c r="V515" s="1104"/>
      <c r="W515" s="1104"/>
      <c r="X515" s="1104"/>
      <c r="Y515" s="1104"/>
      <c r="Z515" s="1104"/>
      <c r="AA515" s="1104"/>
      <c r="AB515" s="1104"/>
      <c r="AC515" s="1104"/>
      <c r="AD515" s="1104"/>
      <c r="AE515" s="1104"/>
      <c r="AF515" s="1104"/>
      <c r="AG515" s="728"/>
      <c r="AH515" s="729"/>
    </row>
    <row r="516" spans="2:34" s="569" customFormat="1" ht="6" hidden="1" customHeight="1" x14ac:dyDescent="0.2">
      <c r="B516" s="574"/>
      <c r="C516" s="1105"/>
      <c r="D516" s="1105"/>
      <c r="E516" s="1105"/>
      <c r="F516" s="1105"/>
      <c r="G516" s="1105"/>
      <c r="H516" s="1105"/>
      <c r="I516" s="1105"/>
      <c r="J516" s="1105"/>
      <c r="K516" s="1105"/>
      <c r="L516" s="1105"/>
      <c r="M516" s="1105"/>
      <c r="N516" s="1105"/>
      <c r="O516" s="1105"/>
      <c r="P516" s="1105"/>
      <c r="Q516" s="1105"/>
      <c r="R516" s="1105"/>
      <c r="S516" s="1105"/>
      <c r="T516" s="1105"/>
      <c r="U516" s="1105"/>
      <c r="V516" s="1105"/>
      <c r="W516" s="1105"/>
      <c r="X516" s="1105"/>
      <c r="Y516" s="1105"/>
      <c r="Z516" s="1105"/>
      <c r="AA516" s="1105"/>
      <c r="AB516" s="1105"/>
      <c r="AC516" s="1105"/>
      <c r="AD516" s="1105"/>
      <c r="AE516" s="1105"/>
      <c r="AF516" s="1105"/>
      <c r="AG516" s="1105"/>
      <c r="AH516" s="1105"/>
    </row>
    <row r="517" spans="2:34" ht="18" customHeight="1" x14ac:dyDescent="0.35">
      <c r="B517" s="574"/>
      <c r="C517" s="730"/>
      <c r="D517" s="731"/>
      <c r="E517" s="731"/>
      <c r="F517" s="731"/>
      <c r="G517" s="731"/>
      <c r="H517" s="731"/>
      <c r="I517" s="732"/>
      <c r="J517" s="732"/>
      <c r="K517" s="732"/>
      <c r="L517" s="732"/>
      <c r="M517" s="732"/>
      <c r="N517" s="732"/>
      <c r="O517" s="732"/>
      <c r="P517" s="732"/>
      <c r="Q517" s="1092" t="s">
        <v>2266</v>
      </c>
      <c r="R517" s="1092"/>
      <c r="S517" s="1092"/>
      <c r="T517" s="1092"/>
      <c r="U517" s="1092"/>
      <c r="V517" s="1092"/>
      <c r="W517" s="1092"/>
      <c r="X517" s="1092"/>
      <c r="Y517" s="1092"/>
      <c r="Z517" s="1092"/>
      <c r="AA517" s="1092"/>
      <c r="AB517" s="1092"/>
      <c r="AC517" s="1092"/>
      <c r="AD517" s="1092"/>
      <c r="AE517" s="1092"/>
      <c r="AF517" s="1092"/>
      <c r="AG517" s="728"/>
      <c r="AH517" s="729"/>
    </row>
    <row r="518" spans="2:34" x14ac:dyDescent="0.2">
      <c r="D518" s="733"/>
      <c r="E518" s="733"/>
      <c r="F518" s="733"/>
      <c r="G518" s="733"/>
      <c r="H518" s="733"/>
      <c r="I518" s="372"/>
      <c r="J518" s="372"/>
      <c r="K518" s="372"/>
      <c r="L518" s="372"/>
      <c r="M518" s="372"/>
      <c r="N518" s="372"/>
      <c r="O518" s="372"/>
      <c r="P518" s="372"/>
      <c r="Q518" s="372"/>
      <c r="R518" s="372"/>
      <c r="S518" s="372"/>
      <c r="T518" s="372"/>
      <c r="U518" s="372"/>
      <c r="V518" s="372"/>
      <c r="W518" s="372"/>
      <c r="X518" s="372"/>
      <c r="Y518" s="372"/>
      <c r="Z518" s="372"/>
      <c r="AA518" s="372"/>
      <c r="AB518" s="372"/>
      <c r="AC518" s="372"/>
      <c r="AD518" s="372"/>
      <c r="AE518" s="372"/>
      <c r="AF518" s="372"/>
      <c r="AG518" s="734"/>
      <c r="AH518" s="367"/>
    </row>
    <row r="519" spans="2:34" x14ac:dyDescent="0.2">
      <c r="D519" s="733"/>
      <c r="E519" s="733"/>
      <c r="F519" s="733"/>
      <c r="G519" s="733"/>
      <c r="H519" s="733"/>
      <c r="I519" s="372"/>
      <c r="J519" s="372"/>
      <c r="K519" s="372"/>
      <c r="L519" s="372"/>
      <c r="M519" s="372"/>
      <c r="N519" s="372"/>
      <c r="O519" s="372"/>
      <c r="P519" s="372"/>
      <c r="Q519" s="372"/>
      <c r="R519" s="372"/>
      <c r="S519" s="372"/>
      <c r="T519" s="372"/>
      <c r="U519" s="372"/>
      <c r="V519" s="372"/>
      <c r="W519" s="372"/>
      <c r="X519" s="372"/>
      <c r="Y519" s="372"/>
      <c r="Z519" s="372"/>
      <c r="AA519" s="372"/>
      <c r="AB519" s="372"/>
      <c r="AC519" s="372"/>
      <c r="AD519" s="372"/>
      <c r="AE519" s="372"/>
      <c r="AF519" s="372"/>
      <c r="AG519" s="734"/>
      <c r="AH519" s="367"/>
    </row>
    <row r="520" spans="2:34" x14ac:dyDescent="0.2">
      <c r="D520" s="733"/>
      <c r="E520" s="733"/>
      <c r="F520" s="733"/>
      <c r="G520" s="733"/>
      <c r="H520" s="733"/>
      <c r="I520" s="372"/>
      <c r="J520" s="372"/>
      <c r="K520" s="372"/>
      <c r="L520" s="372"/>
      <c r="M520" s="372"/>
      <c r="N520" s="372"/>
      <c r="O520" s="372"/>
      <c r="P520" s="372"/>
      <c r="Q520" s="372"/>
      <c r="R520" s="372"/>
      <c r="S520" s="372"/>
      <c r="T520" s="372"/>
      <c r="U520" s="372"/>
      <c r="V520" s="372"/>
      <c r="W520" s="372"/>
      <c r="X520" s="372"/>
      <c r="Y520" s="372"/>
      <c r="Z520" s="372"/>
      <c r="AA520" s="372"/>
      <c r="AB520" s="372"/>
      <c r="AC520" s="372"/>
      <c r="AD520" s="372"/>
      <c r="AE520" s="372"/>
      <c r="AF520" s="372"/>
      <c r="AG520" s="734"/>
      <c r="AH520" s="367"/>
    </row>
    <row r="521" spans="2:34" x14ac:dyDescent="0.2">
      <c r="D521" s="733"/>
      <c r="E521" s="733"/>
      <c r="F521" s="733"/>
      <c r="G521" s="733"/>
      <c r="H521" s="733"/>
      <c r="I521" s="372"/>
      <c r="J521" s="372"/>
      <c r="K521" s="372"/>
      <c r="L521" s="372"/>
      <c r="M521" s="372"/>
      <c r="N521" s="372"/>
      <c r="O521" s="372"/>
      <c r="P521" s="372"/>
      <c r="Q521" s="372"/>
      <c r="R521" s="372"/>
      <c r="S521" s="372"/>
      <c r="T521" s="372"/>
      <c r="U521" s="372"/>
      <c r="V521" s="372"/>
      <c r="W521" s="372"/>
      <c r="X521" s="372"/>
      <c r="Y521" s="372"/>
      <c r="Z521" s="372"/>
      <c r="AA521" s="372"/>
      <c r="AB521" s="372"/>
      <c r="AC521" s="372"/>
      <c r="AD521" s="372"/>
      <c r="AE521" s="372"/>
      <c r="AF521" s="372"/>
      <c r="AG521" s="734"/>
      <c r="AH521" s="367"/>
    </row>
    <row r="522" spans="2:34" x14ac:dyDescent="0.2">
      <c r="D522" s="733"/>
      <c r="E522" s="733"/>
      <c r="F522" s="733"/>
      <c r="G522" s="733"/>
      <c r="H522" s="733"/>
      <c r="I522" s="372"/>
      <c r="J522" s="372"/>
      <c r="K522" s="372"/>
      <c r="L522" s="372"/>
      <c r="M522" s="372"/>
      <c r="N522" s="372"/>
      <c r="O522" s="372"/>
      <c r="P522" s="372"/>
      <c r="Q522" s="372"/>
      <c r="R522" s="372"/>
      <c r="S522" s="372"/>
      <c r="T522" s="372"/>
      <c r="U522" s="372"/>
      <c r="V522" s="372"/>
      <c r="W522" s="372"/>
      <c r="X522" s="372"/>
      <c r="Y522" s="372"/>
      <c r="Z522" s="372"/>
      <c r="AA522" s="372"/>
      <c r="AB522" s="372"/>
      <c r="AC522" s="372"/>
      <c r="AD522" s="372"/>
      <c r="AE522" s="372"/>
      <c r="AF522" s="372"/>
      <c r="AG522" s="734"/>
      <c r="AH522" s="367"/>
    </row>
    <row r="523" spans="2:34" x14ac:dyDescent="0.2">
      <c r="D523" s="733"/>
      <c r="E523" s="733"/>
      <c r="F523" s="733"/>
      <c r="G523" s="733"/>
      <c r="H523" s="733"/>
      <c r="I523" s="372"/>
      <c r="J523" s="372"/>
      <c r="K523" s="372"/>
      <c r="L523" s="372"/>
      <c r="M523" s="372"/>
      <c r="N523" s="372"/>
      <c r="O523" s="372"/>
      <c r="P523" s="372"/>
      <c r="Q523" s="372"/>
      <c r="R523" s="372"/>
      <c r="S523" s="372"/>
      <c r="T523" s="372"/>
      <c r="U523" s="372"/>
      <c r="V523" s="372"/>
      <c r="W523" s="372"/>
      <c r="X523" s="372"/>
      <c r="Y523" s="372"/>
      <c r="Z523" s="372"/>
      <c r="AA523" s="372"/>
      <c r="AB523" s="372"/>
      <c r="AC523" s="372"/>
      <c r="AD523" s="372"/>
      <c r="AE523" s="372"/>
      <c r="AF523" s="372"/>
      <c r="AG523" s="734"/>
      <c r="AH523" s="367"/>
    </row>
    <row r="524" spans="2:34" x14ac:dyDescent="0.2">
      <c r="D524" s="733"/>
      <c r="E524" s="733"/>
      <c r="F524" s="733"/>
      <c r="G524" s="733"/>
      <c r="H524" s="733"/>
      <c r="I524" s="372"/>
      <c r="J524" s="372"/>
      <c r="K524" s="372"/>
      <c r="L524" s="372"/>
      <c r="M524" s="372"/>
      <c r="N524" s="372"/>
      <c r="O524" s="372"/>
      <c r="P524" s="372"/>
      <c r="Q524" s="372"/>
      <c r="R524" s="372"/>
      <c r="S524" s="372"/>
      <c r="T524" s="372"/>
      <c r="U524" s="372"/>
      <c r="V524" s="372"/>
      <c r="W524" s="372"/>
      <c r="X524" s="372"/>
      <c r="Y524" s="372"/>
      <c r="Z524" s="372"/>
      <c r="AA524" s="372"/>
      <c r="AB524" s="372"/>
      <c r="AC524" s="372"/>
      <c r="AD524" s="372"/>
      <c r="AE524" s="372"/>
      <c r="AF524" s="372"/>
      <c r="AG524" s="734"/>
      <c r="AH524" s="367"/>
    </row>
    <row r="525" spans="2:34" x14ac:dyDescent="0.2">
      <c r="D525" s="733"/>
      <c r="E525" s="733"/>
      <c r="F525" s="733"/>
      <c r="G525" s="733"/>
      <c r="H525" s="733"/>
      <c r="I525" s="372"/>
      <c r="J525" s="372"/>
      <c r="K525" s="372"/>
      <c r="L525" s="372"/>
      <c r="M525" s="372"/>
      <c r="N525" s="372"/>
      <c r="O525" s="372"/>
      <c r="P525" s="372"/>
      <c r="Q525" s="372"/>
      <c r="R525" s="372"/>
      <c r="S525" s="372"/>
      <c r="T525" s="372"/>
      <c r="U525" s="372"/>
      <c r="V525" s="372"/>
      <c r="W525" s="372"/>
      <c r="X525" s="372"/>
      <c r="Y525" s="372"/>
      <c r="Z525" s="372"/>
      <c r="AA525" s="372"/>
      <c r="AB525" s="372"/>
      <c r="AC525" s="372"/>
      <c r="AD525" s="372"/>
      <c r="AE525" s="372"/>
      <c r="AF525" s="372"/>
      <c r="AG525" s="734"/>
      <c r="AH525" s="367"/>
    </row>
    <row r="526" spans="2:34" x14ac:dyDescent="0.2">
      <c r="D526" s="733"/>
      <c r="E526" s="733"/>
      <c r="F526" s="733"/>
      <c r="G526" s="733"/>
      <c r="H526" s="733"/>
      <c r="I526" s="372"/>
      <c r="J526" s="372"/>
      <c r="K526" s="372"/>
      <c r="L526" s="372"/>
      <c r="M526" s="372"/>
      <c r="N526" s="372"/>
      <c r="O526" s="372"/>
      <c r="P526" s="372"/>
      <c r="Q526" s="372"/>
      <c r="R526" s="372"/>
      <c r="S526" s="372"/>
      <c r="T526" s="372"/>
      <c r="U526" s="372"/>
      <c r="V526" s="372"/>
      <c r="W526" s="372"/>
      <c r="X526" s="372"/>
      <c r="Y526" s="372"/>
      <c r="Z526" s="372"/>
      <c r="AA526" s="372"/>
      <c r="AB526" s="372"/>
      <c r="AC526" s="372"/>
      <c r="AD526" s="372"/>
      <c r="AE526" s="372"/>
      <c r="AF526" s="372"/>
      <c r="AG526" s="734"/>
      <c r="AH526" s="367"/>
    </row>
    <row r="527" spans="2:34" x14ac:dyDescent="0.2">
      <c r="D527" s="733"/>
      <c r="E527" s="733"/>
      <c r="F527" s="733"/>
      <c r="G527" s="733"/>
      <c r="H527" s="733"/>
      <c r="I527" s="372"/>
      <c r="J527" s="372"/>
      <c r="K527" s="372"/>
      <c r="L527" s="372"/>
      <c r="M527" s="372"/>
      <c r="N527" s="372"/>
      <c r="O527" s="372"/>
      <c r="P527" s="372"/>
      <c r="Q527" s="372"/>
      <c r="R527" s="372"/>
      <c r="S527" s="372"/>
      <c r="T527" s="372"/>
      <c r="U527" s="372"/>
      <c r="V527" s="372"/>
      <c r="W527" s="372"/>
      <c r="X527" s="372"/>
      <c r="Y527" s="372"/>
      <c r="Z527" s="372"/>
      <c r="AA527" s="372"/>
      <c r="AB527" s="372"/>
      <c r="AC527" s="372"/>
      <c r="AD527" s="372"/>
      <c r="AE527" s="372"/>
      <c r="AF527" s="372"/>
      <c r="AG527" s="734"/>
      <c r="AH527" s="367"/>
    </row>
    <row r="528" spans="2:34" x14ac:dyDescent="0.2">
      <c r="D528" s="733"/>
      <c r="E528" s="733"/>
      <c r="F528" s="733"/>
      <c r="G528" s="733"/>
      <c r="H528" s="733"/>
      <c r="I528" s="372"/>
      <c r="J528" s="372"/>
      <c r="K528" s="372"/>
      <c r="L528" s="372"/>
      <c r="M528" s="372"/>
      <c r="N528" s="372"/>
      <c r="O528" s="372"/>
      <c r="P528" s="372"/>
      <c r="Q528" s="372"/>
      <c r="R528" s="372"/>
      <c r="S528" s="372"/>
      <c r="T528" s="372"/>
      <c r="U528" s="372"/>
      <c r="V528" s="372"/>
      <c r="W528" s="372"/>
      <c r="X528" s="372"/>
      <c r="Y528" s="372"/>
      <c r="Z528" s="372"/>
      <c r="AA528" s="372"/>
      <c r="AB528" s="372"/>
      <c r="AC528" s="372"/>
      <c r="AD528" s="372"/>
      <c r="AE528" s="372"/>
      <c r="AF528" s="372"/>
      <c r="AG528" s="734"/>
      <c r="AH528" s="367"/>
    </row>
    <row r="529" spans="4:34" x14ac:dyDescent="0.2">
      <c r="D529" s="733"/>
      <c r="E529" s="733"/>
      <c r="F529" s="733"/>
      <c r="G529" s="733"/>
      <c r="H529" s="733"/>
      <c r="I529" s="372"/>
      <c r="J529" s="372"/>
      <c r="K529" s="372"/>
      <c r="L529" s="372"/>
      <c r="M529" s="372"/>
      <c r="N529" s="372"/>
      <c r="O529" s="372"/>
      <c r="P529" s="372"/>
      <c r="Q529" s="372"/>
      <c r="R529" s="372"/>
      <c r="S529" s="372"/>
      <c r="T529" s="372"/>
      <c r="U529" s="372"/>
      <c r="V529" s="372"/>
      <c r="W529" s="372"/>
      <c r="X529" s="372"/>
      <c r="Y529" s="372"/>
      <c r="Z529" s="372"/>
      <c r="AA529" s="372"/>
      <c r="AB529" s="372"/>
      <c r="AC529" s="372"/>
      <c r="AD529" s="372"/>
      <c r="AE529" s="372"/>
      <c r="AF529" s="372"/>
      <c r="AG529" s="734"/>
      <c r="AH529" s="367"/>
    </row>
    <row r="530" spans="4:34" x14ac:dyDescent="0.2">
      <c r="D530" s="733"/>
      <c r="E530" s="733"/>
      <c r="F530" s="733"/>
      <c r="G530" s="733"/>
      <c r="H530" s="733"/>
      <c r="I530" s="372"/>
      <c r="J530" s="372"/>
      <c r="K530" s="372"/>
      <c r="L530" s="372"/>
      <c r="M530" s="372"/>
      <c r="N530" s="372"/>
      <c r="O530" s="372"/>
      <c r="P530" s="372"/>
      <c r="Q530" s="372"/>
      <c r="R530" s="372"/>
      <c r="S530" s="372"/>
      <c r="T530" s="372"/>
      <c r="U530" s="372"/>
      <c r="V530" s="372"/>
      <c r="W530" s="372"/>
      <c r="X530" s="372"/>
      <c r="Y530" s="372"/>
      <c r="Z530" s="372"/>
      <c r="AA530" s="372"/>
      <c r="AB530" s="372"/>
      <c r="AC530" s="372"/>
      <c r="AD530" s="372"/>
      <c r="AE530" s="372"/>
      <c r="AF530" s="372"/>
      <c r="AG530" s="734"/>
      <c r="AH530" s="367"/>
    </row>
    <row r="531" spans="4:34" x14ac:dyDescent="0.2">
      <c r="D531" s="733"/>
      <c r="E531" s="733"/>
      <c r="F531" s="733"/>
      <c r="G531" s="733"/>
      <c r="H531" s="733"/>
      <c r="I531" s="372"/>
      <c r="J531" s="372"/>
      <c r="K531" s="372"/>
      <c r="L531" s="372"/>
      <c r="M531" s="372"/>
      <c r="N531" s="372"/>
      <c r="O531" s="372"/>
      <c r="P531" s="372"/>
      <c r="Q531" s="372"/>
      <c r="R531" s="372"/>
      <c r="S531" s="372"/>
      <c r="T531" s="372"/>
      <c r="U531" s="372"/>
      <c r="V531" s="372"/>
      <c r="W531" s="372"/>
      <c r="X531" s="372"/>
      <c r="Y531" s="372"/>
      <c r="Z531" s="372"/>
      <c r="AA531" s="372"/>
      <c r="AB531" s="372"/>
      <c r="AC531" s="372"/>
      <c r="AD531" s="372"/>
      <c r="AE531" s="372"/>
      <c r="AF531" s="372"/>
      <c r="AG531" s="734"/>
      <c r="AH531" s="367"/>
    </row>
    <row r="532" spans="4:34" x14ac:dyDescent="0.2">
      <c r="D532" s="733"/>
      <c r="E532" s="733"/>
      <c r="F532" s="733"/>
      <c r="G532" s="733"/>
      <c r="H532" s="733"/>
      <c r="I532" s="372"/>
      <c r="J532" s="372"/>
      <c r="K532" s="372"/>
      <c r="L532" s="372"/>
      <c r="M532" s="372"/>
      <c r="N532" s="372"/>
      <c r="O532" s="372"/>
      <c r="P532" s="372"/>
      <c r="Q532" s="372"/>
      <c r="R532" s="372"/>
      <c r="S532" s="372"/>
      <c r="T532" s="372"/>
      <c r="U532" s="372"/>
      <c r="V532" s="372"/>
      <c r="W532" s="372"/>
      <c r="X532" s="372"/>
      <c r="Y532" s="372"/>
      <c r="Z532" s="372"/>
      <c r="AA532" s="372"/>
      <c r="AB532" s="372"/>
      <c r="AC532" s="372"/>
      <c r="AD532" s="372"/>
      <c r="AE532" s="372"/>
      <c r="AF532" s="372"/>
      <c r="AG532" s="734"/>
      <c r="AH532" s="367"/>
    </row>
    <row r="533" spans="4:34" x14ac:dyDescent="0.2">
      <c r="D533" s="733"/>
      <c r="E533" s="733"/>
      <c r="F533" s="733"/>
      <c r="G533" s="733"/>
      <c r="H533" s="733"/>
      <c r="I533" s="372"/>
      <c r="J533" s="372"/>
      <c r="K533" s="372"/>
      <c r="L533" s="372"/>
      <c r="M533" s="372"/>
      <c r="N533" s="372"/>
      <c r="O533" s="372"/>
      <c r="P533" s="372"/>
      <c r="Q533" s="372"/>
      <c r="R533" s="372"/>
      <c r="S533" s="372"/>
      <c r="T533" s="372"/>
      <c r="U533" s="372"/>
      <c r="V533" s="372"/>
      <c r="W533" s="372"/>
      <c r="X533" s="372"/>
      <c r="Y533" s="372"/>
      <c r="Z533" s="372"/>
      <c r="AA533" s="372"/>
      <c r="AB533" s="372"/>
      <c r="AC533" s="372"/>
      <c r="AD533" s="372"/>
      <c r="AE533" s="372"/>
      <c r="AF533" s="372"/>
      <c r="AG533" s="734"/>
      <c r="AH533" s="367"/>
    </row>
    <row r="534" spans="4:34" x14ac:dyDescent="0.2">
      <c r="D534" s="733"/>
      <c r="E534" s="733"/>
      <c r="F534" s="733"/>
      <c r="G534" s="733"/>
      <c r="H534" s="733"/>
      <c r="I534" s="372"/>
      <c r="J534" s="372"/>
      <c r="K534" s="372"/>
      <c r="L534" s="372"/>
      <c r="M534" s="372"/>
      <c r="N534" s="372"/>
      <c r="O534" s="372"/>
      <c r="P534" s="372"/>
      <c r="Q534" s="372"/>
      <c r="R534" s="372"/>
      <c r="S534" s="372"/>
      <c r="T534" s="372"/>
      <c r="U534" s="372"/>
      <c r="V534" s="372"/>
      <c r="W534" s="372"/>
      <c r="X534" s="372"/>
      <c r="Y534" s="372"/>
      <c r="Z534" s="372"/>
      <c r="AA534" s="372"/>
      <c r="AB534" s="372"/>
      <c r="AC534" s="372"/>
      <c r="AD534" s="372"/>
      <c r="AE534" s="372"/>
      <c r="AF534" s="372"/>
      <c r="AG534" s="735"/>
      <c r="AH534" s="367"/>
    </row>
    <row r="535" spans="4:34" x14ac:dyDescent="0.2">
      <c r="D535" s="733"/>
      <c r="E535" s="733"/>
      <c r="F535" s="733"/>
      <c r="G535" s="733"/>
      <c r="H535" s="733"/>
      <c r="I535" s="372"/>
      <c r="J535" s="372"/>
      <c r="K535" s="372"/>
      <c r="L535" s="372"/>
      <c r="M535" s="372"/>
      <c r="N535" s="372"/>
      <c r="O535" s="372"/>
      <c r="P535" s="372"/>
      <c r="Q535" s="372"/>
      <c r="R535" s="372"/>
      <c r="S535" s="372"/>
      <c r="T535" s="372"/>
      <c r="U535" s="372"/>
      <c r="V535" s="372"/>
      <c r="W535" s="372"/>
      <c r="X535" s="372"/>
      <c r="Y535" s="372"/>
      <c r="Z535" s="372"/>
      <c r="AA535" s="372"/>
      <c r="AB535" s="372"/>
      <c r="AC535" s="372"/>
      <c r="AD535" s="372"/>
      <c r="AE535" s="372"/>
      <c r="AF535" s="372"/>
      <c r="AG535" s="735"/>
      <c r="AH535" s="367"/>
    </row>
    <row r="536" spans="4:34" x14ac:dyDescent="0.2">
      <c r="D536" s="733"/>
      <c r="E536" s="733"/>
      <c r="F536" s="733"/>
      <c r="G536" s="733"/>
      <c r="H536" s="733"/>
      <c r="I536" s="372"/>
      <c r="J536" s="372"/>
      <c r="K536" s="372"/>
      <c r="L536" s="372"/>
      <c r="M536" s="372"/>
      <c r="N536" s="372"/>
      <c r="O536" s="372"/>
      <c r="P536" s="372"/>
      <c r="Q536" s="372"/>
      <c r="R536" s="372"/>
      <c r="S536" s="372"/>
      <c r="T536" s="372"/>
      <c r="U536" s="372"/>
      <c r="V536" s="372"/>
      <c r="W536" s="372"/>
      <c r="X536" s="372"/>
      <c r="Y536" s="372"/>
      <c r="Z536" s="372"/>
      <c r="AA536" s="372"/>
      <c r="AB536" s="372"/>
      <c r="AC536" s="372"/>
      <c r="AD536" s="372"/>
      <c r="AE536" s="372"/>
      <c r="AF536" s="372"/>
      <c r="AG536" s="735"/>
      <c r="AH536" s="367"/>
    </row>
    <row r="537" spans="4:34" x14ac:dyDescent="0.2">
      <c r="D537" s="733"/>
      <c r="E537" s="733"/>
      <c r="F537" s="733"/>
      <c r="G537" s="733"/>
      <c r="H537" s="733"/>
      <c r="I537" s="372"/>
      <c r="J537" s="372"/>
      <c r="K537" s="372"/>
      <c r="L537" s="372"/>
      <c r="M537" s="372"/>
      <c r="N537" s="372"/>
      <c r="O537" s="372"/>
      <c r="P537" s="372"/>
      <c r="Q537" s="372"/>
      <c r="R537" s="372"/>
      <c r="S537" s="372"/>
      <c r="T537" s="372"/>
      <c r="U537" s="372"/>
      <c r="V537" s="372"/>
      <c r="W537" s="372"/>
      <c r="X537" s="372"/>
      <c r="Y537" s="372"/>
      <c r="Z537" s="372"/>
      <c r="AA537" s="372"/>
      <c r="AB537" s="372"/>
      <c r="AC537" s="372"/>
      <c r="AD537" s="372"/>
      <c r="AE537" s="372"/>
      <c r="AF537" s="372"/>
      <c r="AG537" s="735"/>
      <c r="AH537" s="367"/>
    </row>
    <row r="538" spans="4:34" x14ac:dyDescent="0.2">
      <c r="D538" s="733"/>
      <c r="E538" s="733"/>
      <c r="F538" s="733"/>
      <c r="G538" s="733"/>
      <c r="H538" s="733"/>
      <c r="I538" s="372"/>
      <c r="J538" s="372"/>
      <c r="K538" s="372"/>
      <c r="L538" s="372"/>
      <c r="M538" s="372"/>
      <c r="N538" s="372"/>
      <c r="O538" s="372"/>
      <c r="P538" s="372"/>
      <c r="Q538" s="372"/>
      <c r="R538" s="372"/>
      <c r="S538" s="372"/>
      <c r="T538" s="372"/>
      <c r="U538" s="372"/>
      <c r="V538" s="372"/>
      <c r="W538" s="372"/>
      <c r="X538" s="372"/>
      <c r="Y538" s="372"/>
      <c r="Z538" s="372"/>
      <c r="AA538" s="372"/>
      <c r="AB538" s="372"/>
      <c r="AC538" s="372"/>
      <c r="AD538" s="372"/>
      <c r="AE538" s="372"/>
      <c r="AF538" s="372"/>
      <c r="AG538" s="735"/>
      <c r="AH538" s="367"/>
    </row>
    <row r="539" spans="4:34" x14ac:dyDescent="0.2">
      <c r="D539" s="733"/>
      <c r="E539" s="733"/>
      <c r="F539" s="733"/>
      <c r="G539" s="733"/>
      <c r="H539" s="733"/>
      <c r="I539" s="372"/>
      <c r="J539" s="372"/>
      <c r="K539" s="372"/>
      <c r="L539" s="372"/>
      <c r="M539" s="372"/>
      <c r="N539" s="372"/>
      <c r="O539" s="372"/>
      <c r="P539" s="372"/>
      <c r="Q539" s="372"/>
      <c r="R539" s="372"/>
      <c r="S539" s="372"/>
      <c r="T539" s="372"/>
      <c r="U539" s="372"/>
      <c r="V539" s="372"/>
      <c r="W539" s="372"/>
      <c r="X539" s="372"/>
      <c r="Y539" s="372"/>
      <c r="Z539" s="372"/>
      <c r="AA539" s="372"/>
      <c r="AB539" s="372"/>
      <c r="AC539" s="372"/>
      <c r="AD539" s="372"/>
      <c r="AE539" s="372"/>
      <c r="AF539" s="372"/>
      <c r="AG539" s="735"/>
      <c r="AH539" s="367"/>
    </row>
    <row r="540" spans="4:34" x14ac:dyDescent="0.2">
      <c r="D540" s="733"/>
      <c r="E540" s="733"/>
      <c r="F540" s="733"/>
      <c r="G540" s="733"/>
      <c r="H540" s="733"/>
      <c r="I540" s="372"/>
      <c r="J540" s="372"/>
      <c r="K540" s="372"/>
      <c r="L540" s="372"/>
      <c r="M540" s="372"/>
      <c r="N540" s="372"/>
      <c r="O540" s="372"/>
      <c r="P540" s="372"/>
      <c r="Q540" s="372"/>
      <c r="R540" s="372"/>
      <c r="S540" s="372"/>
      <c r="T540" s="372"/>
      <c r="U540" s="372"/>
      <c r="V540" s="372"/>
      <c r="W540" s="372"/>
      <c r="X540" s="372"/>
      <c r="Y540" s="372"/>
      <c r="Z540" s="372"/>
      <c r="AA540" s="372"/>
      <c r="AB540" s="372"/>
      <c r="AC540" s="372"/>
      <c r="AD540" s="372"/>
      <c r="AE540" s="372"/>
      <c r="AF540" s="372"/>
      <c r="AG540" s="735"/>
      <c r="AH540" s="367"/>
    </row>
    <row r="541" spans="4:34" x14ac:dyDescent="0.2">
      <c r="D541" s="733"/>
      <c r="E541" s="733"/>
      <c r="F541" s="733"/>
      <c r="G541" s="733"/>
      <c r="H541" s="733"/>
      <c r="I541" s="372"/>
      <c r="J541" s="372"/>
      <c r="K541" s="372"/>
      <c r="L541" s="372"/>
      <c r="M541" s="372"/>
      <c r="N541" s="372"/>
      <c r="O541" s="372"/>
      <c r="P541" s="372"/>
      <c r="Q541" s="372"/>
      <c r="R541" s="372"/>
      <c r="S541" s="372"/>
      <c r="T541" s="372"/>
      <c r="U541" s="372"/>
      <c r="V541" s="372"/>
      <c r="W541" s="372"/>
      <c r="X541" s="372"/>
      <c r="Y541" s="372"/>
      <c r="Z541" s="372"/>
      <c r="AA541" s="372"/>
      <c r="AB541" s="372"/>
      <c r="AC541" s="372"/>
      <c r="AD541" s="372"/>
      <c r="AE541" s="372"/>
      <c r="AF541" s="372"/>
      <c r="AG541" s="735"/>
      <c r="AH541" s="367"/>
    </row>
    <row r="542" spans="4:34" x14ac:dyDescent="0.2">
      <c r="D542" s="733"/>
      <c r="E542" s="733"/>
      <c r="F542" s="733"/>
      <c r="G542" s="733"/>
      <c r="H542" s="733"/>
      <c r="I542" s="372"/>
      <c r="J542" s="372"/>
      <c r="K542" s="372"/>
      <c r="L542" s="372"/>
      <c r="M542" s="372"/>
      <c r="N542" s="372"/>
      <c r="O542" s="372"/>
      <c r="P542" s="372"/>
      <c r="Q542" s="372"/>
      <c r="R542" s="372"/>
      <c r="S542" s="372"/>
      <c r="T542" s="372"/>
      <c r="U542" s="372"/>
      <c r="V542" s="372"/>
      <c r="W542" s="372"/>
      <c r="X542" s="372"/>
      <c r="Y542" s="372"/>
      <c r="Z542" s="372"/>
      <c r="AA542" s="372"/>
      <c r="AB542" s="372"/>
      <c r="AC542" s="372"/>
      <c r="AD542" s="372"/>
      <c r="AE542" s="372"/>
      <c r="AF542" s="372"/>
      <c r="AG542" s="735"/>
      <c r="AH542" s="367"/>
    </row>
    <row r="543" spans="4:34" x14ac:dyDescent="0.2">
      <c r="D543" s="733"/>
      <c r="E543" s="733"/>
      <c r="F543" s="733"/>
      <c r="G543" s="733"/>
      <c r="H543" s="733"/>
      <c r="I543" s="372"/>
      <c r="J543" s="372"/>
      <c r="K543" s="372"/>
      <c r="L543" s="372"/>
      <c r="M543" s="372"/>
      <c r="N543" s="372"/>
      <c r="O543" s="372"/>
      <c r="P543" s="372"/>
      <c r="Q543" s="372"/>
      <c r="R543" s="372"/>
      <c r="S543" s="372"/>
      <c r="T543" s="372"/>
      <c r="U543" s="372"/>
      <c r="V543" s="372"/>
      <c r="W543" s="372"/>
      <c r="X543" s="372"/>
      <c r="Y543" s="372"/>
      <c r="Z543" s="372"/>
      <c r="AA543" s="372"/>
      <c r="AB543" s="372"/>
      <c r="AC543" s="372"/>
      <c r="AD543" s="372"/>
      <c r="AE543" s="372"/>
      <c r="AF543" s="372"/>
      <c r="AG543" s="735"/>
      <c r="AH543" s="367"/>
    </row>
    <row r="544" spans="4:34" x14ac:dyDescent="0.2">
      <c r="D544" s="733"/>
      <c r="E544" s="733"/>
      <c r="F544" s="733"/>
      <c r="G544" s="733"/>
      <c r="H544" s="733"/>
      <c r="I544" s="372"/>
      <c r="J544" s="372"/>
      <c r="K544" s="372"/>
      <c r="L544" s="372"/>
      <c r="M544" s="372"/>
      <c r="N544" s="372"/>
      <c r="O544" s="372"/>
      <c r="P544" s="372"/>
      <c r="Q544" s="372"/>
      <c r="R544" s="372"/>
      <c r="S544" s="372"/>
      <c r="T544" s="372"/>
      <c r="U544" s="372"/>
      <c r="V544" s="372"/>
      <c r="W544" s="372"/>
      <c r="X544" s="372"/>
      <c r="Y544" s="372"/>
      <c r="Z544" s="372"/>
      <c r="AA544" s="372"/>
      <c r="AB544" s="372"/>
      <c r="AC544" s="372"/>
      <c r="AD544" s="372"/>
      <c r="AE544" s="372"/>
      <c r="AF544" s="372"/>
      <c r="AG544" s="735"/>
      <c r="AH544" s="367"/>
    </row>
    <row r="545" spans="4:34" x14ac:dyDescent="0.2">
      <c r="D545" s="733"/>
      <c r="E545" s="733"/>
      <c r="F545" s="733"/>
      <c r="G545" s="733"/>
      <c r="H545" s="733"/>
      <c r="I545" s="372"/>
      <c r="J545" s="372"/>
      <c r="K545" s="372"/>
      <c r="L545" s="372"/>
      <c r="M545" s="372"/>
      <c r="N545" s="372"/>
      <c r="O545" s="372"/>
      <c r="P545" s="372"/>
      <c r="Q545" s="372"/>
      <c r="R545" s="372"/>
      <c r="S545" s="372"/>
      <c r="T545" s="372"/>
      <c r="U545" s="372"/>
      <c r="V545" s="372"/>
      <c r="W545" s="372"/>
      <c r="X545" s="372"/>
      <c r="Y545" s="372"/>
      <c r="Z545" s="372"/>
      <c r="AA545" s="372"/>
      <c r="AB545" s="372"/>
      <c r="AC545" s="372"/>
      <c r="AD545" s="372"/>
      <c r="AE545" s="372"/>
      <c r="AF545" s="372"/>
      <c r="AG545" s="735"/>
      <c r="AH545" s="367"/>
    </row>
    <row r="546" spans="4:34" x14ac:dyDescent="0.2">
      <c r="D546" s="733"/>
      <c r="E546" s="733"/>
      <c r="F546" s="733"/>
      <c r="G546" s="733"/>
      <c r="H546" s="733"/>
      <c r="I546" s="372"/>
      <c r="J546" s="372"/>
      <c r="K546" s="372"/>
      <c r="L546" s="372"/>
      <c r="M546" s="372"/>
      <c r="N546" s="372"/>
      <c r="O546" s="372"/>
      <c r="P546" s="372"/>
      <c r="Q546" s="372"/>
      <c r="R546" s="372"/>
      <c r="S546" s="372"/>
      <c r="T546" s="372"/>
      <c r="U546" s="372"/>
      <c r="V546" s="372"/>
      <c r="W546" s="372"/>
      <c r="X546" s="372"/>
      <c r="Y546" s="372"/>
      <c r="Z546" s="372"/>
      <c r="AA546" s="372"/>
      <c r="AB546" s="372"/>
      <c r="AC546" s="372"/>
      <c r="AD546" s="372"/>
      <c r="AE546" s="372"/>
      <c r="AF546" s="372"/>
      <c r="AG546" s="735"/>
      <c r="AH546" s="367"/>
    </row>
    <row r="547" spans="4:34" x14ac:dyDescent="0.2">
      <c r="D547" s="733"/>
      <c r="E547" s="733"/>
      <c r="F547" s="733"/>
      <c r="G547" s="733"/>
      <c r="H547" s="733"/>
      <c r="I547" s="372"/>
      <c r="J547" s="372"/>
      <c r="K547" s="372"/>
      <c r="L547" s="372"/>
      <c r="M547" s="372"/>
      <c r="N547" s="372"/>
      <c r="O547" s="372"/>
      <c r="P547" s="372"/>
      <c r="Q547" s="372"/>
      <c r="R547" s="372"/>
      <c r="S547" s="372"/>
      <c r="T547" s="372"/>
      <c r="U547" s="372"/>
      <c r="V547" s="372"/>
      <c r="W547" s="372"/>
      <c r="X547" s="372"/>
      <c r="Y547" s="372"/>
      <c r="Z547" s="372"/>
      <c r="AA547" s="372"/>
      <c r="AB547" s="372"/>
      <c r="AC547" s="372"/>
      <c r="AD547" s="372"/>
      <c r="AE547" s="372"/>
      <c r="AF547" s="372"/>
      <c r="AG547" s="735"/>
      <c r="AH547" s="367"/>
    </row>
    <row r="548" spans="4:34" x14ac:dyDescent="0.2">
      <c r="D548" s="733"/>
      <c r="E548" s="733"/>
      <c r="F548" s="733"/>
      <c r="G548" s="733"/>
      <c r="H548" s="733"/>
      <c r="I548" s="372"/>
      <c r="J548" s="372"/>
      <c r="K548" s="372"/>
      <c r="L548" s="372"/>
      <c r="M548" s="372"/>
      <c r="N548" s="372"/>
      <c r="O548" s="372"/>
      <c r="P548" s="372"/>
      <c r="Q548" s="372"/>
      <c r="R548" s="372"/>
      <c r="S548" s="372"/>
      <c r="T548" s="372"/>
      <c r="U548" s="372"/>
      <c r="V548" s="372"/>
      <c r="W548" s="372"/>
      <c r="X548" s="372"/>
      <c r="Y548" s="372"/>
      <c r="Z548" s="372"/>
      <c r="AA548" s="372"/>
      <c r="AB548" s="372"/>
      <c r="AC548" s="372"/>
      <c r="AD548" s="372"/>
      <c r="AE548" s="372"/>
      <c r="AF548" s="372"/>
      <c r="AG548" s="735"/>
      <c r="AH548" s="367"/>
    </row>
    <row r="549" spans="4:34" x14ac:dyDescent="0.2">
      <c r="D549" s="733"/>
      <c r="E549" s="733"/>
      <c r="F549" s="733"/>
      <c r="G549" s="733"/>
      <c r="H549" s="733"/>
      <c r="I549" s="372"/>
      <c r="J549" s="372"/>
      <c r="K549" s="372"/>
      <c r="L549" s="372"/>
      <c r="M549" s="372"/>
      <c r="N549" s="372"/>
      <c r="O549" s="372"/>
      <c r="P549" s="372"/>
      <c r="Q549" s="372"/>
      <c r="R549" s="372"/>
      <c r="S549" s="372"/>
      <c r="T549" s="372"/>
      <c r="U549" s="372"/>
      <c r="V549" s="372"/>
      <c r="W549" s="372"/>
      <c r="X549" s="372"/>
      <c r="Y549" s="372"/>
      <c r="Z549" s="372"/>
      <c r="AA549" s="372"/>
      <c r="AB549" s="372"/>
      <c r="AC549" s="372"/>
      <c r="AD549" s="372"/>
      <c r="AE549" s="372"/>
      <c r="AF549" s="372"/>
      <c r="AG549" s="735"/>
      <c r="AH549" s="367"/>
    </row>
    <row r="550" spans="4:34" x14ac:dyDescent="0.2">
      <c r="D550" s="733"/>
      <c r="E550" s="733"/>
      <c r="F550" s="733"/>
      <c r="G550" s="733"/>
      <c r="H550" s="733"/>
      <c r="I550" s="372"/>
      <c r="J550" s="372"/>
      <c r="K550" s="372"/>
      <c r="L550" s="372"/>
      <c r="M550" s="372"/>
      <c r="N550" s="372"/>
      <c r="O550" s="372"/>
      <c r="P550" s="372"/>
      <c r="Q550" s="372"/>
      <c r="R550" s="372"/>
      <c r="S550" s="372"/>
      <c r="T550" s="372"/>
      <c r="U550" s="372"/>
      <c r="V550" s="372"/>
      <c r="W550" s="372"/>
      <c r="X550" s="372"/>
      <c r="Y550" s="372"/>
      <c r="Z550" s="372"/>
      <c r="AA550" s="372"/>
      <c r="AB550" s="372"/>
      <c r="AC550" s="372"/>
      <c r="AD550" s="372"/>
      <c r="AE550" s="372"/>
      <c r="AF550" s="372"/>
      <c r="AG550" s="735"/>
      <c r="AH550" s="367"/>
    </row>
    <row r="551" spans="4:34" x14ac:dyDescent="0.2">
      <c r="D551" s="733"/>
      <c r="E551" s="733"/>
      <c r="F551" s="733"/>
      <c r="G551" s="733"/>
      <c r="H551" s="733"/>
      <c r="I551" s="372"/>
      <c r="J551" s="372"/>
      <c r="K551" s="372"/>
      <c r="L551" s="372"/>
      <c r="M551" s="372"/>
      <c r="N551" s="372"/>
      <c r="O551" s="372"/>
      <c r="P551" s="372"/>
      <c r="Q551" s="372"/>
      <c r="R551" s="372"/>
      <c r="S551" s="372"/>
      <c r="T551" s="372"/>
      <c r="U551" s="372"/>
      <c r="V551" s="372"/>
      <c r="W551" s="372"/>
      <c r="X551" s="372"/>
      <c r="Y551" s="372"/>
      <c r="Z551" s="372"/>
      <c r="AA551" s="372"/>
      <c r="AB551" s="372"/>
      <c r="AC551" s="372"/>
      <c r="AD551" s="372"/>
      <c r="AE551" s="372"/>
      <c r="AF551" s="372"/>
      <c r="AG551" s="735"/>
      <c r="AH551" s="367"/>
    </row>
    <row r="552" spans="4:34" x14ac:dyDescent="0.2">
      <c r="D552" s="733"/>
      <c r="E552" s="733"/>
      <c r="F552" s="733"/>
      <c r="G552" s="733"/>
      <c r="H552" s="733"/>
      <c r="I552" s="372"/>
      <c r="J552" s="372"/>
      <c r="K552" s="372"/>
      <c r="L552" s="372"/>
      <c r="M552" s="372"/>
      <c r="N552" s="372"/>
      <c r="O552" s="372"/>
      <c r="P552" s="372"/>
      <c r="Q552" s="372"/>
      <c r="R552" s="372"/>
      <c r="S552" s="372"/>
      <c r="T552" s="372"/>
      <c r="U552" s="372"/>
      <c r="V552" s="372"/>
      <c r="W552" s="372"/>
      <c r="X552" s="372"/>
      <c r="Y552" s="372"/>
      <c r="Z552" s="372"/>
      <c r="AA552" s="372"/>
      <c r="AB552" s="372"/>
      <c r="AC552" s="372"/>
      <c r="AD552" s="372"/>
      <c r="AE552" s="372"/>
      <c r="AF552" s="372"/>
      <c r="AG552" s="735"/>
      <c r="AH552" s="367"/>
    </row>
    <row r="553" spans="4:34" x14ac:dyDescent="0.2">
      <c r="D553" s="733"/>
      <c r="E553" s="733"/>
      <c r="F553" s="733"/>
      <c r="G553" s="733"/>
      <c r="H553" s="733"/>
      <c r="I553" s="372"/>
      <c r="J553" s="372"/>
      <c r="K553" s="372"/>
      <c r="L553" s="372"/>
      <c r="M553" s="372"/>
      <c r="N553" s="372"/>
      <c r="O553" s="372"/>
      <c r="P553" s="372"/>
      <c r="Q553" s="372"/>
      <c r="R553" s="372"/>
      <c r="S553" s="372"/>
      <c r="T553" s="372"/>
      <c r="U553" s="372"/>
      <c r="V553" s="372"/>
      <c r="W553" s="372"/>
      <c r="X553" s="372"/>
      <c r="Y553" s="372"/>
      <c r="Z553" s="372"/>
      <c r="AA553" s="372"/>
      <c r="AB553" s="372"/>
      <c r="AC553" s="372"/>
      <c r="AD553" s="372"/>
      <c r="AE553" s="372"/>
      <c r="AF553" s="372"/>
      <c r="AG553" s="735"/>
      <c r="AH553" s="367"/>
    </row>
    <row r="554" spans="4:34" x14ac:dyDescent="0.2">
      <c r="D554" s="733"/>
      <c r="E554" s="733"/>
      <c r="F554" s="733"/>
      <c r="G554" s="733"/>
      <c r="H554" s="733"/>
      <c r="I554" s="372"/>
      <c r="J554" s="372"/>
      <c r="K554" s="372"/>
      <c r="L554" s="372"/>
      <c r="M554" s="372"/>
      <c r="N554" s="372"/>
      <c r="O554" s="372"/>
      <c r="P554" s="372"/>
      <c r="Q554" s="372"/>
      <c r="R554" s="372"/>
      <c r="S554" s="372"/>
      <c r="T554" s="372"/>
      <c r="U554" s="372"/>
      <c r="V554" s="372"/>
      <c r="W554" s="372"/>
      <c r="X554" s="372"/>
      <c r="Y554" s="372"/>
      <c r="Z554" s="372"/>
      <c r="AA554" s="372"/>
      <c r="AB554" s="372"/>
      <c r="AC554" s="372"/>
      <c r="AD554" s="372"/>
      <c r="AE554" s="372"/>
      <c r="AF554" s="372"/>
      <c r="AG554" s="735"/>
      <c r="AH554" s="367"/>
    </row>
    <row r="555" spans="4:34" x14ac:dyDescent="0.2">
      <c r="D555" s="733"/>
      <c r="E555" s="733"/>
      <c r="F555" s="733"/>
      <c r="G555" s="733"/>
      <c r="H555" s="733"/>
      <c r="I555" s="372"/>
      <c r="J555" s="372"/>
      <c r="K555" s="372"/>
      <c r="L555" s="372"/>
      <c r="M555" s="372"/>
      <c r="N555" s="372"/>
      <c r="O555" s="372"/>
      <c r="P555" s="372"/>
      <c r="Q555" s="372"/>
      <c r="R555" s="372"/>
      <c r="S555" s="372"/>
      <c r="T555" s="372"/>
      <c r="U555" s="372"/>
      <c r="V555" s="372"/>
      <c r="W555" s="372"/>
      <c r="X555" s="372"/>
      <c r="Y555" s="372"/>
      <c r="Z555" s="372"/>
      <c r="AA555" s="372"/>
      <c r="AB555" s="372"/>
      <c r="AC555" s="372"/>
      <c r="AD555" s="372"/>
      <c r="AE555" s="372"/>
      <c r="AF555" s="372"/>
      <c r="AG555" s="735"/>
      <c r="AH555" s="367"/>
    </row>
    <row r="556" spans="4:34" x14ac:dyDescent="0.2">
      <c r="D556" s="733"/>
      <c r="E556" s="733"/>
      <c r="F556" s="733"/>
      <c r="G556" s="733"/>
      <c r="H556" s="733"/>
      <c r="I556" s="372"/>
      <c r="J556" s="372"/>
      <c r="K556" s="372"/>
      <c r="L556" s="372"/>
      <c r="M556" s="372"/>
      <c r="N556" s="372"/>
      <c r="O556" s="372"/>
      <c r="P556" s="372"/>
      <c r="Q556" s="372"/>
      <c r="R556" s="372"/>
      <c r="S556" s="372"/>
      <c r="T556" s="372"/>
      <c r="U556" s="372"/>
      <c r="V556" s="372"/>
      <c r="W556" s="372"/>
      <c r="X556" s="372"/>
      <c r="Y556" s="372"/>
      <c r="Z556" s="372"/>
      <c r="AA556" s="372"/>
      <c r="AB556" s="372"/>
      <c r="AC556" s="372"/>
      <c r="AD556" s="372"/>
      <c r="AE556" s="372"/>
      <c r="AF556" s="372"/>
      <c r="AG556" s="735"/>
      <c r="AH556" s="367"/>
    </row>
    <row r="557" spans="4:34" x14ac:dyDescent="0.2">
      <c r="D557" s="733"/>
      <c r="E557" s="733"/>
      <c r="F557" s="733"/>
      <c r="G557" s="733"/>
      <c r="H557" s="733"/>
      <c r="I557" s="372"/>
      <c r="J557" s="372"/>
      <c r="K557" s="372"/>
      <c r="L557" s="372"/>
      <c r="M557" s="372"/>
      <c r="N557" s="372"/>
      <c r="O557" s="372"/>
      <c r="P557" s="372"/>
      <c r="Q557" s="372"/>
      <c r="R557" s="372"/>
      <c r="S557" s="372"/>
      <c r="T557" s="372"/>
      <c r="U557" s="372"/>
      <c r="V557" s="372"/>
      <c r="W557" s="372"/>
      <c r="X557" s="372"/>
      <c r="Y557" s="372"/>
      <c r="Z557" s="372"/>
      <c r="AA557" s="372"/>
      <c r="AB557" s="372"/>
      <c r="AC557" s="372"/>
      <c r="AD557" s="372"/>
      <c r="AE557" s="372"/>
      <c r="AF557" s="372"/>
      <c r="AG557" s="735"/>
      <c r="AH557" s="367"/>
    </row>
    <row r="558" spans="4:34" x14ac:dyDescent="0.2">
      <c r="D558" s="733"/>
      <c r="E558" s="733"/>
      <c r="F558" s="733"/>
      <c r="G558" s="733"/>
      <c r="H558" s="733"/>
      <c r="I558" s="372"/>
      <c r="J558" s="372"/>
      <c r="K558" s="372"/>
      <c r="L558" s="372"/>
      <c r="M558" s="372"/>
      <c r="N558" s="372"/>
      <c r="O558" s="372"/>
      <c r="P558" s="372"/>
      <c r="Q558" s="372"/>
      <c r="R558" s="372"/>
      <c r="S558" s="372"/>
      <c r="T558" s="372"/>
      <c r="U558" s="372"/>
      <c r="V558" s="372"/>
      <c r="W558" s="372"/>
      <c r="X558" s="372"/>
      <c r="Y558" s="372"/>
      <c r="Z558" s="372"/>
      <c r="AA558" s="372"/>
      <c r="AB558" s="372"/>
      <c r="AC558" s="372"/>
      <c r="AD558" s="372"/>
      <c r="AE558" s="372"/>
      <c r="AF558" s="372"/>
      <c r="AG558" s="735"/>
      <c r="AH558" s="367"/>
    </row>
    <row r="559" spans="4:34" x14ac:dyDescent="0.2">
      <c r="D559" s="733"/>
      <c r="E559" s="733"/>
      <c r="F559" s="733"/>
      <c r="G559" s="733"/>
      <c r="H559" s="733"/>
      <c r="I559" s="372"/>
      <c r="J559" s="372"/>
      <c r="K559" s="372"/>
      <c r="L559" s="372"/>
      <c r="M559" s="372"/>
      <c r="N559" s="372"/>
      <c r="O559" s="372"/>
      <c r="P559" s="372"/>
      <c r="Q559" s="372"/>
      <c r="R559" s="372"/>
      <c r="S559" s="372"/>
      <c r="T559" s="372"/>
      <c r="U559" s="372"/>
      <c r="V559" s="372"/>
      <c r="W559" s="372"/>
      <c r="X559" s="372"/>
      <c r="Y559" s="372"/>
      <c r="Z559" s="372"/>
      <c r="AA559" s="372"/>
      <c r="AB559" s="372"/>
      <c r="AC559" s="372"/>
      <c r="AD559" s="372"/>
      <c r="AE559" s="372"/>
      <c r="AF559" s="372"/>
      <c r="AG559" s="735"/>
      <c r="AH559" s="367"/>
    </row>
    <row r="560" spans="4:34" x14ac:dyDescent="0.2">
      <c r="D560" s="733"/>
      <c r="E560" s="733"/>
      <c r="F560" s="733"/>
      <c r="G560" s="733"/>
      <c r="H560" s="733"/>
      <c r="I560" s="372"/>
      <c r="J560" s="372"/>
      <c r="K560" s="372"/>
      <c r="L560" s="372"/>
      <c r="M560" s="372"/>
      <c r="N560" s="372"/>
      <c r="O560" s="372"/>
      <c r="P560" s="372"/>
      <c r="Q560" s="372"/>
      <c r="R560" s="372"/>
      <c r="S560" s="372"/>
      <c r="T560" s="372"/>
      <c r="U560" s="372"/>
      <c r="V560" s="372"/>
      <c r="W560" s="372"/>
      <c r="X560" s="372"/>
      <c r="Y560" s="372"/>
      <c r="Z560" s="372"/>
      <c r="AA560" s="372"/>
      <c r="AB560" s="372"/>
      <c r="AC560" s="372"/>
      <c r="AD560" s="372"/>
      <c r="AE560" s="372"/>
      <c r="AF560" s="372"/>
      <c r="AG560" s="735"/>
      <c r="AH560" s="367"/>
    </row>
    <row r="561" spans="4:34" x14ac:dyDescent="0.2">
      <c r="D561" s="733"/>
      <c r="E561" s="733"/>
      <c r="F561" s="733"/>
      <c r="G561" s="733"/>
      <c r="H561" s="733"/>
      <c r="I561" s="372"/>
      <c r="J561" s="372"/>
      <c r="K561" s="372"/>
      <c r="L561" s="372"/>
      <c r="M561" s="372"/>
      <c r="N561" s="372"/>
      <c r="O561" s="372"/>
      <c r="P561" s="372"/>
      <c r="Q561" s="372"/>
      <c r="R561" s="372"/>
      <c r="S561" s="372"/>
      <c r="T561" s="372"/>
      <c r="U561" s="372"/>
      <c r="V561" s="372"/>
      <c r="W561" s="372"/>
      <c r="X561" s="372"/>
      <c r="Y561" s="372"/>
      <c r="Z561" s="372"/>
      <c r="AA561" s="372"/>
      <c r="AB561" s="372"/>
      <c r="AC561" s="372"/>
      <c r="AD561" s="372"/>
      <c r="AE561" s="372"/>
      <c r="AF561" s="372"/>
      <c r="AG561" s="735"/>
      <c r="AH561" s="367"/>
    </row>
    <row r="562" spans="4:34" x14ac:dyDescent="0.2">
      <c r="D562" s="733"/>
      <c r="E562" s="733"/>
      <c r="F562" s="733"/>
      <c r="G562" s="733"/>
      <c r="H562" s="733"/>
      <c r="I562" s="372"/>
      <c r="J562" s="372"/>
      <c r="K562" s="372"/>
      <c r="L562" s="372"/>
      <c r="M562" s="372"/>
      <c r="N562" s="372"/>
      <c r="O562" s="372"/>
      <c r="P562" s="372"/>
      <c r="Q562" s="372"/>
      <c r="R562" s="372"/>
      <c r="S562" s="372"/>
      <c r="T562" s="372"/>
      <c r="U562" s="372"/>
      <c r="V562" s="372"/>
      <c r="W562" s="372"/>
      <c r="X562" s="372"/>
      <c r="Y562" s="372"/>
      <c r="Z562" s="372"/>
      <c r="AA562" s="372"/>
      <c r="AB562" s="372"/>
      <c r="AC562" s="372"/>
      <c r="AD562" s="372"/>
      <c r="AE562" s="372"/>
      <c r="AF562" s="372"/>
      <c r="AG562" s="735"/>
      <c r="AH562" s="367"/>
    </row>
    <row r="563" spans="4:34" x14ac:dyDescent="0.2">
      <c r="D563" s="733"/>
      <c r="E563" s="733"/>
      <c r="F563" s="733"/>
      <c r="G563" s="733"/>
      <c r="H563" s="733"/>
      <c r="I563" s="372"/>
      <c r="J563" s="372"/>
      <c r="K563" s="372"/>
      <c r="L563" s="372"/>
      <c r="M563" s="372"/>
      <c r="N563" s="372"/>
      <c r="O563" s="372"/>
      <c r="P563" s="372"/>
      <c r="Q563" s="372"/>
      <c r="R563" s="372"/>
      <c r="S563" s="372"/>
      <c r="T563" s="372"/>
      <c r="U563" s="372"/>
      <c r="V563" s="372"/>
      <c r="W563" s="372"/>
      <c r="X563" s="372"/>
      <c r="Y563" s="372"/>
      <c r="Z563" s="372"/>
      <c r="AA563" s="372"/>
      <c r="AB563" s="372"/>
      <c r="AC563" s="372"/>
      <c r="AD563" s="372"/>
      <c r="AE563" s="372"/>
      <c r="AF563" s="372"/>
      <c r="AG563" s="735"/>
      <c r="AH563" s="367"/>
    </row>
    <row r="564" spans="4:34" x14ac:dyDescent="0.2">
      <c r="D564" s="733"/>
      <c r="E564" s="733"/>
      <c r="F564" s="733"/>
      <c r="G564" s="733"/>
      <c r="H564" s="733"/>
      <c r="I564" s="372"/>
      <c r="J564" s="372"/>
      <c r="K564" s="372"/>
      <c r="L564" s="372"/>
      <c r="M564" s="372"/>
      <c r="N564" s="372"/>
      <c r="O564" s="372"/>
      <c r="P564" s="372"/>
      <c r="Q564" s="372"/>
      <c r="R564" s="372"/>
      <c r="S564" s="372"/>
      <c r="T564" s="372"/>
      <c r="U564" s="372"/>
      <c r="V564" s="372"/>
      <c r="W564" s="372"/>
      <c r="X564" s="372"/>
      <c r="Y564" s="372"/>
      <c r="Z564" s="372"/>
      <c r="AA564" s="372"/>
      <c r="AB564" s="372"/>
      <c r="AC564" s="372"/>
      <c r="AD564" s="372"/>
      <c r="AE564" s="372"/>
      <c r="AF564" s="372"/>
      <c r="AG564" s="735"/>
      <c r="AH564" s="367"/>
    </row>
    <row r="565" spans="4:34" x14ac:dyDescent="0.2">
      <c r="D565" s="733"/>
      <c r="E565" s="733"/>
      <c r="F565" s="733"/>
      <c r="G565" s="733"/>
      <c r="H565" s="733"/>
      <c r="I565" s="372"/>
      <c r="J565" s="372"/>
      <c r="K565" s="372"/>
      <c r="L565" s="372"/>
      <c r="M565" s="372"/>
      <c r="N565" s="372"/>
      <c r="O565" s="372"/>
      <c r="P565" s="372"/>
      <c r="Q565" s="372"/>
      <c r="R565" s="372"/>
      <c r="S565" s="372"/>
      <c r="T565" s="372"/>
      <c r="U565" s="372"/>
      <c r="V565" s="372"/>
      <c r="W565" s="372"/>
      <c r="X565" s="372"/>
      <c r="Y565" s="372"/>
      <c r="Z565" s="372"/>
      <c r="AA565" s="372"/>
      <c r="AB565" s="372"/>
      <c r="AC565" s="372"/>
      <c r="AD565" s="372"/>
      <c r="AE565" s="372"/>
      <c r="AF565" s="372"/>
      <c r="AG565" s="735"/>
      <c r="AH565" s="367"/>
    </row>
    <row r="566" spans="4:34" x14ac:dyDescent="0.2">
      <c r="D566" s="733"/>
      <c r="E566" s="733"/>
      <c r="F566" s="733"/>
      <c r="G566" s="733"/>
      <c r="H566" s="733"/>
      <c r="I566" s="372"/>
      <c r="J566" s="372"/>
      <c r="K566" s="372"/>
      <c r="L566" s="372"/>
      <c r="M566" s="372"/>
      <c r="N566" s="372"/>
      <c r="O566" s="372"/>
      <c r="P566" s="372"/>
      <c r="Q566" s="372"/>
      <c r="R566" s="372"/>
      <c r="S566" s="372"/>
      <c r="T566" s="372"/>
      <c r="U566" s="372"/>
      <c r="V566" s="372"/>
      <c r="W566" s="372"/>
      <c r="X566" s="372"/>
      <c r="Y566" s="372"/>
      <c r="Z566" s="372"/>
      <c r="AA566" s="372"/>
      <c r="AB566" s="372"/>
      <c r="AC566" s="372"/>
      <c r="AD566" s="372"/>
      <c r="AE566" s="372"/>
      <c r="AF566" s="372"/>
      <c r="AG566" s="735"/>
      <c r="AH566" s="367"/>
    </row>
    <row r="567" spans="4:34" x14ac:dyDescent="0.2">
      <c r="D567" s="733"/>
      <c r="E567" s="733"/>
      <c r="F567" s="733"/>
      <c r="G567" s="733"/>
      <c r="H567" s="733"/>
      <c r="I567" s="372"/>
      <c r="J567" s="372"/>
      <c r="K567" s="372"/>
      <c r="L567" s="372"/>
      <c r="M567" s="372"/>
      <c r="N567" s="372"/>
      <c r="O567" s="372"/>
      <c r="P567" s="372"/>
      <c r="Q567" s="372"/>
      <c r="R567" s="372"/>
      <c r="S567" s="372"/>
      <c r="T567" s="372"/>
      <c r="U567" s="372"/>
      <c r="V567" s="372"/>
      <c r="W567" s="372"/>
      <c r="X567" s="372"/>
      <c r="Y567" s="372"/>
      <c r="Z567" s="372"/>
      <c r="AA567" s="372"/>
      <c r="AB567" s="372"/>
      <c r="AC567" s="372"/>
      <c r="AD567" s="372"/>
      <c r="AE567" s="372"/>
      <c r="AF567" s="372"/>
      <c r="AG567" s="735"/>
      <c r="AH567" s="367"/>
    </row>
    <row r="568" spans="4:34" x14ac:dyDescent="0.2">
      <c r="D568" s="733"/>
      <c r="E568" s="733"/>
      <c r="F568" s="733"/>
      <c r="G568" s="733"/>
      <c r="H568" s="733"/>
      <c r="I568" s="372"/>
      <c r="J568" s="372"/>
      <c r="K568" s="372"/>
      <c r="L568" s="372"/>
      <c r="M568" s="372"/>
      <c r="N568" s="372"/>
      <c r="O568" s="372"/>
      <c r="P568" s="372"/>
      <c r="Q568" s="372"/>
      <c r="R568" s="372"/>
      <c r="S568" s="372"/>
      <c r="T568" s="372"/>
      <c r="U568" s="372"/>
      <c r="V568" s="372"/>
      <c r="W568" s="372"/>
      <c r="X568" s="372"/>
      <c r="Y568" s="372"/>
      <c r="Z568" s="372"/>
      <c r="AA568" s="372"/>
      <c r="AB568" s="372"/>
      <c r="AC568" s="372"/>
      <c r="AD568" s="372"/>
      <c r="AE568" s="372"/>
      <c r="AF568" s="372"/>
      <c r="AG568" s="735"/>
      <c r="AH568" s="367"/>
    </row>
    <row r="569" spans="4:34" x14ac:dyDescent="0.2">
      <c r="D569" s="733"/>
      <c r="E569" s="733"/>
      <c r="F569" s="733"/>
      <c r="G569" s="733"/>
      <c r="H569" s="733"/>
      <c r="I569" s="372"/>
      <c r="J569" s="372"/>
      <c r="K569" s="372"/>
      <c r="L569" s="372"/>
      <c r="M569" s="372"/>
      <c r="N569" s="372"/>
      <c r="O569" s="372"/>
      <c r="P569" s="372"/>
      <c r="Q569" s="372"/>
      <c r="R569" s="372"/>
      <c r="S569" s="372"/>
      <c r="T569" s="372"/>
      <c r="U569" s="372"/>
      <c r="V569" s="372"/>
      <c r="W569" s="372"/>
      <c r="X569" s="372"/>
      <c r="Y569" s="372"/>
      <c r="Z569" s="372"/>
      <c r="AA569" s="372"/>
      <c r="AB569" s="372"/>
      <c r="AC569" s="372"/>
      <c r="AD569" s="372"/>
      <c r="AE569" s="372"/>
      <c r="AF569" s="372"/>
      <c r="AG569" s="735"/>
      <c r="AH569" s="367"/>
    </row>
    <row r="570" spans="4:34" x14ac:dyDescent="0.2">
      <c r="D570" s="733"/>
      <c r="E570" s="733"/>
      <c r="F570" s="733"/>
      <c r="G570" s="733"/>
      <c r="H570" s="733"/>
      <c r="I570" s="372"/>
      <c r="J570" s="372"/>
      <c r="K570" s="372"/>
      <c r="L570" s="372"/>
      <c r="M570" s="372"/>
      <c r="N570" s="372"/>
      <c r="O570" s="372"/>
      <c r="P570" s="372"/>
      <c r="Q570" s="372"/>
      <c r="R570" s="372"/>
      <c r="S570" s="372"/>
      <c r="T570" s="372"/>
      <c r="U570" s="372"/>
      <c r="V570" s="372"/>
      <c r="W570" s="372"/>
      <c r="X570" s="372"/>
      <c r="Y570" s="372"/>
      <c r="Z570" s="372"/>
      <c r="AA570" s="372"/>
      <c r="AB570" s="372"/>
      <c r="AC570" s="372"/>
      <c r="AD570" s="372"/>
      <c r="AE570" s="372"/>
      <c r="AF570" s="372"/>
      <c r="AG570" s="735"/>
      <c r="AH570" s="367"/>
    </row>
    <row r="571" spans="4:34" x14ac:dyDescent="0.2">
      <c r="D571" s="733"/>
      <c r="E571" s="733"/>
      <c r="F571" s="733"/>
      <c r="G571" s="733"/>
      <c r="H571" s="733"/>
      <c r="I571" s="372"/>
      <c r="J571" s="372"/>
      <c r="K571" s="372"/>
      <c r="L571" s="372"/>
      <c r="M571" s="372"/>
      <c r="N571" s="372"/>
      <c r="O571" s="372"/>
      <c r="P571" s="372"/>
      <c r="Q571" s="372"/>
      <c r="R571" s="372"/>
      <c r="S571" s="372"/>
      <c r="T571" s="372"/>
      <c r="U571" s="372"/>
      <c r="V571" s="372"/>
      <c r="W571" s="372"/>
      <c r="X571" s="372"/>
      <c r="Y571" s="372"/>
      <c r="Z571" s="372"/>
      <c r="AA571" s="372"/>
      <c r="AB571" s="372"/>
      <c r="AC571" s="372"/>
      <c r="AD571" s="372"/>
      <c r="AE571" s="372"/>
      <c r="AF571" s="372"/>
      <c r="AG571" s="735"/>
      <c r="AH571" s="367"/>
    </row>
    <row r="572" spans="4:34" x14ac:dyDescent="0.2">
      <c r="D572" s="733"/>
      <c r="E572" s="733"/>
      <c r="F572" s="733"/>
      <c r="G572" s="733"/>
      <c r="H572" s="733"/>
      <c r="I572" s="372"/>
      <c r="J572" s="372"/>
      <c r="K572" s="372"/>
      <c r="L572" s="372"/>
      <c r="M572" s="372"/>
      <c r="N572" s="372"/>
      <c r="O572" s="372"/>
      <c r="P572" s="372"/>
      <c r="Q572" s="372"/>
      <c r="R572" s="372"/>
      <c r="S572" s="372"/>
      <c r="T572" s="372"/>
      <c r="U572" s="372"/>
      <c r="V572" s="372"/>
      <c r="W572" s="372"/>
      <c r="X572" s="372"/>
      <c r="Y572" s="372"/>
      <c r="Z572" s="372"/>
      <c r="AA572" s="372"/>
      <c r="AB572" s="372"/>
      <c r="AC572" s="372"/>
      <c r="AD572" s="372"/>
      <c r="AE572" s="372"/>
      <c r="AF572" s="372"/>
      <c r="AG572" s="735"/>
      <c r="AH572" s="367"/>
    </row>
    <row r="573" spans="4:34" x14ac:dyDescent="0.2">
      <c r="D573" s="733"/>
      <c r="E573" s="733"/>
      <c r="F573" s="733"/>
      <c r="G573" s="733"/>
      <c r="H573" s="733"/>
      <c r="I573" s="372"/>
      <c r="J573" s="372"/>
      <c r="K573" s="372"/>
      <c r="L573" s="372"/>
      <c r="M573" s="372"/>
      <c r="N573" s="372"/>
      <c r="O573" s="372"/>
      <c r="P573" s="372"/>
      <c r="Q573" s="372"/>
      <c r="R573" s="372"/>
      <c r="S573" s="372"/>
      <c r="T573" s="372"/>
      <c r="U573" s="372"/>
      <c r="V573" s="372"/>
      <c r="W573" s="372"/>
      <c r="X573" s="372"/>
      <c r="Y573" s="372"/>
      <c r="Z573" s="372"/>
      <c r="AA573" s="372"/>
      <c r="AB573" s="372"/>
      <c r="AC573" s="372"/>
      <c r="AD573" s="372"/>
      <c r="AE573" s="372"/>
      <c r="AF573" s="372"/>
      <c r="AG573" s="735"/>
      <c r="AH573" s="367"/>
    </row>
    <row r="574" spans="4:34" x14ac:dyDescent="0.2">
      <c r="D574" s="733"/>
      <c r="E574" s="733"/>
      <c r="F574" s="733"/>
      <c r="G574" s="733"/>
      <c r="H574" s="733"/>
      <c r="I574" s="372"/>
      <c r="J574" s="372"/>
      <c r="K574" s="372"/>
      <c r="L574" s="372"/>
      <c r="M574" s="372"/>
      <c r="N574" s="372"/>
      <c r="O574" s="372"/>
      <c r="P574" s="372"/>
      <c r="Q574" s="372"/>
      <c r="R574" s="372"/>
      <c r="S574" s="372"/>
      <c r="T574" s="372"/>
      <c r="U574" s="372"/>
      <c r="V574" s="372"/>
      <c r="W574" s="372"/>
      <c r="X574" s="372"/>
      <c r="Y574" s="372"/>
      <c r="Z574" s="372"/>
      <c r="AA574" s="372"/>
      <c r="AB574" s="372"/>
      <c r="AC574" s="372"/>
      <c r="AD574" s="372"/>
      <c r="AE574" s="372"/>
      <c r="AF574" s="372"/>
      <c r="AG574" s="735"/>
      <c r="AH574" s="367"/>
    </row>
    <row r="575" spans="4:34" x14ac:dyDescent="0.2">
      <c r="D575" s="733"/>
      <c r="E575" s="733"/>
      <c r="F575" s="733"/>
      <c r="G575" s="733"/>
      <c r="H575" s="733"/>
      <c r="I575" s="372"/>
      <c r="J575" s="372"/>
      <c r="K575" s="372"/>
      <c r="L575" s="372"/>
      <c r="M575" s="372"/>
      <c r="N575" s="372"/>
      <c r="O575" s="372"/>
      <c r="P575" s="372"/>
      <c r="Q575" s="372"/>
      <c r="R575" s="372"/>
      <c r="S575" s="372"/>
      <c r="T575" s="372"/>
      <c r="U575" s="372"/>
      <c r="V575" s="372"/>
      <c r="W575" s="372"/>
      <c r="X575" s="372"/>
      <c r="Y575" s="372"/>
      <c r="Z575" s="372"/>
      <c r="AA575" s="372"/>
      <c r="AB575" s="372"/>
      <c r="AC575" s="372"/>
      <c r="AD575" s="372"/>
      <c r="AE575" s="372"/>
      <c r="AF575" s="372"/>
      <c r="AG575" s="735"/>
      <c r="AH575" s="367"/>
    </row>
    <row r="576" spans="4:34" x14ac:dyDescent="0.2">
      <c r="D576" s="733"/>
      <c r="E576" s="733"/>
      <c r="F576" s="733"/>
      <c r="G576" s="733"/>
      <c r="H576" s="733"/>
      <c r="I576" s="372"/>
      <c r="J576" s="372"/>
      <c r="K576" s="372"/>
      <c r="L576" s="372"/>
      <c r="M576" s="372"/>
      <c r="N576" s="372"/>
      <c r="O576" s="372"/>
      <c r="P576" s="372"/>
      <c r="Q576" s="372"/>
      <c r="R576" s="372"/>
      <c r="S576" s="372"/>
      <c r="T576" s="372"/>
      <c r="U576" s="372"/>
      <c r="V576" s="372"/>
      <c r="W576" s="372"/>
      <c r="X576" s="372"/>
      <c r="Y576" s="372"/>
      <c r="Z576" s="372"/>
      <c r="AA576" s="372"/>
      <c r="AB576" s="372"/>
      <c r="AC576" s="372"/>
      <c r="AD576" s="372"/>
      <c r="AE576" s="372"/>
      <c r="AF576" s="372"/>
      <c r="AG576" s="735"/>
      <c r="AH576" s="367"/>
    </row>
    <row r="577" spans="4:34" x14ac:dyDescent="0.2">
      <c r="D577" s="733"/>
      <c r="E577" s="733"/>
      <c r="F577" s="733"/>
      <c r="G577" s="733"/>
      <c r="H577" s="733"/>
      <c r="I577" s="372"/>
      <c r="J577" s="372"/>
      <c r="K577" s="372"/>
      <c r="L577" s="372"/>
      <c r="M577" s="372"/>
      <c r="N577" s="372"/>
      <c r="O577" s="372"/>
      <c r="P577" s="372"/>
      <c r="Q577" s="372"/>
      <c r="R577" s="372"/>
      <c r="S577" s="372"/>
      <c r="T577" s="372"/>
      <c r="U577" s="372"/>
      <c r="V577" s="372"/>
      <c r="W577" s="372"/>
      <c r="X577" s="372"/>
      <c r="Y577" s="372"/>
      <c r="Z577" s="372"/>
      <c r="AA577" s="372"/>
      <c r="AB577" s="372"/>
      <c r="AC577" s="372"/>
      <c r="AD577" s="372"/>
      <c r="AE577" s="372"/>
      <c r="AF577" s="372"/>
      <c r="AG577" s="735"/>
      <c r="AH577" s="367"/>
    </row>
    <row r="578" spans="4:34" x14ac:dyDescent="0.2">
      <c r="D578" s="733"/>
      <c r="E578" s="733"/>
      <c r="F578" s="733"/>
      <c r="G578" s="733"/>
      <c r="H578" s="733"/>
      <c r="I578" s="372"/>
      <c r="J578" s="372"/>
      <c r="K578" s="372"/>
      <c r="L578" s="372"/>
      <c r="M578" s="372"/>
      <c r="N578" s="372"/>
      <c r="O578" s="372"/>
      <c r="P578" s="372"/>
      <c r="Q578" s="372"/>
      <c r="R578" s="372"/>
      <c r="S578" s="372"/>
      <c r="T578" s="372"/>
      <c r="U578" s="372"/>
      <c r="V578" s="372"/>
      <c r="W578" s="372"/>
      <c r="X578" s="372"/>
      <c r="Y578" s="372"/>
      <c r="Z578" s="372"/>
      <c r="AA578" s="372"/>
      <c r="AB578" s="372"/>
      <c r="AC578" s="372"/>
      <c r="AD578" s="372"/>
      <c r="AE578" s="372"/>
      <c r="AF578" s="372"/>
      <c r="AG578" s="735"/>
      <c r="AH578" s="367"/>
    </row>
    <row r="579" spans="4:34" x14ac:dyDescent="0.2">
      <c r="D579" s="733"/>
      <c r="E579" s="733"/>
      <c r="F579" s="733"/>
      <c r="G579" s="733"/>
      <c r="H579" s="733"/>
      <c r="I579" s="372"/>
      <c r="J579" s="372"/>
      <c r="K579" s="372"/>
      <c r="L579" s="372"/>
      <c r="M579" s="372"/>
      <c r="N579" s="372"/>
      <c r="O579" s="372"/>
      <c r="P579" s="372"/>
      <c r="Q579" s="372"/>
      <c r="R579" s="372"/>
      <c r="S579" s="372"/>
      <c r="T579" s="372"/>
      <c r="U579" s="372"/>
      <c r="V579" s="372"/>
      <c r="W579" s="372"/>
      <c r="X579" s="372"/>
      <c r="Y579" s="372"/>
      <c r="Z579" s="372"/>
      <c r="AA579" s="372"/>
      <c r="AB579" s="372"/>
      <c r="AC579" s="372"/>
      <c r="AD579" s="372"/>
      <c r="AE579" s="372"/>
      <c r="AF579" s="372"/>
      <c r="AG579" s="735"/>
      <c r="AH579" s="367"/>
    </row>
    <row r="580" spans="4:34" x14ac:dyDescent="0.2">
      <c r="D580" s="733"/>
      <c r="E580" s="733"/>
      <c r="F580" s="733"/>
      <c r="G580" s="733"/>
      <c r="H580" s="733"/>
      <c r="I580" s="372"/>
      <c r="J580" s="372"/>
      <c r="K580" s="372"/>
      <c r="L580" s="372"/>
      <c r="M580" s="372"/>
      <c r="N580" s="372"/>
      <c r="O580" s="372"/>
      <c r="P580" s="372"/>
      <c r="Q580" s="372"/>
      <c r="R580" s="372"/>
      <c r="S580" s="372"/>
      <c r="T580" s="372"/>
      <c r="U580" s="372"/>
      <c r="V580" s="372"/>
      <c r="W580" s="372"/>
      <c r="X580" s="372"/>
      <c r="Y580" s="372"/>
      <c r="Z580" s="372"/>
      <c r="AA580" s="372"/>
      <c r="AB580" s="372"/>
      <c r="AC580" s="372"/>
      <c r="AD580" s="372"/>
      <c r="AE580" s="372"/>
      <c r="AF580" s="372"/>
      <c r="AG580" s="735"/>
      <c r="AH580" s="367"/>
    </row>
    <row r="581" spans="4:34" x14ac:dyDescent="0.2">
      <c r="D581" s="733"/>
      <c r="E581" s="733"/>
      <c r="F581" s="733"/>
      <c r="G581" s="733"/>
      <c r="H581" s="733"/>
      <c r="I581" s="372"/>
      <c r="J581" s="372"/>
      <c r="K581" s="372"/>
      <c r="L581" s="372"/>
      <c r="M581" s="372"/>
      <c r="N581" s="372"/>
      <c r="O581" s="372"/>
      <c r="P581" s="372"/>
      <c r="Q581" s="372"/>
      <c r="R581" s="372"/>
      <c r="S581" s="372"/>
      <c r="T581" s="372"/>
      <c r="U581" s="372"/>
      <c r="V581" s="372"/>
      <c r="W581" s="372"/>
      <c r="X581" s="372"/>
      <c r="Y581" s="372"/>
      <c r="Z581" s="372"/>
      <c r="AA581" s="372"/>
      <c r="AB581" s="372"/>
      <c r="AC581" s="372"/>
      <c r="AD581" s="372"/>
      <c r="AE581" s="372"/>
      <c r="AF581" s="372"/>
      <c r="AG581" s="735"/>
      <c r="AH581" s="367"/>
    </row>
    <row r="582" spans="4:34" x14ac:dyDescent="0.2">
      <c r="D582" s="733"/>
      <c r="E582" s="733"/>
      <c r="F582" s="733"/>
      <c r="G582" s="733"/>
      <c r="H582" s="733"/>
      <c r="I582" s="372"/>
      <c r="J582" s="372"/>
      <c r="K582" s="372"/>
      <c r="L582" s="372"/>
      <c r="M582" s="372"/>
      <c r="N582" s="372"/>
      <c r="O582" s="372"/>
      <c r="P582" s="372"/>
      <c r="Q582" s="372"/>
      <c r="R582" s="372"/>
      <c r="S582" s="372"/>
      <c r="T582" s="372"/>
      <c r="U582" s="372"/>
      <c r="V582" s="372"/>
      <c r="W582" s="372"/>
      <c r="X582" s="372"/>
      <c r="Y582" s="372"/>
      <c r="Z582" s="372"/>
      <c r="AA582" s="372"/>
      <c r="AB582" s="372"/>
      <c r="AC582" s="372"/>
      <c r="AD582" s="372"/>
      <c r="AE582" s="372"/>
      <c r="AF582" s="372"/>
      <c r="AG582" s="735"/>
      <c r="AH582" s="367"/>
    </row>
    <row r="583" spans="4:34" x14ac:dyDescent="0.2">
      <c r="D583" s="733"/>
      <c r="E583" s="733"/>
      <c r="F583" s="733"/>
      <c r="G583" s="733"/>
      <c r="H583" s="733"/>
      <c r="I583" s="372"/>
      <c r="J583" s="372"/>
      <c r="K583" s="372"/>
      <c r="L583" s="372"/>
      <c r="M583" s="372"/>
      <c r="N583" s="372"/>
      <c r="O583" s="372"/>
      <c r="P583" s="372"/>
      <c r="Q583" s="372"/>
      <c r="R583" s="372"/>
      <c r="S583" s="372"/>
      <c r="T583" s="372"/>
      <c r="U583" s="372"/>
      <c r="V583" s="372"/>
      <c r="W583" s="372"/>
      <c r="X583" s="372"/>
      <c r="Y583" s="372"/>
      <c r="Z583" s="372"/>
      <c r="AA583" s="372"/>
      <c r="AB583" s="372"/>
      <c r="AC583" s="372"/>
      <c r="AD583" s="372"/>
      <c r="AE583" s="372"/>
      <c r="AF583" s="372"/>
      <c r="AG583" s="735"/>
      <c r="AH583" s="367"/>
    </row>
    <row r="584" spans="4:34" x14ac:dyDescent="0.2">
      <c r="D584" s="733"/>
      <c r="E584" s="733"/>
      <c r="F584" s="733"/>
      <c r="G584" s="733"/>
      <c r="H584" s="733"/>
      <c r="I584" s="372"/>
      <c r="J584" s="372"/>
      <c r="K584" s="372"/>
      <c r="L584" s="372"/>
      <c r="M584" s="372"/>
      <c r="N584" s="372"/>
      <c r="O584" s="372"/>
      <c r="P584" s="372"/>
      <c r="Q584" s="372"/>
      <c r="R584" s="372"/>
      <c r="S584" s="372"/>
      <c r="T584" s="372"/>
      <c r="U584" s="372"/>
      <c r="V584" s="372"/>
      <c r="W584" s="372"/>
      <c r="X584" s="372"/>
      <c r="Y584" s="372"/>
      <c r="Z584" s="372"/>
      <c r="AA584" s="372"/>
      <c r="AB584" s="372"/>
      <c r="AC584" s="372"/>
      <c r="AD584" s="372"/>
      <c r="AE584" s="372"/>
      <c r="AF584" s="372"/>
      <c r="AG584" s="735"/>
      <c r="AH584" s="367"/>
    </row>
    <row r="585" spans="4:34" x14ac:dyDescent="0.2">
      <c r="D585" s="733"/>
      <c r="E585" s="733"/>
      <c r="F585" s="733"/>
      <c r="G585" s="733"/>
      <c r="H585" s="733"/>
      <c r="I585" s="372"/>
      <c r="J585" s="372"/>
      <c r="K585" s="372"/>
      <c r="L585" s="372"/>
      <c r="M585" s="372"/>
      <c r="N585" s="372"/>
      <c r="O585" s="372"/>
      <c r="P585" s="372"/>
      <c r="Q585" s="372"/>
      <c r="R585" s="372"/>
      <c r="S585" s="372"/>
      <c r="T585" s="372"/>
      <c r="U585" s="372"/>
      <c r="V585" s="372"/>
      <c r="W585" s="372"/>
      <c r="X585" s="372"/>
      <c r="Y585" s="372"/>
      <c r="Z585" s="372"/>
      <c r="AA585" s="372"/>
      <c r="AB585" s="372"/>
      <c r="AC585" s="372"/>
      <c r="AD585" s="372"/>
      <c r="AE585" s="372"/>
      <c r="AF585" s="372"/>
      <c r="AG585" s="735"/>
      <c r="AH585" s="367"/>
    </row>
    <row r="586" spans="4:34" x14ac:dyDescent="0.2">
      <c r="D586" s="733"/>
      <c r="E586" s="733"/>
      <c r="F586" s="733"/>
      <c r="G586" s="733"/>
      <c r="H586" s="733"/>
      <c r="I586" s="372"/>
      <c r="J586" s="372"/>
      <c r="K586" s="372"/>
      <c r="L586" s="372"/>
      <c r="M586" s="372"/>
      <c r="N586" s="372"/>
      <c r="O586" s="372"/>
      <c r="P586" s="372"/>
      <c r="Q586" s="372"/>
      <c r="R586" s="372"/>
      <c r="S586" s="372"/>
      <c r="T586" s="372"/>
      <c r="U586" s="372"/>
      <c r="V586" s="372"/>
      <c r="W586" s="372"/>
      <c r="X586" s="372"/>
      <c r="Y586" s="372"/>
      <c r="Z586" s="372"/>
      <c r="AA586" s="372"/>
      <c r="AB586" s="372"/>
      <c r="AC586" s="372"/>
      <c r="AD586" s="372"/>
      <c r="AE586" s="372"/>
      <c r="AF586" s="372"/>
      <c r="AG586" s="735"/>
      <c r="AH586" s="367"/>
    </row>
    <row r="587" spans="4:34" x14ac:dyDescent="0.2">
      <c r="D587" s="733"/>
      <c r="E587" s="733"/>
      <c r="F587" s="733"/>
      <c r="G587" s="733"/>
      <c r="H587" s="733"/>
      <c r="I587" s="372"/>
      <c r="J587" s="372"/>
      <c r="K587" s="372"/>
      <c r="L587" s="372"/>
      <c r="M587" s="372"/>
      <c r="N587" s="372"/>
      <c r="O587" s="372"/>
      <c r="P587" s="372"/>
      <c r="Q587" s="372"/>
      <c r="R587" s="372"/>
      <c r="S587" s="372"/>
      <c r="T587" s="372"/>
      <c r="U587" s="372"/>
      <c r="V587" s="372"/>
      <c r="W587" s="372"/>
      <c r="X587" s="372"/>
      <c r="Y587" s="372"/>
      <c r="Z587" s="372"/>
      <c r="AA587" s="372"/>
      <c r="AB587" s="372"/>
      <c r="AC587" s="372"/>
      <c r="AD587" s="372"/>
      <c r="AE587" s="372"/>
      <c r="AF587" s="372"/>
      <c r="AG587" s="735"/>
      <c r="AH587" s="367"/>
    </row>
    <row r="588" spans="4:34" x14ac:dyDescent="0.2">
      <c r="D588" s="733"/>
      <c r="E588" s="733"/>
      <c r="F588" s="733"/>
      <c r="G588" s="733"/>
      <c r="H588" s="733"/>
      <c r="I588" s="372"/>
      <c r="J588" s="372"/>
      <c r="K588" s="372"/>
      <c r="L588" s="372"/>
      <c r="M588" s="372"/>
      <c r="N588" s="372"/>
      <c r="O588" s="372"/>
      <c r="P588" s="372"/>
      <c r="Q588" s="372"/>
      <c r="R588" s="372"/>
      <c r="S588" s="372"/>
      <c r="T588" s="372"/>
      <c r="U588" s="372"/>
      <c r="V588" s="372"/>
      <c r="W588" s="372"/>
      <c r="X588" s="372"/>
      <c r="Y588" s="372"/>
      <c r="Z588" s="372"/>
      <c r="AA588" s="372"/>
      <c r="AB588" s="372"/>
      <c r="AC588" s="372"/>
      <c r="AD588" s="372"/>
      <c r="AE588" s="372"/>
      <c r="AF588" s="372"/>
      <c r="AG588" s="735"/>
      <c r="AH588" s="367"/>
    </row>
    <row r="589" spans="4:34" x14ac:dyDescent="0.2">
      <c r="D589" s="733"/>
      <c r="E589" s="733"/>
      <c r="F589" s="733"/>
      <c r="G589" s="733"/>
      <c r="H589" s="733"/>
      <c r="AF589" s="372"/>
      <c r="AG589" s="735"/>
      <c r="AH589" s="367"/>
    </row>
    <row r="590" spans="4:34" x14ac:dyDescent="0.2">
      <c r="D590" s="733"/>
      <c r="E590" s="733"/>
      <c r="F590" s="733"/>
      <c r="G590" s="733"/>
      <c r="H590" s="733"/>
      <c r="AF590" s="372"/>
      <c r="AG590" s="735"/>
      <c r="AH590" s="367"/>
    </row>
    <row r="591" spans="4:34" x14ac:dyDescent="0.2">
      <c r="D591" s="733"/>
      <c r="E591" s="733"/>
      <c r="F591" s="733"/>
      <c r="G591" s="733"/>
      <c r="H591" s="733"/>
      <c r="AF591" s="372"/>
      <c r="AG591" s="735"/>
      <c r="AH591" s="367"/>
    </row>
    <row r="592" spans="4:34" x14ac:dyDescent="0.2">
      <c r="D592" s="733"/>
      <c r="E592" s="733"/>
      <c r="F592" s="733"/>
      <c r="G592" s="733"/>
      <c r="H592" s="733"/>
      <c r="AF592" s="372"/>
      <c r="AG592" s="735"/>
      <c r="AH592" s="367"/>
    </row>
    <row r="593" spans="4:34" x14ac:dyDescent="0.2">
      <c r="D593" s="733"/>
      <c r="E593" s="733"/>
      <c r="F593" s="733"/>
      <c r="G593" s="733"/>
      <c r="H593" s="733"/>
      <c r="AF593" s="372"/>
      <c r="AG593" s="735"/>
      <c r="AH593" s="367"/>
    </row>
    <row r="594" spans="4:34" x14ac:dyDescent="0.2">
      <c r="D594" s="733"/>
      <c r="E594" s="733"/>
      <c r="F594" s="733"/>
      <c r="G594" s="733"/>
      <c r="H594" s="733"/>
      <c r="AF594" s="372"/>
      <c r="AG594" s="735"/>
      <c r="AH594" s="367"/>
    </row>
    <row r="595" spans="4:34" x14ac:dyDescent="0.2">
      <c r="D595" s="733"/>
      <c r="E595" s="733"/>
      <c r="F595" s="733"/>
      <c r="G595" s="733"/>
      <c r="H595" s="733"/>
      <c r="AF595" s="372"/>
      <c r="AG595" s="735"/>
      <c r="AH595" s="367"/>
    </row>
    <row r="596" spans="4:34" x14ac:dyDescent="0.2">
      <c r="D596" s="733"/>
      <c r="E596" s="733"/>
      <c r="F596" s="733"/>
      <c r="G596" s="733"/>
      <c r="H596" s="733"/>
      <c r="AF596" s="372"/>
      <c r="AG596" s="735"/>
      <c r="AH596" s="367"/>
    </row>
    <row r="597" spans="4:34" x14ac:dyDescent="0.2">
      <c r="D597" s="733"/>
      <c r="E597" s="733"/>
      <c r="F597" s="733"/>
      <c r="G597" s="733"/>
      <c r="H597" s="733"/>
      <c r="AF597" s="372"/>
      <c r="AG597" s="735"/>
      <c r="AH597" s="367"/>
    </row>
    <row r="598" spans="4:34" x14ac:dyDescent="0.2">
      <c r="D598" s="733"/>
      <c r="E598" s="733"/>
      <c r="F598" s="733"/>
      <c r="G598" s="733"/>
      <c r="H598" s="733"/>
      <c r="AF598" s="372"/>
      <c r="AG598" s="735"/>
      <c r="AH598" s="367"/>
    </row>
    <row r="599" spans="4:34" x14ac:dyDescent="0.2">
      <c r="D599" s="733"/>
      <c r="E599" s="733"/>
      <c r="F599" s="733"/>
      <c r="G599" s="733"/>
      <c r="H599" s="733"/>
      <c r="AF599" s="372"/>
      <c r="AG599" s="735"/>
      <c r="AH599" s="367"/>
    </row>
    <row r="600" spans="4:34" x14ac:dyDescent="0.2">
      <c r="D600" s="733"/>
      <c r="E600" s="733"/>
      <c r="F600" s="733"/>
      <c r="G600" s="733"/>
      <c r="H600" s="733"/>
      <c r="AF600" s="372"/>
      <c r="AG600" s="735"/>
      <c r="AH600" s="367"/>
    </row>
    <row r="601" spans="4:34" x14ac:dyDescent="0.2">
      <c r="D601" s="733"/>
      <c r="E601" s="733"/>
      <c r="F601" s="733"/>
      <c r="G601" s="733"/>
      <c r="H601" s="733"/>
      <c r="AF601" s="372"/>
      <c r="AG601" s="735"/>
      <c r="AH601" s="367"/>
    </row>
    <row r="602" spans="4:34" x14ac:dyDescent="0.2">
      <c r="D602" s="733"/>
      <c r="E602" s="733"/>
      <c r="F602" s="733"/>
      <c r="G602" s="733"/>
      <c r="H602" s="733"/>
      <c r="AF602" s="372"/>
      <c r="AG602" s="735"/>
      <c r="AH602" s="367"/>
    </row>
    <row r="603" spans="4:34" x14ac:dyDescent="0.2">
      <c r="D603" s="733"/>
      <c r="E603" s="733"/>
      <c r="F603" s="733"/>
      <c r="G603" s="733"/>
      <c r="H603" s="733"/>
      <c r="AF603" s="372"/>
      <c r="AG603" s="735"/>
      <c r="AH603" s="367"/>
    </row>
    <row r="604" spans="4:34" x14ac:dyDescent="0.2">
      <c r="D604" s="733"/>
      <c r="E604" s="733"/>
      <c r="F604" s="733"/>
      <c r="G604" s="733"/>
      <c r="H604" s="733"/>
      <c r="AF604" s="372"/>
      <c r="AG604" s="735"/>
      <c r="AH604" s="367"/>
    </row>
    <row r="605" spans="4:34" x14ac:dyDescent="0.2">
      <c r="D605" s="733"/>
      <c r="E605" s="733"/>
      <c r="F605" s="733"/>
      <c r="G605" s="733"/>
      <c r="H605" s="733"/>
      <c r="AF605" s="372"/>
      <c r="AG605" s="735"/>
      <c r="AH605" s="367"/>
    </row>
    <row r="606" spans="4:34" x14ac:dyDescent="0.2">
      <c r="D606" s="733"/>
      <c r="E606" s="733"/>
      <c r="F606" s="733"/>
      <c r="G606" s="733"/>
      <c r="H606" s="733"/>
      <c r="AF606" s="372"/>
      <c r="AG606" s="735"/>
      <c r="AH606" s="367"/>
    </row>
    <row r="607" spans="4:34" x14ac:dyDescent="0.2">
      <c r="D607" s="733"/>
      <c r="E607" s="733"/>
      <c r="F607" s="733"/>
      <c r="G607" s="733"/>
      <c r="H607" s="733"/>
      <c r="AF607" s="372"/>
      <c r="AG607" s="735"/>
      <c r="AH607" s="367"/>
    </row>
    <row r="608" spans="4:34" x14ac:dyDescent="0.2">
      <c r="D608" s="733"/>
      <c r="E608" s="733"/>
      <c r="F608" s="733"/>
      <c r="G608" s="733"/>
      <c r="H608" s="733"/>
      <c r="AF608" s="372"/>
      <c r="AG608" s="735"/>
      <c r="AH608" s="367"/>
    </row>
    <row r="609" spans="4:34" x14ac:dyDescent="0.2">
      <c r="D609" s="733"/>
      <c r="E609" s="733"/>
      <c r="F609" s="733"/>
      <c r="G609" s="733"/>
      <c r="H609" s="733"/>
      <c r="AF609" s="372"/>
      <c r="AG609" s="735"/>
      <c r="AH609" s="367"/>
    </row>
    <row r="610" spans="4:34" x14ac:dyDescent="0.2">
      <c r="D610" s="733"/>
      <c r="E610" s="733"/>
      <c r="F610" s="733"/>
      <c r="G610" s="733"/>
      <c r="H610" s="733"/>
      <c r="AF610" s="372"/>
      <c r="AG610" s="735"/>
      <c r="AH610" s="367"/>
    </row>
    <row r="611" spans="4:34" x14ac:dyDescent="0.2">
      <c r="D611" s="733"/>
      <c r="E611" s="733"/>
      <c r="F611" s="733"/>
      <c r="G611" s="733"/>
      <c r="H611" s="733"/>
      <c r="AF611" s="372"/>
      <c r="AG611" s="735"/>
      <c r="AH611" s="367"/>
    </row>
    <row r="612" spans="4:34" x14ac:dyDescent="0.2">
      <c r="D612" s="733"/>
      <c r="E612" s="733"/>
      <c r="F612" s="733"/>
      <c r="G612" s="733"/>
      <c r="H612" s="733"/>
      <c r="AF612" s="372"/>
      <c r="AG612" s="735"/>
      <c r="AH612" s="367"/>
    </row>
    <row r="613" spans="4:34" x14ac:dyDescent="0.2">
      <c r="D613" s="733"/>
      <c r="E613" s="733"/>
      <c r="F613" s="733"/>
      <c r="G613" s="733"/>
      <c r="H613" s="733"/>
      <c r="AF613" s="372"/>
      <c r="AG613" s="735"/>
      <c r="AH613" s="367"/>
    </row>
    <row r="614" spans="4:34" x14ac:dyDescent="0.2">
      <c r="D614" s="733"/>
      <c r="E614" s="733"/>
      <c r="F614" s="733"/>
      <c r="G614" s="733"/>
      <c r="H614" s="733"/>
      <c r="AF614" s="372"/>
      <c r="AG614" s="735"/>
      <c r="AH614" s="367"/>
    </row>
    <row r="615" spans="4:34" x14ac:dyDescent="0.2">
      <c r="D615" s="733"/>
      <c r="E615" s="733"/>
      <c r="F615" s="733"/>
      <c r="G615" s="733"/>
      <c r="H615" s="733"/>
      <c r="AF615" s="372"/>
      <c r="AG615" s="735"/>
      <c r="AH615" s="367"/>
    </row>
    <row r="616" spans="4:34" x14ac:dyDescent="0.2">
      <c r="D616" s="733"/>
      <c r="E616" s="733"/>
      <c r="F616" s="733"/>
      <c r="G616" s="733"/>
      <c r="H616" s="733"/>
      <c r="AF616" s="372"/>
      <c r="AG616" s="735"/>
      <c r="AH616" s="367"/>
    </row>
    <row r="617" spans="4:34" x14ac:dyDescent="0.2">
      <c r="D617" s="733"/>
      <c r="E617" s="733"/>
      <c r="F617" s="733"/>
      <c r="G617" s="733"/>
      <c r="H617" s="733"/>
      <c r="AF617" s="372"/>
      <c r="AG617" s="735"/>
      <c r="AH617" s="367"/>
    </row>
    <row r="618" spans="4:34" x14ac:dyDescent="0.2">
      <c r="D618" s="733"/>
      <c r="E618" s="733"/>
      <c r="F618" s="733"/>
      <c r="G618" s="733"/>
      <c r="H618" s="733"/>
      <c r="AF618" s="372"/>
      <c r="AG618" s="735"/>
      <c r="AH618" s="367"/>
    </row>
    <row r="619" spans="4:34" x14ac:dyDescent="0.2">
      <c r="D619" s="733"/>
      <c r="E619" s="733"/>
      <c r="F619" s="733"/>
      <c r="G619" s="733"/>
      <c r="H619" s="733"/>
      <c r="AF619" s="372"/>
      <c r="AG619" s="735"/>
      <c r="AH619" s="367"/>
    </row>
    <row r="620" spans="4:34" x14ac:dyDescent="0.2">
      <c r="D620" s="733"/>
      <c r="E620" s="733"/>
      <c r="F620" s="733"/>
      <c r="G620" s="733"/>
      <c r="H620" s="733"/>
      <c r="AF620" s="372"/>
      <c r="AG620" s="735"/>
      <c r="AH620" s="367"/>
    </row>
    <row r="621" spans="4:34" x14ac:dyDescent="0.2">
      <c r="D621" s="733"/>
      <c r="E621" s="733"/>
      <c r="F621" s="733"/>
      <c r="G621" s="733"/>
      <c r="H621" s="733"/>
      <c r="AF621" s="372"/>
      <c r="AG621" s="735"/>
      <c r="AH621" s="367"/>
    </row>
    <row r="622" spans="4:34" x14ac:dyDescent="0.2">
      <c r="D622" s="733"/>
      <c r="E622" s="733"/>
      <c r="F622" s="733"/>
      <c r="G622" s="733"/>
      <c r="H622" s="733"/>
      <c r="AF622" s="372"/>
      <c r="AG622" s="735"/>
      <c r="AH622" s="367"/>
    </row>
    <row r="623" spans="4:34" x14ac:dyDescent="0.2">
      <c r="D623" s="733"/>
      <c r="E623" s="733"/>
      <c r="F623" s="733"/>
      <c r="G623" s="733"/>
      <c r="H623" s="733"/>
      <c r="AF623" s="372"/>
      <c r="AG623" s="735"/>
      <c r="AH623" s="367"/>
    </row>
    <row r="624" spans="4:34" x14ac:dyDescent="0.2">
      <c r="D624" s="733"/>
      <c r="E624" s="733"/>
      <c r="F624" s="733"/>
      <c r="G624" s="733"/>
      <c r="H624" s="733"/>
      <c r="AF624" s="372"/>
      <c r="AG624" s="735"/>
      <c r="AH624" s="367"/>
    </row>
    <row r="625" spans="4:34" x14ac:dyDescent="0.2">
      <c r="D625" s="733"/>
      <c r="E625" s="733"/>
      <c r="F625" s="733"/>
      <c r="G625" s="733"/>
      <c r="H625" s="733"/>
      <c r="AF625" s="372"/>
      <c r="AG625" s="735"/>
      <c r="AH625" s="367"/>
    </row>
    <row r="626" spans="4:34" x14ac:dyDescent="0.2">
      <c r="D626" s="733"/>
      <c r="E626" s="733"/>
      <c r="F626" s="733"/>
      <c r="G626" s="733"/>
      <c r="H626" s="733"/>
      <c r="AF626" s="372"/>
      <c r="AG626" s="735"/>
      <c r="AH626" s="367"/>
    </row>
    <row r="627" spans="4:34" x14ac:dyDescent="0.2">
      <c r="D627" s="733"/>
      <c r="E627" s="733"/>
      <c r="F627" s="733"/>
      <c r="G627" s="733"/>
      <c r="H627" s="733"/>
      <c r="AF627" s="372"/>
      <c r="AG627" s="735"/>
      <c r="AH627" s="367"/>
    </row>
    <row r="628" spans="4:34" x14ac:dyDescent="0.2">
      <c r="D628" s="733"/>
      <c r="E628" s="733"/>
      <c r="F628" s="733"/>
      <c r="G628" s="733"/>
      <c r="H628" s="733"/>
      <c r="AF628" s="372"/>
      <c r="AG628" s="735"/>
      <c r="AH628" s="367"/>
    </row>
    <row r="629" spans="4:34" x14ac:dyDescent="0.2">
      <c r="D629" s="733"/>
      <c r="E629" s="733"/>
      <c r="F629" s="733"/>
      <c r="G629" s="733"/>
      <c r="H629" s="733"/>
      <c r="AF629" s="372"/>
      <c r="AG629" s="735"/>
      <c r="AH629" s="367"/>
    </row>
    <row r="630" spans="4:34" x14ac:dyDescent="0.2">
      <c r="D630" s="733"/>
      <c r="E630" s="733"/>
      <c r="F630" s="733"/>
      <c r="G630" s="733"/>
      <c r="H630" s="733"/>
      <c r="AF630" s="372"/>
      <c r="AG630" s="735"/>
      <c r="AH630" s="367"/>
    </row>
    <row r="631" spans="4:34" x14ac:dyDescent="0.2">
      <c r="D631" s="733"/>
      <c r="E631" s="733"/>
      <c r="F631" s="733"/>
      <c r="G631" s="733"/>
      <c r="H631" s="733"/>
      <c r="AF631" s="372"/>
      <c r="AG631" s="735"/>
      <c r="AH631" s="367"/>
    </row>
    <row r="632" spans="4:34" x14ac:dyDescent="0.2">
      <c r="D632" s="733"/>
      <c r="E632" s="733"/>
      <c r="F632" s="733"/>
      <c r="G632" s="733"/>
      <c r="H632" s="733"/>
      <c r="AF632" s="372"/>
      <c r="AG632" s="735"/>
      <c r="AH632" s="367"/>
    </row>
    <row r="633" spans="4:34" x14ac:dyDescent="0.2">
      <c r="D633" s="733"/>
      <c r="E633" s="733"/>
      <c r="F633" s="733"/>
      <c r="G633" s="733"/>
      <c r="H633" s="733"/>
      <c r="AF633" s="372"/>
      <c r="AG633" s="735"/>
      <c r="AH633" s="367"/>
    </row>
    <row r="634" spans="4:34" x14ac:dyDescent="0.2">
      <c r="D634" s="733"/>
      <c r="E634" s="733"/>
      <c r="F634" s="733"/>
      <c r="G634" s="733"/>
      <c r="H634" s="733"/>
      <c r="AF634" s="372"/>
      <c r="AG634" s="735"/>
      <c r="AH634" s="367"/>
    </row>
    <row r="635" spans="4:34" x14ac:dyDescent="0.2">
      <c r="D635" s="733"/>
      <c r="E635" s="733"/>
      <c r="F635" s="733"/>
      <c r="G635" s="733"/>
      <c r="H635" s="733"/>
      <c r="AF635" s="372"/>
      <c r="AG635" s="735"/>
      <c r="AH635" s="367"/>
    </row>
    <row r="636" spans="4:34" x14ac:dyDescent="0.2">
      <c r="AF636" s="372"/>
      <c r="AG636" s="735"/>
      <c r="AH636" s="367"/>
    </row>
    <row r="637" spans="4:34" x14ac:dyDescent="0.2">
      <c r="AF637" s="372"/>
      <c r="AG637" s="735"/>
      <c r="AH637" s="367"/>
    </row>
    <row r="638" spans="4:34" x14ac:dyDescent="0.2">
      <c r="AF638" s="372"/>
      <c r="AG638" s="735"/>
      <c r="AH638" s="367"/>
    </row>
    <row r="639" spans="4:34" x14ac:dyDescent="0.2">
      <c r="AF639" s="372"/>
      <c r="AG639" s="735"/>
      <c r="AH639" s="367"/>
    </row>
    <row r="640" spans="4:34" x14ac:dyDescent="0.2">
      <c r="AF640" s="372"/>
      <c r="AG640" s="735"/>
      <c r="AH640" s="367"/>
    </row>
    <row r="641" spans="32:34" x14ac:dyDescent="0.2">
      <c r="AF641" s="372"/>
      <c r="AG641" s="735"/>
      <c r="AH641" s="367"/>
    </row>
    <row r="642" spans="32:34" x14ac:dyDescent="0.2">
      <c r="AF642" s="372"/>
      <c r="AG642" s="735"/>
      <c r="AH642" s="367"/>
    </row>
    <row r="643" spans="32:34" x14ac:dyDescent="0.2">
      <c r="AF643" s="372"/>
      <c r="AG643" s="735"/>
      <c r="AH643" s="367"/>
    </row>
    <row r="644" spans="32:34" x14ac:dyDescent="0.2">
      <c r="AF644" s="372"/>
      <c r="AG644" s="735"/>
      <c r="AH644" s="367"/>
    </row>
    <row r="645" spans="32:34" x14ac:dyDescent="0.2">
      <c r="AF645" s="372"/>
      <c r="AG645" s="735"/>
      <c r="AH645" s="367"/>
    </row>
    <row r="646" spans="32:34" x14ac:dyDescent="0.2">
      <c r="AF646" s="372"/>
      <c r="AG646" s="735"/>
      <c r="AH646" s="367"/>
    </row>
    <row r="647" spans="32:34" x14ac:dyDescent="0.2">
      <c r="AF647" s="372"/>
      <c r="AG647" s="735"/>
      <c r="AH647" s="367"/>
    </row>
    <row r="648" spans="32:34" x14ac:dyDescent="0.2">
      <c r="AF648" s="372"/>
      <c r="AG648" s="735"/>
      <c r="AH648" s="367"/>
    </row>
    <row r="649" spans="32:34" x14ac:dyDescent="0.2">
      <c r="AF649" s="372"/>
      <c r="AG649" s="735"/>
      <c r="AH649" s="367"/>
    </row>
    <row r="650" spans="32:34" x14ac:dyDescent="0.2">
      <c r="AF650" s="372"/>
      <c r="AG650" s="735"/>
      <c r="AH650" s="367"/>
    </row>
    <row r="651" spans="32:34" x14ac:dyDescent="0.2">
      <c r="AF651" s="372"/>
      <c r="AG651" s="735"/>
      <c r="AH651" s="367"/>
    </row>
    <row r="652" spans="32:34" x14ac:dyDescent="0.2">
      <c r="AF652" s="372"/>
      <c r="AG652" s="735"/>
      <c r="AH652" s="367"/>
    </row>
    <row r="653" spans="32:34" x14ac:dyDescent="0.2">
      <c r="AF653" s="372"/>
      <c r="AG653" s="735"/>
      <c r="AH653" s="367"/>
    </row>
    <row r="654" spans="32:34" x14ac:dyDescent="0.2">
      <c r="AF654" s="372"/>
      <c r="AG654" s="735"/>
      <c r="AH654" s="367"/>
    </row>
    <row r="655" spans="32:34" x14ac:dyDescent="0.2">
      <c r="AF655" s="372"/>
      <c r="AG655" s="735"/>
      <c r="AH655" s="367"/>
    </row>
    <row r="656" spans="32:34" x14ac:dyDescent="0.2">
      <c r="AF656" s="372"/>
      <c r="AG656" s="735"/>
      <c r="AH656" s="367"/>
    </row>
    <row r="657" spans="32:34" x14ac:dyDescent="0.2">
      <c r="AF657" s="372"/>
      <c r="AG657" s="735"/>
      <c r="AH657" s="367"/>
    </row>
    <row r="658" spans="32:34" x14ac:dyDescent="0.2">
      <c r="AF658" s="372"/>
      <c r="AG658" s="735"/>
      <c r="AH658" s="367"/>
    </row>
    <row r="659" spans="32:34" x14ac:dyDescent="0.2">
      <c r="AF659" s="372"/>
      <c r="AG659" s="735"/>
      <c r="AH659" s="367"/>
    </row>
    <row r="660" spans="32:34" x14ac:dyDescent="0.2">
      <c r="AF660" s="372"/>
      <c r="AG660" s="735"/>
      <c r="AH660" s="367"/>
    </row>
    <row r="661" spans="32:34" x14ac:dyDescent="0.2">
      <c r="AF661" s="372"/>
      <c r="AG661" s="735"/>
      <c r="AH661" s="367"/>
    </row>
    <row r="662" spans="32:34" x14ac:dyDescent="0.2">
      <c r="AF662" s="372"/>
      <c r="AG662" s="735"/>
      <c r="AH662" s="367"/>
    </row>
    <row r="663" spans="32:34" x14ac:dyDescent="0.2">
      <c r="AF663" s="372"/>
      <c r="AG663" s="735"/>
      <c r="AH663" s="367"/>
    </row>
    <row r="664" spans="32:34" x14ac:dyDescent="0.2">
      <c r="AF664" s="372"/>
      <c r="AG664" s="735"/>
      <c r="AH664" s="367"/>
    </row>
    <row r="665" spans="32:34" x14ac:dyDescent="0.2">
      <c r="AF665" s="372"/>
      <c r="AG665" s="735"/>
      <c r="AH665" s="367"/>
    </row>
    <row r="666" spans="32:34" x14ac:dyDescent="0.2">
      <c r="AF666" s="372"/>
      <c r="AG666" s="735"/>
      <c r="AH666" s="367"/>
    </row>
    <row r="667" spans="32:34" x14ac:dyDescent="0.2">
      <c r="AF667" s="372"/>
      <c r="AG667" s="735"/>
      <c r="AH667" s="367"/>
    </row>
    <row r="668" spans="32:34" x14ac:dyDescent="0.2">
      <c r="AF668" s="372"/>
      <c r="AG668" s="735"/>
      <c r="AH668" s="367"/>
    </row>
    <row r="669" spans="32:34" x14ac:dyDescent="0.2">
      <c r="AF669" s="372"/>
      <c r="AG669" s="735"/>
      <c r="AH669" s="367"/>
    </row>
    <row r="670" spans="32:34" x14ac:dyDescent="0.2">
      <c r="AF670" s="372"/>
      <c r="AG670" s="735"/>
      <c r="AH670" s="367"/>
    </row>
    <row r="671" spans="32:34" x14ac:dyDescent="0.2">
      <c r="AF671" s="372"/>
      <c r="AG671" s="735"/>
      <c r="AH671" s="367"/>
    </row>
    <row r="672" spans="32:34" x14ac:dyDescent="0.2">
      <c r="AF672" s="372"/>
      <c r="AG672" s="735"/>
      <c r="AH672" s="367"/>
    </row>
    <row r="673" spans="32:34" x14ac:dyDescent="0.2">
      <c r="AF673" s="372"/>
      <c r="AG673" s="735"/>
      <c r="AH673" s="367"/>
    </row>
    <row r="674" spans="32:34" x14ac:dyDescent="0.2">
      <c r="AF674" s="372"/>
      <c r="AG674" s="735"/>
      <c r="AH674" s="367"/>
    </row>
    <row r="675" spans="32:34" x14ac:dyDescent="0.2">
      <c r="AF675" s="372"/>
      <c r="AG675" s="735"/>
      <c r="AH675" s="367"/>
    </row>
    <row r="676" spans="32:34" x14ac:dyDescent="0.2">
      <c r="AF676" s="372"/>
      <c r="AG676" s="735"/>
      <c r="AH676" s="367"/>
    </row>
    <row r="677" spans="32:34" x14ac:dyDescent="0.2">
      <c r="AF677" s="372"/>
      <c r="AG677" s="735"/>
      <c r="AH677" s="367"/>
    </row>
    <row r="678" spans="32:34" x14ac:dyDescent="0.2">
      <c r="AF678" s="372"/>
      <c r="AG678" s="735"/>
      <c r="AH678" s="367"/>
    </row>
    <row r="679" spans="32:34" x14ac:dyDescent="0.2">
      <c r="AF679" s="372"/>
      <c r="AG679" s="735"/>
      <c r="AH679" s="367"/>
    </row>
    <row r="680" spans="32:34" x14ac:dyDescent="0.2">
      <c r="AF680" s="372"/>
      <c r="AG680" s="735"/>
      <c r="AH680" s="367"/>
    </row>
    <row r="681" spans="32:34" x14ac:dyDescent="0.2">
      <c r="AF681" s="372"/>
      <c r="AG681" s="735"/>
      <c r="AH681" s="367"/>
    </row>
    <row r="682" spans="32:34" x14ac:dyDescent="0.2">
      <c r="AF682" s="372"/>
      <c r="AG682" s="735"/>
      <c r="AH682" s="367"/>
    </row>
    <row r="683" spans="32:34" x14ac:dyDescent="0.2">
      <c r="AF683" s="372"/>
      <c r="AG683" s="735"/>
      <c r="AH683" s="367"/>
    </row>
    <row r="684" spans="32:34" x14ac:dyDescent="0.2">
      <c r="AF684" s="372"/>
      <c r="AG684" s="735"/>
      <c r="AH684" s="367"/>
    </row>
    <row r="685" spans="32:34" x14ac:dyDescent="0.2">
      <c r="AF685" s="372"/>
      <c r="AG685" s="735"/>
      <c r="AH685" s="367"/>
    </row>
    <row r="686" spans="32:34" x14ac:dyDescent="0.2">
      <c r="AF686" s="372"/>
      <c r="AG686" s="735"/>
      <c r="AH686" s="367"/>
    </row>
    <row r="687" spans="32:34" x14ac:dyDescent="0.2">
      <c r="AF687" s="372"/>
      <c r="AG687" s="735"/>
      <c r="AH687" s="367"/>
    </row>
    <row r="688" spans="32:34" x14ac:dyDescent="0.2">
      <c r="AF688" s="372"/>
      <c r="AG688" s="735"/>
      <c r="AH688" s="367"/>
    </row>
    <row r="689" spans="32:34" x14ac:dyDescent="0.2">
      <c r="AF689" s="372"/>
      <c r="AG689" s="735"/>
      <c r="AH689" s="367"/>
    </row>
    <row r="690" spans="32:34" x14ac:dyDescent="0.2">
      <c r="AF690" s="372"/>
      <c r="AG690" s="735"/>
      <c r="AH690" s="367"/>
    </row>
    <row r="691" spans="32:34" x14ac:dyDescent="0.2">
      <c r="AF691" s="372"/>
      <c r="AG691" s="735"/>
      <c r="AH691" s="367"/>
    </row>
    <row r="692" spans="32:34" x14ac:dyDescent="0.2">
      <c r="AF692" s="372"/>
      <c r="AG692" s="735"/>
      <c r="AH692" s="367"/>
    </row>
    <row r="693" spans="32:34" x14ac:dyDescent="0.2">
      <c r="AF693" s="372"/>
      <c r="AG693" s="735"/>
      <c r="AH693" s="367"/>
    </row>
    <row r="694" spans="32:34" x14ac:dyDescent="0.2">
      <c r="AF694" s="372"/>
      <c r="AG694" s="735"/>
      <c r="AH694" s="367"/>
    </row>
    <row r="695" spans="32:34" x14ac:dyDescent="0.2">
      <c r="AF695" s="372"/>
      <c r="AG695" s="735"/>
      <c r="AH695" s="367"/>
    </row>
    <row r="696" spans="32:34" x14ac:dyDescent="0.2">
      <c r="AF696" s="372"/>
      <c r="AG696" s="735"/>
      <c r="AH696" s="367"/>
    </row>
    <row r="697" spans="32:34" x14ac:dyDescent="0.2">
      <c r="AF697" s="372"/>
      <c r="AG697" s="735"/>
      <c r="AH697" s="367"/>
    </row>
    <row r="698" spans="32:34" x14ac:dyDescent="0.2">
      <c r="AF698" s="372"/>
      <c r="AG698" s="735"/>
      <c r="AH698" s="367"/>
    </row>
    <row r="699" spans="32:34" x14ac:dyDescent="0.2">
      <c r="AF699" s="372"/>
      <c r="AG699" s="735"/>
      <c r="AH699" s="367"/>
    </row>
    <row r="700" spans="32:34" x14ac:dyDescent="0.2">
      <c r="AF700" s="372"/>
      <c r="AG700" s="735"/>
      <c r="AH700" s="367"/>
    </row>
    <row r="701" spans="32:34" x14ac:dyDescent="0.2">
      <c r="AF701" s="372"/>
      <c r="AG701" s="735"/>
      <c r="AH701" s="367"/>
    </row>
    <row r="702" spans="32:34" x14ac:dyDescent="0.2">
      <c r="AF702" s="372"/>
      <c r="AG702" s="735"/>
      <c r="AH702" s="367"/>
    </row>
    <row r="703" spans="32:34" x14ac:dyDescent="0.2">
      <c r="AF703" s="372"/>
      <c r="AG703" s="735"/>
      <c r="AH703" s="367"/>
    </row>
    <row r="704" spans="32:34" x14ac:dyDescent="0.2">
      <c r="AF704" s="372"/>
      <c r="AG704" s="735"/>
      <c r="AH704" s="367"/>
    </row>
    <row r="705" spans="32:34" x14ac:dyDescent="0.2">
      <c r="AF705" s="372"/>
      <c r="AG705" s="735"/>
      <c r="AH705" s="367"/>
    </row>
    <row r="706" spans="32:34" x14ac:dyDescent="0.2">
      <c r="AF706" s="372"/>
      <c r="AG706" s="735"/>
      <c r="AH706" s="367"/>
    </row>
    <row r="707" spans="32:34" x14ac:dyDescent="0.2">
      <c r="AF707" s="372"/>
      <c r="AG707" s="735"/>
      <c r="AH707" s="367"/>
    </row>
    <row r="708" spans="32:34" x14ac:dyDescent="0.2">
      <c r="AF708" s="372"/>
      <c r="AG708" s="735"/>
      <c r="AH708" s="367"/>
    </row>
    <row r="709" spans="32:34" x14ac:dyDescent="0.2">
      <c r="AF709" s="372"/>
      <c r="AG709" s="735"/>
      <c r="AH709" s="367"/>
    </row>
    <row r="710" spans="32:34" x14ac:dyDescent="0.2">
      <c r="AF710" s="372"/>
      <c r="AG710" s="735"/>
      <c r="AH710" s="367"/>
    </row>
    <row r="711" spans="32:34" x14ac:dyDescent="0.2">
      <c r="AF711" s="372"/>
      <c r="AG711" s="735"/>
      <c r="AH711" s="367"/>
    </row>
    <row r="712" spans="32:34" x14ac:dyDescent="0.2">
      <c r="AF712" s="372"/>
      <c r="AG712" s="735"/>
      <c r="AH712" s="367"/>
    </row>
    <row r="713" spans="32:34" x14ac:dyDescent="0.2">
      <c r="AF713" s="372"/>
      <c r="AG713" s="735"/>
      <c r="AH713" s="367"/>
    </row>
    <row r="714" spans="32:34" x14ac:dyDescent="0.2">
      <c r="AF714" s="372"/>
      <c r="AG714" s="735"/>
      <c r="AH714" s="367"/>
    </row>
    <row r="715" spans="32:34" x14ac:dyDescent="0.2">
      <c r="AF715" s="372"/>
      <c r="AG715" s="735"/>
      <c r="AH715" s="367"/>
    </row>
    <row r="716" spans="32:34" x14ac:dyDescent="0.2">
      <c r="AF716" s="372"/>
      <c r="AG716" s="735"/>
      <c r="AH716" s="367"/>
    </row>
    <row r="717" spans="32:34" x14ac:dyDescent="0.2">
      <c r="AF717" s="372"/>
      <c r="AG717" s="735"/>
      <c r="AH717" s="367"/>
    </row>
    <row r="718" spans="32:34" x14ac:dyDescent="0.2">
      <c r="AF718" s="372"/>
      <c r="AG718" s="735"/>
      <c r="AH718" s="367"/>
    </row>
    <row r="719" spans="32:34" x14ac:dyDescent="0.2">
      <c r="AF719" s="372"/>
      <c r="AG719" s="735"/>
      <c r="AH719" s="367"/>
    </row>
    <row r="720" spans="32:34" x14ac:dyDescent="0.2">
      <c r="AF720" s="372"/>
      <c r="AG720" s="735"/>
      <c r="AH720" s="367"/>
    </row>
    <row r="721" spans="32:34" x14ac:dyDescent="0.2">
      <c r="AF721" s="372"/>
      <c r="AG721" s="735"/>
      <c r="AH721" s="367"/>
    </row>
    <row r="722" spans="32:34" x14ac:dyDescent="0.2">
      <c r="AF722" s="372"/>
      <c r="AG722" s="735"/>
      <c r="AH722" s="367"/>
    </row>
    <row r="723" spans="32:34" x14ac:dyDescent="0.2">
      <c r="AF723" s="372"/>
      <c r="AG723" s="735"/>
      <c r="AH723" s="367"/>
    </row>
    <row r="724" spans="32:34" x14ac:dyDescent="0.2">
      <c r="AF724" s="372"/>
      <c r="AG724" s="735"/>
      <c r="AH724" s="367"/>
    </row>
    <row r="725" spans="32:34" x14ac:dyDescent="0.2">
      <c r="AF725" s="372"/>
      <c r="AG725" s="735"/>
      <c r="AH725" s="367"/>
    </row>
    <row r="726" spans="32:34" x14ac:dyDescent="0.2">
      <c r="AF726" s="372"/>
      <c r="AG726" s="735"/>
      <c r="AH726" s="367"/>
    </row>
    <row r="727" spans="32:34" x14ac:dyDescent="0.2">
      <c r="AF727" s="372"/>
      <c r="AG727" s="735"/>
      <c r="AH727" s="367"/>
    </row>
    <row r="728" spans="32:34" x14ac:dyDescent="0.2">
      <c r="AF728" s="372"/>
      <c r="AG728" s="735"/>
      <c r="AH728" s="367"/>
    </row>
    <row r="729" spans="32:34" x14ac:dyDescent="0.2">
      <c r="AF729" s="372"/>
      <c r="AG729" s="735"/>
      <c r="AH729" s="367"/>
    </row>
    <row r="730" spans="32:34" x14ac:dyDescent="0.2">
      <c r="AF730" s="372"/>
      <c r="AG730" s="735"/>
      <c r="AH730" s="367"/>
    </row>
    <row r="731" spans="32:34" x14ac:dyDescent="0.2">
      <c r="AF731" s="372"/>
      <c r="AG731" s="735"/>
      <c r="AH731" s="367"/>
    </row>
    <row r="732" spans="32:34" x14ac:dyDescent="0.2">
      <c r="AF732" s="372"/>
      <c r="AG732" s="735"/>
      <c r="AH732" s="367"/>
    </row>
    <row r="733" spans="32:34" x14ac:dyDescent="0.2">
      <c r="AF733" s="372"/>
      <c r="AG733" s="735"/>
      <c r="AH733" s="367"/>
    </row>
    <row r="734" spans="32:34" x14ac:dyDescent="0.2">
      <c r="AF734" s="372"/>
      <c r="AG734" s="735"/>
      <c r="AH734" s="367"/>
    </row>
    <row r="735" spans="32:34" x14ac:dyDescent="0.2">
      <c r="AF735" s="372"/>
      <c r="AG735" s="735"/>
      <c r="AH735" s="367"/>
    </row>
    <row r="736" spans="32:34" x14ac:dyDescent="0.2">
      <c r="AF736" s="372"/>
      <c r="AG736" s="735"/>
      <c r="AH736" s="367"/>
    </row>
    <row r="737" spans="32:34" x14ac:dyDescent="0.2">
      <c r="AF737" s="372"/>
      <c r="AG737" s="735"/>
      <c r="AH737" s="367"/>
    </row>
    <row r="738" spans="32:34" x14ac:dyDescent="0.2">
      <c r="AF738" s="372"/>
      <c r="AG738" s="735"/>
      <c r="AH738" s="367"/>
    </row>
    <row r="739" spans="32:34" x14ac:dyDescent="0.2">
      <c r="AF739" s="372"/>
      <c r="AG739" s="735"/>
      <c r="AH739" s="367"/>
    </row>
    <row r="740" spans="32:34" x14ac:dyDescent="0.2">
      <c r="AF740" s="372"/>
      <c r="AG740" s="735"/>
      <c r="AH740" s="367"/>
    </row>
    <row r="741" spans="32:34" x14ac:dyDescent="0.2">
      <c r="AF741" s="372"/>
      <c r="AG741" s="735"/>
      <c r="AH741" s="367"/>
    </row>
    <row r="742" spans="32:34" x14ac:dyDescent="0.2">
      <c r="AF742" s="372"/>
      <c r="AG742" s="735"/>
      <c r="AH742" s="367"/>
    </row>
    <row r="743" spans="32:34" x14ac:dyDescent="0.2">
      <c r="AF743" s="372"/>
      <c r="AG743" s="735"/>
      <c r="AH743" s="367"/>
    </row>
    <row r="744" spans="32:34" x14ac:dyDescent="0.2">
      <c r="AF744" s="372"/>
      <c r="AG744" s="735"/>
      <c r="AH744" s="367"/>
    </row>
    <row r="745" spans="32:34" x14ac:dyDescent="0.2">
      <c r="AF745" s="372"/>
      <c r="AG745" s="735"/>
      <c r="AH745" s="367"/>
    </row>
    <row r="746" spans="32:34" x14ac:dyDescent="0.2">
      <c r="AF746" s="372"/>
      <c r="AG746" s="735"/>
      <c r="AH746" s="367"/>
    </row>
    <row r="747" spans="32:34" x14ac:dyDescent="0.2">
      <c r="AF747" s="372"/>
      <c r="AG747" s="735"/>
      <c r="AH747" s="367"/>
    </row>
    <row r="748" spans="32:34" x14ac:dyDescent="0.2">
      <c r="AF748" s="372"/>
      <c r="AG748" s="735"/>
      <c r="AH748" s="367"/>
    </row>
    <row r="749" spans="32:34" x14ac:dyDescent="0.2">
      <c r="AF749" s="372"/>
      <c r="AG749" s="735"/>
      <c r="AH749" s="367"/>
    </row>
    <row r="750" spans="32:34" x14ac:dyDescent="0.2">
      <c r="AF750" s="372"/>
      <c r="AG750" s="735"/>
      <c r="AH750" s="367"/>
    </row>
    <row r="751" spans="32:34" x14ac:dyDescent="0.2">
      <c r="AF751" s="372"/>
      <c r="AG751" s="735"/>
      <c r="AH751" s="367"/>
    </row>
    <row r="752" spans="32:34" x14ac:dyDescent="0.2">
      <c r="AF752" s="372"/>
      <c r="AG752" s="735"/>
      <c r="AH752" s="367"/>
    </row>
    <row r="753" spans="32:34" x14ac:dyDescent="0.2">
      <c r="AF753" s="372"/>
      <c r="AG753" s="735"/>
      <c r="AH753" s="367"/>
    </row>
    <row r="754" spans="32:34" x14ac:dyDescent="0.2">
      <c r="AF754" s="372"/>
      <c r="AG754" s="735"/>
      <c r="AH754" s="367"/>
    </row>
    <row r="755" spans="32:34" x14ac:dyDescent="0.2">
      <c r="AF755" s="372"/>
      <c r="AG755" s="735"/>
      <c r="AH755" s="367"/>
    </row>
    <row r="756" spans="32:34" x14ac:dyDescent="0.2">
      <c r="AF756" s="372"/>
      <c r="AG756" s="735"/>
      <c r="AH756" s="367"/>
    </row>
    <row r="757" spans="32:34" x14ac:dyDescent="0.2">
      <c r="AF757" s="372"/>
      <c r="AG757" s="735"/>
      <c r="AH757" s="367"/>
    </row>
    <row r="758" spans="32:34" x14ac:dyDescent="0.2">
      <c r="AF758" s="372"/>
      <c r="AG758" s="735"/>
      <c r="AH758" s="367"/>
    </row>
    <row r="759" spans="32:34" x14ac:dyDescent="0.2">
      <c r="AF759" s="372"/>
      <c r="AG759" s="735"/>
      <c r="AH759" s="367"/>
    </row>
    <row r="760" spans="32:34" x14ac:dyDescent="0.2">
      <c r="AF760" s="372"/>
      <c r="AG760" s="735"/>
      <c r="AH760" s="367"/>
    </row>
    <row r="761" spans="32:34" x14ac:dyDescent="0.2">
      <c r="AF761" s="372"/>
      <c r="AG761" s="735"/>
      <c r="AH761" s="367"/>
    </row>
    <row r="762" spans="32:34" x14ac:dyDescent="0.2">
      <c r="AF762" s="372"/>
      <c r="AG762" s="735"/>
      <c r="AH762" s="367"/>
    </row>
    <row r="763" spans="32:34" x14ac:dyDescent="0.2">
      <c r="AF763" s="372"/>
      <c r="AG763" s="735"/>
      <c r="AH763" s="367"/>
    </row>
    <row r="764" spans="32:34" x14ac:dyDescent="0.2">
      <c r="AF764" s="372"/>
      <c r="AG764" s="735"/>
      <c r="AH764" s="367"/>
    </row>
    <row r="765" spans="32:34" x14ac:dyDescent="0.2">
      <c r="AF765" s="372"/>
      <c r="AG765" s="735"/>
      <c r="AH765" s="367"/>
    </row>
    <row r="766" spans="32:34" x14ac:dyDescent="0.2">
      <c r="AF766" s="372"/>
      <c r="AG766" s="735"/>
      <c r="AH766" s="367"/>
    </row>
    <row r="767" spans="32:34" x14ac:dyDescent="0.2">
      <c r="AF767" s="372"/>
      <c r="AG767" s="735"/>
      <c r="AH767" s="367"/>
    </row>
    <row r="768" spans="32:34" x14ac:dyDescent="0.2">
      <c r="AF768" s="372"/>
      <c r="AG768" s="735"/>
      <c r="AH768" s="367"/>
    </row>
    <row r="769" spans="32:34" x14ac:dyDescent="0.2">
      <c r="AF769" s="372"/>
      <c r="AG769" s="735"/>
      <c r="AH769" s="367"/>
    </row>
    <row r="770" spans="32:34" x14ac:dyDescent="0.2">
      <c r="AF770" s="372"/>
      <c r="AG770" s="735"/>
      <c r="AH770" s="367"/>
    </row>
    <row r="771" spans="32:34" x14ac:dyDescent="0.2">
      <c r="AF771" s="372"/>
      <c r="AG771" s="735"/>
      <c r="AH771" s="367"/>
    </row>
    <row r="772" spans="32:34" x14ac:dyDescent="0.2">
      <c r="AF772" s="372"/>
      <c r="AG772" s="735"/>
      <c r="AH772" s="367"/>
    </row>
    <row r="773" spans="32:34" x14ac:dyDescent="0.2">
      <c r="AF773" s="372"/>
      <c r="AG773" s="735"/>
      <c r="AH773" s="367"/>
    </row>
    <row r="774" spans="32:34" x14ac:dyDescent="0.2">
      <c r="AF774" s="372"/>
      <c r="AG774" s="735"/>
      <c r="AH774" s="367"/>
    </row>
    <row r="775" spans="32:34" x14ac:dyDescent="0.2">
      <c r="AF775" s="372"/>
      <c r="AG775" s="735"/>
      <c r="AH775" s="367"/>
    </row>
    <row r="776" spans="32:34" x14ac:dyDescent="0.2">
      <c r="AF776" s="372"/>
      <c r="AG776" s="735"/>
      <c r="AH776" s="367"/>
    </row>
    <row r="777" spans="32:34" x14ac:dyDescent="0.2">
      <c r="AF777" s="372"/>
      <c r="AG777" s="735"/>
      <c r="AH777" s="367"/>
    </row>
    <row r="778" spans="32:34" x14ac:dyDescent="0.2">
      <c r="AF778" s="372"/>
      <c r="AG778" s="735"/>
      <c r="AH778" s="367"/>
    </row>
    <row r="779" spans="32:34" x14ac:dyDescent="0.2">
      <c r="AF779" s="372"/>
      <c r="AG779" s="735"/>
      <c r="AH779" s="367"/>
    </row>
    <row r="780" spans="32:34" x14ac:dyDescent="0.2">
      <c r="AF780" s="372"/>
      <c r="AG780" s="735"/>
      <c r="AH780" s="367"/>
    </row>
    <row r="781" spans="32:34" x14ac:dyDescent="0.2">
      <c r="AF781" s="372"/>
      <c r="AG781" s="735"/>
      <c r="AH781" s="367"/>
    </row>
    <row r="782" spans="32:34" x14ac:dyDescent="0.2">
      <c r="AF782" s="372"/>
      <c r="AG782" s="735"/>
      <c r="AH782" s="367"/>
    </row>
    <row r="783" spans="32:34" x14ac:dyDescent="0.2">
      <c r="AF783" s="372"/>
      <c r="AG783" s="735"/>
      <c r="AH783" s="367"/>
    </row>
    <row r="784" spans="32:34" x14ac:dyDescent="0.2">
      <c r="AF784" s="372"/>
      <c r="AG784" s="735"/>
      <c r="AH784" s="367"/>
    </row>
    <row r="785" spans="32:34" x14ac:dyDescent="0.2">
      <c r="AF785" s="372"/>
      <c r="AG785" s="735"/>
      <c r="AH785" s="367"/>
    </row>
    <row r="786" spans="32:34" x14ac:dyDescent="0.2">
      <c r="AF786" s="372"/>
      <c r="AG786" s="735"/>
      <c r="AH786" s="367"/>
    </row>
    <row r="787" spans="32:34" x14ac:dyDescent="0.2">
      <c r="AF787" s="372"/>
      <c r="AG787" s="735"/>
      <c r="AH787" s="367"/>
    </row>
    <row r="788" spans="32:34" x14ac:dyDescent="0.2">
      <c r="AF788" s="372"/>
      <c r="AG788" s="735"/>
      <c r="AH788" s="367"/>
    </row>
    <row r="789" spans="32:34" x14ac:dyDescent="0.2">
      <c r="AF789" s="372"/>
      <c r="AG789" s="735"/>
      <c r="AH789" s="367"/>
    </row>
    <row r="790" spans="32:34" x14ac:dyDescent="0.2">
      <c r="AF790" s="372"/>
      <c r="AG790" s="735"/>
      <c r="AH790" s="367"/>
    </row>
    <row r="791" spans="32:34" x14ac:dyDescent="0.2">
      <c r="AF791" s="372"/>
      <c r="AG791" s="735"/>
      <c r="AH791" s="367"/>
    </row>
    <row r="792" spans="32:34" x14ac:dyDescent="0.2">
      <c r="AF792" s="372"/>
      <c r="AG792" s="735"/>
      <c r="AH792" s="367"/>
    </row>
    <row r="793" spans="32:34" x14ac:dyDescent="0.2">
      <c r="AF793" s="372"/>
      <c r="AG793" s="735"/>
      <c r="AH793" s="367"/>
    </row>
    <row r="794" spans="32:34" x14ac:dyDescent="0.2">
      <c r="AF794" s="372"/>
      <c r="AG794" s="735"/>
      <c r="AH794" s="367"/>
    </row>
    <row r="795" spans="32:34" x14ac:dyDescent="0.2">
      <c r="AF795" s="372"/>
      <c r="AG795" s="735"/>
      <c r="AH795" s="367"/>
    </row>
    <row r="796" spans="32:34" x14ac:dyDescent="0.2">
      <c r="AF796" s="372"/>
      <c r="AG796" s="735"/>
      <c r="AH796" s="367"/>
    </row>
    <row r="797" spans="32:34" x14ac:dyDescent="0.2">
      <c r="AF797" s="372"/>
      <c r="AG797" s="735"/>
      <c r="AH797" s="367"/>
    </row>
    <row r="798" spans="32:34" x14ac:dyDescent="0.2">
      <c r="AF798" s="372"/>
      <c r="AG798" s="735"/>
      <c r="AH798" s="367"/>
    </row>
    <row r="799" spans="32:34" x14ac:dyDescent="0.2">
      <c r="AF799" s="372"/>
      <c r="AG799" s="735"/>
      <c r="AH799" s="367"/>
    </row>
    <row r="800" spans="32:34" x14ac:dyDescent="0.2">
      <c r="AF800" s="372"/>
      <c r="AG800" s="735"/>
      <c r="AH800" s="367"/>
    </row>
    <row r="801" spans="32:34" x14ac:dyDescent="0.2">
      <c r="AF801" s="372"/>
      <c r="AG801" s="735"/>
      <c r="AH801" s="367"/>
    </row>
    <row r="802" spans="32:34" x14ac:dyDescent="0.2">
      <c r="AF802" s="372"/>
      <c r="AG802" s="735"/>
      <c r="AH802" s="367"/>
    </row>
    <row r="803" spans="32:34" x14ac:dyDescent="0.2">
      <c r="AF803" s="372"/>
      <c r="AG803" s="735"/>
      <c r="AH803" s="367"/>
    </row>
    <row r="804" spans="32:34" x14ac:dyDescent="0.2">
      <c r="AF804" s="372"/>
      <c r="AG804" s="735"/>
      <c r="AH804" s="367"/>
    </row>
    <row r="805" spans="32:34" x14ac:dyDescent="0.2">
      <c r="AF805" s="372"/>
      <c r="AG805" s="735"/>
      <c r="AH805" s="367"/>
    </row>
    <row r="806" spans="32:34" x14ac:dyDescent="0.2">
      <c r="AF806" s="372"/>
      <c r="AG806" s="735"/>
      <c r="AH806" s="367"/>
    </row>
    <row r="807" spans="32:34" x14ac:dyDescent="0.2">
      <c r="AF807" s="372"/>
      <c r="AG807" s="735"/>
      <c r="AH807" s="367"/>
    </row>
    <row r="808" spans="32:34" x14ac:dyDescent="0.2">
      <c r="AF808" s="372"/>
      <c r="AG808" s="735"/>
      <c r="AH808" s="367"/>
    </row>
    <row r="809" spans="32:34" x14ac:dyDescent="0.2">
      <c r="AF809" s="372"/>
      <c r="AG809" s="735"/>
      <c r="AH809" s="367"/>
    </row>
    <row r="810" spans="32:34" x14ac:dyDescent="0.2">
      <c r="AF810" s="372"/>
      <c r="AG810" s="735"/>
      <c r="AH810" s="367"/>
    </row>
    <row r="811" spans="32:34" x14ac:dyDescent="0.2">
      <c r="AF811" s="372"/>
      <c r="AG811" s="735"/>
      <c r="AH811" s="367"/>
    </row>
    <row r="812" spans="32:34" x14ac:dyDescent="0.2">
      <c r="AF812" s="372"/>
      <c r="AG812" s="735"/>
      <c r="AH812" s="367"/>
    </row>
    <row r="813" spans="32:34" x14ac:dyDescent="0.2">
      <c r="AF813" s="372"/>
      <c r="AG813" s="735"/>
      <c r="AH813" s="367"/>
    </row>
    <row r="814" spans="32:34" x14ac:dyDescent="0.2">
      <c r="AF814" s="372"/>
      <c r="AG814" s="735"/>
      <c r="AH814" s="367"/>
    </row>
    <row r="815" spans="32:34" x14ac:dyDescent="0.2">
      <c r="AF815" s="372"/>
      <c r="AG815" s="735"/>
      <c r="AH815" s="367"/>
    </row>
    <row r="816" spans="32:34" x14ac:dyDescent="0.2">
      <c r="AF816" s="372"/>
      <c r="AG816" s="735"/>
      <c r="AH816" s="367"/>
    </row>
    <row r="817" spans="32:34" x14ac:dyDescent="0.2">
      <c r="AF817" s="372"/>
      <c r="AG817" s="735"/>
      <c r="AH817" s="367"/>
    </row>
    <row r="818" spans="32:34" x14ac:dyDescent="0.2">
      <c r="AF818" s="372"/>
      <c r="AG818" s="735"/>
      <c r="AH818" s="367"/>
    </row>
    <row r="819" spans="32:34" x14ac:dyDescent="0.2">
      <c r="AF819" s="372"/>
      <c r="AG819" s="735"/>
      <c r="AH819" s="367"/>
    </row>
    <row r="820" spans="32:34" x14ac:dyDescent="0.2">
      <c r="AF820" s="372"/>
      <c r="AG820" s="735"/>
      <c r="AH820" s="367"/>
    </row>
    <row r="821" spans="32:34" x14ac:dyDescent="0.2">
      <c r="AF821" s="372"/>
      <c r="AG821" s="735"/>
      <c r="AH821" s="367"/>
    </row>
    <row r="822" spans="32:34" x14ac:dyDescent="0.2">
      <c r="AF822" s="372"/>
      <c r="AG822" s="735"/>
      <c r="AH822" s="367"/>
    </row>
    <row r="823" spans="32:34" x14ac:dyDescent="0.2">
      <c r="AF823" s="372"/>
      <c r="AG823" s="735"/>
      <c r="AH823" s="367"/>
    </row>
    <row r="824" spans="32:34" x14ac:dyDescent="0.2">
      <c r="AF824" s="372"/>
      <c r="AG824" s="373"/>
      <c r="AH824" s="367"/>
    </row>
    <row r="825" spans="32:34" x14ac:dyDescent="0.2">
      <c r="AF825" s="372"/>
      <c r="AG825" s="373"/>
      <c r="AH825" s="367"/>
    </row>
    <row r="826" spans="32:34" x14ac:dyDescent="0.2">
      <c r="AF826" s="372"/>
      <c r="AG826" s="373"/>
      <c r="AH826" s="367"/>
    </row>
    <row r="827" spans="32:34" x14ac:dyDescent="0.2">
      <c r="AF827" s="372"/>
      <c r="AG827" s="373"/>
      <c r="AH827" s="367"/>
    </row>
    <row r="828" spans="32:34" x14ac:dyDescent="0.2">
      <c r="AF828" s="372"/>
      <c r="AG828" s="373"/>
      <c r="AH828" s="367"/>
    </row>
    <row r="829" spans="32:34" x14ac:dyDescent="0.2">
      <c r="AF829" s="372"/>
      <c r="AG829" s="373"/>
      <c r="AH829" s="367"/>
    </row>
    <row r="830" spans="32:34" x14ac:dyDescent="0.2">
      <c r="AF830" s="372"/>
      <c r="AG830" s="373"/>
      <c r="AH830" s="367"/>
    </row>
    <row r="831" spans="32:34" x14ac:dyDescent="0.2">
      <c r="AF831" s="372"/>
      <c r="AG831" s="373"/>
      <c r="AH831" s="367"/>
    </row>
    <row r="832" spans="32:34" x14ac:dyDescent="0.2">
      <c r="AF832" s="372"/>
      <c r="AG832" s="373"/>
      <c r="AH832" s="367"/>
    </row>
    <row r="833" spans="32:34" x14ac:dyDescent="0.2">
      <c r="AF833" s="372"/>
      <c r="AG833" s="373"/>
      <c r="AH833" s="367"/>
    </row>
    <row r="834" spans="32:34" x14ac:dyDescent="0.2">
      <c r="AF834" s="372"/>
      <c r="AG834" s="373"/>
      <c r="AH834" s="367"/>
    </row>
    <row r="835" spans="32:34" x14ac:dyDescent="0.2">
      <c r="AF835" s="372"/>
      <c r="AG835" s="373"/>
      <c r="AH835" s="367"/>
    </row>
    <row r="836" spans="32:34" x14ac:dyDescent="0.2">
      <c r="AF836" s="372"/>
      <c r="AG836" s="373"/>
      <c r="AH836" s="367"/>
    </row>
    <row r="837" spans="32:34" x14ac:dyDescent="0.2">
      <c r="AF837" s="372"/>
      <c r="AG837" s="373"/>
      <c r="AH837" s="367"/>
    </row>
    <row r="838" spans="32:34" x14ac:dyDescent="0.2">
      <c r="AF838" s="372"/>
      <c r="AG838" s="373"/>
      <c r="AH838" s="367"/>
    </row>
    <row r="839" spans="32:34" x14ac:dyDescent="0.2">
      <c r="AF839" s="372"/>
      <c r="AG839" s="373"/>
      <c r="AH839" s="367"/>
    </row>
    <row r="840" spans="32:34" x14ac:dyDescent="0.2">
      <c r="AF840" s="372"/>
      <c r="AG840" s="373"/>
      <c r="AH840" s="367"/>
    </row>
    <row r="841" spans="32:34" x14ac:dyDescent="0.2">
      <c r="AF841" s="372"/>
      <c r="AG841" s="373"/>
      <c r="AH841" s="367"/>
    </row>
    <row r="842" spans="32:34" x14ac:dyDescent="0.2">
      <c r="AF842" s="372"/>
      <c r="AG842" s="373"/>
      <c r="AH842" s="367"/>
    </row>
    <row r="843" spans="32:34" x14ac:dyDescent="0.2">
      <c r="AF843" s="372"/>
      <c r="AG843" s="373"/>
      <c r="AH843" s="367"/>
    </row>
    <row r="844" spans="32:34" x14ac:dyDescent="0.2">
      <c r="AF844" s="372"/>
      <c r="AG844" s="373"/>
      <c r="AH844" s="367"/>
    </row>
    <row r="845" spans="32:34" x14ac:dyDescent="0.2">
      <c r="AF845" s="372"/>
      <c r="AG845" s="373"/>
      <c r="AH845" s="367"/>
    </row>
    <row r="846" spans="32:34" x14ac:dyDescent="0.2">
      <c r="AF846" s="372"/>
      <c r="AG846" s="373"/>
      <c r="AH846" s="367"/>
    </row>
    <row r="847" spans="32:34" x14ac:dyDescent="0.2">
      <c r="AF847" s="372"/>
      <c r="AG847" s="373"/>
      <c r="AH847" s="367"/>
    </row>
    <row r="848" spans="32:34" x14ac:dyDescent="0.2">
      <c r="AF848" s="372"/>
      <c r="AG848" s="373"/>
      <c r="AH848" s="367"/>
    </row>
    <row r="849" spans="32:34" x14ac:dyDescent="0.2">
      <c r="AF849" s="372"/>
      <c r="AG849" s="373"/>
      <c r="AH849" s="367"/>
    </row>
    <row r="850" spans="32:34" x14ac:dyDescent="0.2">
      <c r="AF850" s="372"/>
      <c r="AG850" s="373"/>
      <c r="AH850" s="367"/>
    </row>
    <row r="851" spans="32:34" x14ac:dyDescent="0.2">
      <c r="AF851" s="372"/>
      <c r="AG851" s="373"/>
      <c r="AH851" s="367"/>
    </row>
    <row r="852" spans="32:34" x14ac:dyDescent="0.2">
      <c r="AF852" s="372"/>
      <c r="AG852" s="373"/>
      <c r="AH852" s="367"/>
    </row>
    <row r="853" spans="32:34" x14ac:dyDescent="0.2">
      <c r="AF853" s="372"/>
      <c r="AG853" s="373"/>
      <c r="AH853" s="367"/>
    </row>
    <row r="854" spans="32:34" x14ac:dyDescent="0.2">
      <c r="AF854" s="372"/>
      <c r="AG854" s="373"/>
      <c r="AH854" s="367"/>
    </row>
    <row r="855" spans="32:34" x14ac:dyDescent="0.2">
      <c r="AF855" s="372"/>
      <c r="AG855" s="373"/>
      <c r="AH855" s="367"/>
    </row>
    <row r="856" spans="32:34" x14ac:dyDescent="0.2">
      <c r="AF856" s="372"/>
      <c r="AG856" s="373"/>
      <c r="AH856" s="367"/>
    </row>
    <row r="857" spans="32:34" x14ac:dyDescent="0.2">
      <c r="AF857" s="372"/>
      <c r="AG857" s="373"/>
      <c r="AH857" s="367"/>
    </row>
    <row r="858" spans="32:34" x14ac:dyDescent="0.2">
      <c r="AF858" s="372"/>
      <c r="AG858" s="373"/>
      <c r="AH858" s="367"/>
    </row>
    <row r="859" spans="32:34" x14ac:dyDescent="0.2">
      <c r="AF859" s="372"/>
      <c r="AG859" s="373"/>
      <c r="AH859" s="367"/>
    </row>
    <row r="860" spans="32:34" x14ac:dyDescent="0.2">
      <c r="AF860" s="372"/>
      <c r="AG860" s="373"/>
      <c r="AH860" s="367"/>
    </row>
    <row r="861" spans="32:34" x14ac:dyDescent="0.2">
      <c r="AF861" s="372"/>
      <c r="AG861" s="373"/>
      <c r="AH861" s="367"/>
    </row>
    <row r="862" spans="32:34" x14ac:dyDescent="0.2">
      <c r="AF862" s="372"/>
      <c r="AG862" s="373"/>
      <c r="AH862" s="367"/>
    </row>
    <row r="863" spans="32:34" x14ac:dyDescent="0.2">
      <c r="AF863" s="372"/>
      <c r="AG863" s="373"/>
      <c r="AH863" s="367"/>
    </row>
    <row r="864" spans="32:34" x14ac:dyDescent="0.2">
      <c r="AF864" s="372"/>
      <c r="AG864" s="373"/>
      <c r="AH864" s="367"/>
    </row>
    <row r="865" spans="32:34" x14ac:dyDescent="0.2">
      <c r="AF865" s="372"/>
      <c r="AG865" s="373"/>
      <c r="AH865" s="367"/>
    </row>
    <row r="866" spans="32:34" x14ac:dyDescent="0.2">
      <c r="AF866" s="372"/>
      <c r="AG866" s="373"/>
      <c r="AH866" s="367"/>
    </row>
    <row r="867" spans="32:34" x14ac:dyDescent="0.2">
      <c r="AF867" s="372"/>
      <c r="AG867" s="373"/>
      <c r="AH867" s="367"/>
    </row>
    <row r="868" spans="32:34" x14ac:dyDescent="0.2">
      <c r="AF868" s="372"/>
      <c r="AG868" s="373"/>
      <c r="AH868" s="367"/>
    </row>
    <row r="869" spans="32:34" x14ac:dyDescent="0.2">
      <c r="AG869" s="369"/>
      <c r="AH869" s="367"/>
    </row>
    <row r="870" spans="32:34" x14ac:dyDescent="0.2">
      <c r="AG870" s="369"/>
      <c r="AH870" s="367"/>
    </row>
    <row r="871" spans="32:34" x14ac:dyDescent="0.2">
      <c r="AG871" s="369"/>
      <c r="AH871" s="367"/>
    </row>
    <row r="872" spans="32:34" x14ac:dyDescent="0.2">
      <c r="AG872" s="369"/>
      <c r="AH872" s="367"/>
    </row>
    <row r="873" spans="32:34" x14ac:dyDescent="0.2">
      <c r="AG873" s="369"/>
      <c r="AH873" s="367"/>
    </row>
    <row r="874" spans="32:34" x14ac:dyDescent="0.2">
      <c r="AG874" s="369"/>
      <c r="AH874" s="367"/>
    </row>
    <row r="875" spans="32:34" x14ac:dyDescent="0.2">
      <c r="AG875" s="369"/>
      <c r="AH875" s="367"/>
    </row>
    <row r="876" spans="32:34" x14ac:dyDescent="0.2">
      <c r="AG876" s="369"/>
      <c r="AH876" s="367"/>
    </row>
    <row r="877" spans="32:34" x14ac:dyDescent="0.2">
      <c r="AG877" s="369"/>
      <c r="AH877" s="367"/>
    </row>
    <row r="878" spans="32:34" x14ac:dyDescent="0.2">
      <c r="AG878" s="369"/>
      <c r="AH878" s="367"/>
    </row>
    <row r="879" spans="32:34" x14ac:dyDescent="0.2">
      <c r="AG879" s="369"/>
      <c r="AH879" s="367"/>
    </row>
    <row r="880" spans="32:34" x14ac:dyDescent="0.2">
      <c r="AG880" s="369"/>
      <c r="AH880" s="367"/>
    </row>
    <row r="881" spans="33:34" x14ac:dyDescent="0.2">
      <c r="AG881" s="369"/>
      <c r="AH881" s="367"/>
    </row>
    <row r="882" spans="33:34" x14ac:dyDescent="0.2">
      <c r="AG882" s="369"/>
      <c r="AH882" s="367"/>
    </row>
    <row r="883" spans="33:34" x14ac:dyDescent="0.2">
      <c r="AG883" s="369"/>
      <c r="AH883" s="367"/>
    </row>
    <row r="884" spans="33:34" x14ac:dyDescent="0.2">
      <c r="AG884" s="369"/>
      <c r="AH884" s="367"/>
    </row>
    <row r="885" spans="33:34" x14ac:dyDescent="0.2">
      <c r="AG885" s="369"/>
      <c r="AH885" s="367"/>
    </row>
    <row r="886" spans="33:34" x14ac:dyDescent="0.2">
      <c r="AG886" s="369"/>
      <c r="AH886" s="367"/>
    </row>
    <row r="887" spans="33:34" x14ac:dyDescent="0.2">
      <c r="AG887" s="369"/>
      <c r="AH887" s="367"/>
    </row>
    <row r="888" spans="33:34" x14ac:dyDescent="0.2">
      <c r="AG888" s="369"/>
      <c r="AH888" s="367"/>
    </row>
    <row r="889" spans="33:34" x14ac:dyDescent="0.2">
      <c r="AG889" s="369"/>
      <c r="AH889" s="367"/>
    </row>
    <row r="890" spans="33:34" x14ac:dyDescent="0.2">
      <c r="AG890" s="369"/>
      <c r="AH890" s="367"/>
    </row>
    <row r="891" spans="33:34" x14ac:dyDescent="0.2">
      <c r="AG891" s="369"/>
      <c r="AH891" s="367"/>
    </row>
    <row r="892" spans="33:34" x14ac:dyDescent="0.2">
      <c r="AG892" s="369"/>
      <c r="AH892" s="367"/>
    </row>
    <row r="893" spans="33:34" x14ac:dyDescent="0.2">
      <c r="AG893" s="369"/>
      <c r="AH893" s="367"/>
    </row>
    <row r="894" spans="33:34" x14ac:dyDescent="0.2">
      <c r="AG894" s="369"/>
      <c r="AH894" s="367"/>
    </row>
    <row r="895" spans="33:34" x14ac:dyDescent="0.2">
      <c r="AG895" s="369"/>
      <c r="AH895" s="367"/>
    </row>
    <row r="896" spans="33:34" x14ac:dyDescent="0.2">
      <c r="AG896" s="369"/>
      <c r="AH896" s="367"/>
    </row>
    <row r="897" spans="33:34" x14ac:dyDescent="0.2">
      <c r="AG897" s="369"/>
      <c r="AH897" s="367"/>
    </row>
    <row r="898" spans="33:34" x14ac:dyDescent="0.2">
      <c r="AG898" s="369"/>
      <c r="AH898" s="367"/>
    </row>
    <row r="899" spans="33:34" x14ac:dyDescent="0.2">
      <c r="AG899" s="369"/>
      <c r="AH899" s="367"/>
    </row>
    <row r="900" spans="33:34" x14ac:dyDescent="0.2">
      <c r="AG900" s="369"/>
      <c r="AH900" s="367"/>
    </row>
    <row r="901" spans="33:34" x14ac:dyDescent="0.2">
      <c r="AG901" s="369"/>
      <c r="AH901" s="367"/>
    </row>
    <row r="902" spans="33:34" x14ac:dyDescent="0.2">
      <c r="AG902" s="369"/>
      <c r="AH902" s="367"/>
    </row>
    <row r="903" spans="33:34" x14ac:dyDescent="0.2">
      <c r="AG903" s="369"/>
      <c r="AH903" s="367"/>
    </row>
    <row r="904" spans="33:34" x14ac:dyDescent="0.2">
      <c r="AG904" s="369"/>
      <c r="AH904" s="367"/>
    </row>
    <row r="905" spans="33:34" x14ac:dyDescent="0.2">
      <c r="AG905" s="369"/>
      <c r="AH905" s="367"/>
    </row>
    <row r="906" spans="33:34" x14ac:dyDescent="0.2">
      <c r="AG906" s="369"/>
      <c r="AH906" s="367"/>
    </row>
    <row r="907" spans="33:34" x14ac:dyDescent="0.2">
      <c r="AG907" s="369"/>
      <c r="AH907" s="367"/>
    </row>
    <row r="908" spans="33:34" x14ac:dyDescent="0.2">
      <c r="AG908" s="369"/>
      <c r="AH908" s="367"/>
    </row>
    <row r="909" spans="33:34" x14ac:dyDescent="0.2">
      <c r="AG909" s="369"/>
      <c r="AH909" s="367"/>
    </row>
    <row r="910" spans="33:34" x14ac:dyDescent="0.2">
      <c r="AG910" s="369"/>
      <c r="AH910" s="367"/>
    </row>
    <row r="911" spans="33:34" x14ac:dyDescent="0.2">
      <c r="AG911" s="369"/>
      <c r="AH911" s="367"/>
    </row>
    <row r="912" spans="33:34" x14ac:dyDescent="0.2">
      <c r="AG912" s="369"/>
      <c r="AH912" s="367"/>
    </row>
    <row r="913" spans="33:34" x14ac:dyDescent="0.2">
      <c r="AG913" s="369"/>
      <c r="AH913" s="367"/>
    </row>
    <row r="914" spans="33:34" x14ac:dyDescent="0.2">
      <c r="AG914" s="369"/>
      <c r="AH914" s="367"/>
    </row>
    <row r="915" spans="33:34" x14ac:dyDescent="0.2">
      <c r="AG915" s="369"/>
      <c r="AH915" s="367"/>
    </row>
    <row r="916" spans="33:34" x14ac:dyDescent="0.2">
      <c r="AG916" s="369"/>
      <c r="AH916" s="367"/>
    </row>
    <row r="917" spans="33:34" x14ac:dyDescent="0.2">
      <c r="AG917" s="369"/>
      <c r="AH917" s="367"/>
    </row>
    <row r="918" spans="33:34" x14ac:dyDescent="0.2">
      <c r="AG918" s="369"/>
      <c r="AH918" s="367"/>
    </row>
    <row r="919" spans="33:34" x14ac:dyDescent="0.2">
      <c r="AG919" s="369"/>
      <c r="AH919" s="367"/>
    </row>
    <row r="920" spans="33:34" x14ac:dyDescent="0.2">
      <c r="AG920" s="369"/>
      <c r="AH920" s="367"/>
    </row>
    <row r="921" spans="33:34" x14ac:dyDescent="0.2">
      <c r="AG921" s="369"/>
      <c r="AH921" s="367"/>
    </row>
    <row r="922" spans="33:34" x14ac:dyDescent="0.2">
      <c r="AG922" s="369"/>
      <c r="AH922" s="367"/>
    </row>
    <row r="923" spans="33:34" x14ac:dyDescent="0.2">
      <c r="AG923" s="369"/>
      <c r="AH923" s="367"/>
    </row>
    <row r="924" spans="33:34" x14ac:dyDescent="0.2">
      <c r="AG924" s="369"/>
      <c r="AH924" s="367"/>
    </row>
    <row r="925" spans="33:34" x14ac:dyDescent="0.2">
      <c r="AG925" s="369"/>
      <c r="AH925" s="367"/>
    </row>
    <row r="926" spans="33:34" x14ac:dyDescent="0.2">
      <c r="AG926" s="369"/>
      <c r="AH926" s="367"/>
    </row>
    <row r="927" spans="33:34" x14ac:dyDescent="0.2">
      <c r="AG927" s="369"/>
      <c r="AH927" s="367"/>
    </row>
    <row r="928" spans="33:34" x14ac:dyDescent="0.2">
      <c r="AG928" s="369"/>
      <c r="AH928" s="367"/>
    </row>
    <row r="929" spans="33:34" x14ac:dyDescent="0.2">
      <c r="AG929" s="369"/>
      <c r="AH929" s="367"/>
    </row>
    <row r="930" spans="33:34" x14ac:dyDescent="0.2">
      <c r="AG930" s="369"/>
      <c r="AH930" s="367"/>
    </row>
    <row r="931" spans="33:34" x14ac:dyDescent="0.2">
      <c r="AG931" s="369"/>
      <c r="AH931" s="367"/>
    </row>
    <row r="932" spans="33:34" x14ac:dyDescent="0.2">
      <c r="AG932" s="369"/>
      <c r="AH932" s="367"/>
    </row>
    <row r="933" spans="33:34" x14ac:dyDescent="0.2">
      <c r="AG933" s="369"/>
      <c r="AH933" s="367"/>
    </row>
    <row r="934" spans="33:34" x14ac:dyDescent="0.2">
      <c r="AG934" s="369"/>
      <c r="AH934" s="367"/>
    </row>
    <row r="935" spans="33:34" x14ac:dyDescent="0.2">
      <c r="AG935" s="369"/>
      <c r="AH935" s="367"/>
    </row>
    <row r="936" spans="33:34" x14ac:dyDescent="0.2">
      <c r="AG936" s="369"/>
      <c r="AH936" s="367"/>
    </row>
    <row r="937" spans="33:34" x14ac:dyDescent="0.2">
      <c r="AG937" s="369"/>
      <c r="AH937" s="367"/>
    </row>
    <row r="938" spans="33:34" x14ac:dyDescent="0.2">
      <c r="AG938" s="369"/>
      <c r="AH938" s="367"/>
    </row>
    <row r="939" spans="33:34" x14ac:dyDescent="0.2">
      <c r="AG939" s="369"/>
      <c r="AH939" s="367"/>
    </row>
    <row r="940" spans="33:34" x14ac:dyDescent="0.2">
      <c r="AG940" s="369"/>
      <c r="AH940" s="367"/>
    </row>
    <row r="941" spans="33:34" x14ac:dyDescent="0.2">
      <c r="AG941" s="369"/>
      <c r="AH941" s="367"/>
    </row>
    <row r="942" spans="33:34" x14ac:dyDescent="0.2">
      <c r="AG942" s="369"/>
      <c r="AH942" s="367"/>
    </row>
    <row r="943" spans="33:34" x14ac:dyDescent="0.2">
      <c r="AG943" s="369"/>
      <c r="AH943" s="367"/>
    </row>
    <row r="944" spans="33:34" x14ac:dyDescent="0.2">
      <c r="AG944" s="369"/>
      <c r="AH944" s="367"/>
    </row>
    <row r="945" spans="33:34" x14ac:dyDescent="0.2">
      <c r="AG945" s="369"/>
      <c r="AH945" s="367"/>
    </row>
    <row r="946" spans="33:34" x14ac:dyDescent="0.2">
      <c r="AG946" s="369"/>
      <c r="AH946" s="367"/>
    </row>
    <row r="947" spans="33:34" x14ac:dyDescent="0.2">
      <c r="AG947" s="369"/>
      <c r="AH947" s="367"/>
    </row>
    <row r="948" spans="33:34" x14ac:dyDescent="0.2">
      <c r="AG948" s="369"/>
      <c r="AH948" s="367"/>
    </row>
    <row r="949" spans="33:34" x14ac:dyDescent="0.2">
      <c r="AG949" s="369"/>
      <c r="AH949" s="367"/>
    </row>
    <row r="950" spans="33:34" x14ac:dyDescent="0.2">
      <c r="AG950" s="369"/>
      <c r="AH950" s="367"/>
    </row>
    <row r="951" spans="33:34" x14ac:dyDescent="0.2">
      <c r="AG951" s="369"/>
      <c r="AH951" s="367"/>
    </row>
    <row r="952" spans="33:34" x14ac:dyDescent="0.2">
      <c r="AG952" s="369"/>
      <c r="AH952" s="367"/>
    </row>
    <row r="953" spans="33:34" x14ac:dyDescent="0.2">
      <c r="AG953" s="369"/>
      <c r="AH953" s="367"/>
    </row>
    <row r="954" spans="33:34" x14ac:dyDescent="0.2">
      <c r="AG954" s="369"/>
      <c r="AH954" s="367"/>
    </row>
    <row r="955" spans="33:34" x14ac:dyDescent="0.2">
      <c r="AG955" s="369"/>
      <c r="AH955" s="367"/>
    </row>
    <row r="956" spans="33:34" x14ac:dyDescent="0.2">
      <c r="AG956" s="369"/>
      <c r="AH956" s="367"/>
    </row>
    <row r="957" spans="33:34" x14ac:dyDescent="0.2">
      <c r="AG957" s="369"/>
      <c r="AH957" s="367"/>
    </row>
    <row r="958" spans="33:34" x14ac:dyDescent="0.2">
      <c r="AG958" s="369"/>
      <c r="AH958" s="367"/>
    </row>
    <row r="959" spans="33:34" x14ac:dyDescent="0.2">
      <c r="AG959" s="369"/>
      <c r="AH959" s="367"/>
    </row>
    <row r="960" spans="33:34" x14ac:dyDescent="0.2">
      <c r="AG960" s="369"/>
      <c r="AH960" s="367"/>
    </row>
    <row r="961" spans="33:34" x14ac:dyDescent="0.2">
      <c r="AG961" s="369"/>
      <c r="AH961" s="367"/>
    </row>
    <row r="962" spans="33:34" x14ac:dyDescent="0.2">
      <c r="AG962" s="369"/>
      <c r="AH962" s="367"/>
    </row>
    <row r="963" spans="33:34" x14ac:dyDescent="0.2">
      <c r="AG963" s="369"/>
      <c r="AH963" s="367"/>
    </row>
    <row r="964" spans="33:34" x14ac:dyDescent="0.2">
      <c r="AG964" s="369"/>
      <c r="AH964" s="367"/>
    </row>
    <row r="965" spans="33:34" x14ac:dyDescent="0.2">
      <c r="AG965" s="369"/>
      <c r="AH965" s="367"/>
    </row>
    <row r="966" spans="33:34" x14ac:dyDescent="0.2">
      <c r="AG966" s="369"/>
      <c r="AH966" s="367"/>
    </row>
    <row r="967" spans="33:34" x14ac:dyDescent="0.2">
      <c r="AG967" s="369"/>
      <c r="AH967" s="367"/>
    </row>
    <row r="968" spans="33:34" x14ac:dyDescent="0.2">
      <c r="AG968" s="369"/>
      <c r="AH968" s="367"/>
    </row>
    <row r="969" spans="33:34" x14ac:dyDescent="0.2">
      <c r="AG969" s="369"/>
      <c r="AH969" s="367"/>
    </row>
    <row r="970" spans="33:34" x14ac:dyDescent="0.2">
      <c r="AG970" s="369"/>
      <c r="AH970" s="367"/>
    </row>
    <row r="971" spans="33:34" x14ac:dyDescent="0.2">
      <c r="AG971" s="369"/>
      <c r="AH971" s="367"/>
    </row>
    <row r="972" spans="33:34" x14ac:dyDescent="0.2">
      <c r="AG972" s="369"/>
      <c r="AH972" s="367"/>
    </row>
    <row r="973" spans="33:34" x14ac:dyDescent="0.2">
      <c r="AG973" s="369"/>
      <c r="AH973" s="367"/>
    </row>
    <row r="974" spans="33:34" x14ac:dyDescent="0.2">
      <c r="AG974" s="369"/>
      <c r="AH974" s="367"/>
    </row>
    <row r="975" spans="33:34" x14ac:dyDescent="0.2">
      <c r="AG975" s="369"/>
      <c r="AH975" s="367"/>
    </row>
    <row r="976" spans="33:34" x14ac:dyDescent="0.2">
      <c r="AG976" s="369"/>
      <c r="AH976" s="367"/>
    </row>
    <row r="977" spans="33:34" x14ac:dyDescent="0.2">
      <c r="AG977" s="369"/>
      <c r="AH977" s="367"/>
    </row>
    <row r="978" spans="33:34" x14ac:dyDescent="0.2">
      <c r="AG978" s="369"/>
      <c r="AH978" s="367"/>
    </row>
    <row r="979" spans="33:34" x14ac:dyDescent="0.2">
      <c r="AG979" s="369"/>
      <c r="AH979" s="367"/>
    </row>
    <row r="980" spans="33:34" x14ac:dyDescent="0.2">
      <c r="AG980" s="369"/>
      <c r="AH980" s="367"/>
    </row>
    <row r="981" spans="33:34" x14ac:dyDescent="0.2">
      <c r="AG981" s="369"/>
      <c r="AH981" s="367"/>
    </row>
    <row r="982" spans="33:34" x14ac:dyDescent="0.2">
      <c r="AG982" s="369"/>
      <c r="AH982" s="367"/>
    </row>
    <row r="983" spans="33:34" x14ac:dyDescent="0.2">
      <c r="AG983" s="369"/>
      <c r="AH983" s="367"/>
    </row>
    <row r="984" spans="33:34" x14ac:dyDescent="0.2">
      <c r="AG984" s="369"/>
      <c r="AH984" s="367"/>
    </row>
    <row r="985" spans="33:34" x14ac:dyDescent="0.2">
      <c r="AG985" s="369"/>
      <c r="AH985" s="367"/>
    </row>
    <row r="986" spans="33:34" x14ac:dyDescent="0.2">
      <c r="AG986" s="369"/>
      <c r="AH986" s="367"/>
    </row>
    <row r="987" spans="33:34" x14ac:dyDescent="0.2">
      <c r="AG987" s="369"/>
      <c r="AH987" s="367"/>
    </row>
    <row r="988" spans="33:34" x14ac:dyDescent="0.2">
      <c r="AG988" s="369"/>
      <c r="AH988" s="367"/>
    </row>
    <row r="989" spans="33:34" x14ac:dyDescent="0.2">
      <c r="AG989" s="369"/>
      <c r="AH989" s="367"/>
    </row>
    <row r="990" spans="33:34" x14ac:dyDescent="0.2">
      <c r="AG990" s="369"/>
      <c r="AH990" s="367"/>
    </row>
    <row r="991" spans="33:34" x14ac:dyDescent="0.2">
      <c r="AG991" s="369"/>
      <c r="AH991" s="367"/>
    </row>
    <row r="992" spans="33:34" x14ac:dyDescent="0.2">
      <c r="AG992" s="369"/>
      <c r="AH992" s="367"/>
    </row>
    <row r="993" spans="33:34" x14ac:dyDescent="0.2">
      <c r="AG993" s="369"/>
      <c r="AH993" s="367"/>
    </row>
    <row r="994" spans="33:34" x14ac:dyDescent="0.2">
      <c r="AG994" s="369"/>
      <c r="AH994" s="367"/>
    </row>
    <row r="995" spans="33:34" x14ac:dyDescent="0.2">
      <c r="AG995" s="369"/>
      <c r="AH995" s="367"/>
    </row>
    <row r="996" spans="33:34" x14ac:dyDescent="0.2">
      <c r="AG996" s="369"/>
      <c r="AH996" s="367"/>
    </row>
    <row r="997" spans="33:34" x14ac:dyDescent="0.2">
      <c r="AG997" s="369"/>
      <c r="AH997" s="367"/>
    </row>
    <row r="998" spans="33:34" x14ac:dyDescent="0.2">
      <c r="AG998" s="369"/>
      <c r="AH998" s="367"/>
    </row>
    <row r="999" spans="33:34" x14ac:dyDescent="0.2">
      <c r="AG999" s="369"/>
      <c r="AH999" s="367"/>
    </row>
    <row r="1000" spans="33:34" x14ac:dyDescent="0.2">
      <c r="AG1000" s="369"/>
      <c r="AH1000" s="367"/>
    </row>
    <row r="1001" spans="33:34" x14ac:dyDescent="0.2">
      <c r="AG1001" s="369"/>
      <c r="AH1001" s="367"/>
    </row>
    <row r="1002" spans="33:34" x14ac:dyDescent="0.2">
      <c r="AG1002" s="369"/>
      <c r="AH1002" s="367"/>
    </row>
    <row r="1003" spans="33:34" x14ac:dyDescent="0.2">
      <c r="AG1003" s="369"/>
      <c r="AH1003" s="367"/>
    </row>
    <row r="1004" spans="33:34" x14ac:dyDescent="0.2">
      <c r="AG1004" s="369"/>
      <c r="AH1004" s="367"/>
    </row>
    <row r="1005" spans="33:34" x14ac:dyDescent="0.2">
      <c r="AG1005" s="369"/>
      <c r="AH1005" s="367"/>
    </row>
    <row r="1006" spans="33:34" x14ac:dyDescent="0.2">
      <c r="AG1006" s="369"/>
      <c r="AH1006" s="367"/>
    </row>
    <row r="1007" spans="33:34" x14ac:dyDescent="0.2">
      <c r="AG1007" s="369"/>
      <c r="AH1007" s="367"/>
    </row>
    <row r="1008" spans="33:34" x14ac:dyDescent="0.2">
      <c r="AG1008" s="369"/>
      <c r="AH1008" s="367"/>
    </row>
    <row r="1009" spans="33:34" x14ac:dyDescent="0.2">
      <c r="AG1009" s="369"/>
      <c r="AH1009" s="367"/>
    </row>
    <row r="1010" spans="33:34" x14ac:dyDescent="0.2">
      <c r="AG1010" s="369"/>
      <c r="AH1010" s="367"/>
    </row>
    <row r="1011" spans="33:34" x14ac:dyDescent="0.2">
      <c r="AG1011" s="369"/>
      <c r="AH1011" s="367"/>
    </row>
    <row r="1012" spans="33:34" x14ac:dyDescent="0.2">
      <c r="AG1012" s="369"/>
      <c r="AH1012" s="367"/>
    </row>
    <row r="1013" spans="33:34" x14ac:dyDescent="0.2">
      <c r="AG1013" s="369"/>
      <c r="AH1013" s="367"/>
    </row>
    <row r="1014" spans="33:34" x14ac:dyDescent="0.2">
      <c r="AG1014" s="369"/>
      <c r="AH1014" s="367"/>
    </row>
    <row r="1015" spans="33:34" x14ac:dyDescent="0.2">
      <c r="AG1015" s="369"/>
      <c r="AH1015" s="367"/>
    </row>
    <row r="1016" spans="33:34" x14ac:dyDescent="0.2">
      <c r="AG1016" s="369"/>
      <c r="AH1016" s="367"/>
    </row>
    <row r="1017" spans="33:34" x14ac:dyDescent="0.2">
      <c r="AG1017" s="369"/>
      <c r="AH1017" s="367"/>
    </row>
    <row r="1018" spans="33:34" x14ac:dyDescent="0.2">
      <c r="AG1018" s="369"/>
      <c r="AH1018" s="367"/>
    </row>
    <row r="1019" spans="33:34" x14ac:dyDescent="0.2">
      <c r="AG1019" s="369"/>
      <c r="AH1019" s="367"/>
    </row>
    <row r="1020" spans="33:34" x14ac:dyDescent="0.2">
      <c r="AG1020" s="369"/>
      <c r="AH1020" s="367"/>
    </row>
    <row r="1021" spans="33:34" x14ac:dyDescent="0.2">
      <c r="AG1021" s="369"/>
      <c r="AH1021" s="367"/>
    </row>
    <row r="1022" spans="33:34" x14ac:dyDescent="0.2">
      <c r="AG1022" s="369"/>
      <c r="AH1022" s="367"/>
    </row>
    <row r="1023" spans="33:34" x14ac:dyDescent="0.2">
      <c r="AG1023" s="369"/>
      <c r="AH1023" s="367"/>
    </row>
    <row r="1024" spans="33:34" x14ac:dyDescent="0.2">
      <c r="AG1024" s="369"/>
      <c r="AH1024" s="367"/>
    </row>
    <row r="1025" spans="33:34" x14ac:dyDescent="0.2">
      <c r="AG1025" s="369"/>
      <c r="AH1025" s="367"/>
    </row>
    <row r="1026" spans="33:34" x14ac:dyDescent="0.2">
      <c r="AG1026" s="369"/>
      <c r="AH1026" s="367"/>
    </row>
  </sheetData>
  <autoFilter ref="C1:C1026"/>
  <mergeCells count="513">
    <mergeCell ref="AG1:AG2"/>
    <mergeCell ref="C6:AF6"/>
    <mergeCell ref="B8:AH8"/>
    <mergeCell ref="C11:AF11"/>
    <mergeCell ref="B13:AH13"/>
    <mergeCell ref="C17:AF17"/>
    <mergeCell ref="C18:AF18"/>
    <mergeCell ref="B20:B21"/>
    <mergeCell ref="C20:H21"/>
    <mergeCell ref="I20:AD21"/>
    <mergeCell ref="AE20:AE21"/>
    <mergeCell ref="AF20:AF21"/>
    <mergeCell ref="AG20:AG21"/>
    <mergeCell ref="B10:AH10"/>
    <mergeCell ref="AE19:AF19"/>
    <mergeCell ref="I27:AD27"/>
    <mergeCell ref="I28:AD28"/>
    <mergeCell ref="I29:AD29"/>
    <mergeCell ref="I30:AD30"/>
    <mergeCell ref="I31:AD31"/>
    <mergeCell ref="I32:AD32"/>
    <mergeCell ref="AH20:AH21"/>
    <mergeCell ref="I22:AD22"/>
    <mergeCell ref="I23:AD23"/>
    <mergeCell ref="I24:AD24"/>
    <mergeCell ref="I25:AD25"/>
    <mergeCell ref="I26:AD26"/>
    <mergeCell ref="I39:AD39"/>
    <mergeCell ref="I40:AD40"/>
    <mergeCell ref="I41:AD41"/>
    <mergeCell ref="I42:AD42"/>
    <mergeCell ref="I43:AD43"/>
    <mergeCell ref="I44:AD44"/>
    <mergeCell ref="I33:AD33"/>
    <mergeCell ref="I34:AD34"/>
    <mergeCell ref="I35:AD35"/>
    <mergeCell ref="I36:AD36"/>
    <mergeCell ref="I37:AD37"/>
    <mergeCell ref="I38:AD38"/>
    <mergeCell ref="I51:AD51"/>
    <mergeCell ref="I52:AD52"/>
    <mergeCell ref="I53:AD53"/>
    <mergeCell ref="I54:AD54"/>
    <mergeCell ref="I55:AD55"/>
    <mergeCell ref="I56:AD56"/>
    <mergeCell ref="I45:AD45"/>
    <mergeCell ref="I46:AD46"/>
    <mergeCell ref="I47:AD47"/>
    <mergeCell ref="I48:AD48"/>
    <mergeCell ref="I49:AD49"/>
    <mergeCell ref="I50:AD50"/>
    <mergeCell ref="I63:AD63"/>
    <mergeCell ref="I64:AD64"/>
    <mergeCell ref="I65:AD65"/>
    <mergeCell ref="I66:AD66"/>
    <mergeCell ref="I67:AD67"/>
    <mergeCell ref="I68:AD68"/>
    <mergeCell ref="I57:AD57"/>
    <mergeCell ref="I58:AD58"/>
    <mergeCell ref="I59:AD59"/>
    <mergeCell ref="I60:AD60"/>
    <mergeCell ref="I61:AD61"/>
    <mergeCell ref="I62:AD62"/>
    <mergeCell ref="I75:AD75"/>
    <mergeCell ref="I76:AD76"/>
    <mergeCell ref="I77:AD77"/>
    <mergeCell ref="I78:AD78"/>
    <mergeCell ref="I79:AD79"/>
    <mergeCell ref="I80:AD80"/>
    <mergeCell ref="I69:AD69"/>
    <mergeCell ref="I70:AD70"/>
    <mergeCell ref="I71:AD71"/>
    <mergeCell ref="I72:AD72"/>
    <mergeCell ref="I73:AD73"/>
    <mergeCell ref="I74:AD74"/>
    <mergeCell ref="I87:AD87"/>
    <mergeCell ref="I88:AD88"/>
    <mergeCell ref="I89:AD89"/>
    <mergeCell ref="I90:AD90"/>
    <mergeCell ref="I91:AD91"/>
    <mergeCell ref="I92:AD92"/>
    <mergeCell ref="I81:AD81"/>
    <mergeCell ref="I82:AD82"/>
    <mergeCell ref="I83:AD83"/>
    <mergeCell ref="I84:AD84"/>
    <mergeCell ref="I85:AD85"/>
    <mergeCell ref="I86:AD86"/>
    <mergeCell ref="I99:AD99"/>
    <mergeCell ref="I100:AD100"/>
    <mergeCell ref="I101:AD101"/>
    <mergeCell ref="I102:AD102"/>
    <mergeCell ref="I103:AD103"/>
    <mergeCell ref="I104:AD104"/>
    <mergeCell ref="I93:AD93"/>
    <mergeCell ref="I94:AD94"/>
    <mergeCell ref="I95:AD95"/>
    <mergeCell ref="I96:AD96"/>
    <mergeCell ref="I97:AD97"/>
    <mergeCell ref="I98:AD98"/>
    <mergeCell ref="I111:AD111"/>
    <mergeCell ref="I112:AD112"/>
    <mergeCell ref="I113:AD113"/>
    <mergeCell ref="I114:AD114"/>
    <mergeCell ref="I115:AD115"/>
    <mergeCell ref="I116:AD116"/>
    <mergeCell ref="I105:AD105"/>
    <mergeCell ref="I106:AD106"/>
    <mergeCell ref="I107:AD107"/>
    <mergeCell ref="I108:AD108"/>
    <mergeCell ref="I109:AD109"/>
    <mergeCell ref="I110:AD110"/>
    <mergeCell ref="I123:AD123"/>
    <mergeCell ref="I124:AD124"/>
    <mergeCell ref="I125:AD125"/>
    <mergeCell ref="I126:AD126"/>
    <mergeCell ref="I127:AD127"/>
    <mergeCell ref="I128:AD128"/>
    <mergeCell ref="I117:AD117"/>
    <mergeCell ref="I118:AD118"/>
    <mergeCell ref="I119:AD119"/>
    <mergeCell ref="I120:AD120"/>
    <mergeCell ref="I121:AD121"/>
    <mergeCell ref="I122:AD122"/>
    <mergeCell ref="I135:AD135"/>
    <mergeCell ref="I136:AD136"/>
    <mergeCell ref="I137:AD137"/>
    <mergeCell ref="I138:AD138"/>
    <mergeCell ref="I139:AD139"/>
    <mergeCell ref="I140:AD140"/>
    <mergeCell ref="I129:AD129"/>
    <mergeCell ref="I130:AD130"/>
    <mergeCell ref="I131:AD131"/>
    <mergeCell ref="I132:AD132"/>
    <mergeCell ref="I133:AD133"/>
    <mergeCell ref="I134:AD134"/>
    <mergeCell ref="I147:AD147"/>
    <mergeCell ref="I148:AD148"/>
    <mergeCell ref="I149:AD149"/>
    <mergeCell ref="I150:AD150"/>
    <mergeCell ref="I151:AD151"/>
    <mergeCell ref="I152:AD152"/>
    <mergeCell ref="I141:AD141"/>
    <mergeCell ref="I142:AD142"/>
    <mergeCell ref="I143:AD143"/>
    <mergeCell ref="I144:AD144"/>
    <mergeCell ref="I145:AD145"/>
    <mergeCell ref="I146:AD146"/>
    <mergeCell ref="I159:AD159"/>
    <mergeCell ref="I160:AD160"/>
    <mergeCell ref="I161:AD161"/>
    <mergeCell ref="I162:AD162"/>
    <mergeCell ref="I163:AD163"/>
    <mergeCell ref="I164:AD164"/>
    <mergeCell ref="I153:AD153"/>
    <mergeCell ref="I154:AD154"/>
    <mergeCell ref="I155:AD155"/>
    <mergeCell ref="I156:AD156"/>
    <mergeCell ref="I157:AD157"/>
    <mergeCell ref="I158:AD158"/>
    <mergeCell ref="I171:AD171"/>
    <mergeCell ref="I172:AD172"/>
    <mergeCell ref="I173:AD173"/>
    <mergeCell ref="I174:AD174"/>
    <mergeCell ref="I175:AD175"/>
    <mergeCell ref="I176:AD176"/>
    <mergeCell ref="I165:AD165"/>
    <mergeCell ref="I166:AD166"/>
    <mergeCell ref="I167:AD167"/>
    <mergeCell ref="I168:AD168"/>
    <mergeCell ref="I169:AD169"/>
    <mergeCell ref="I170:AD170"/>
    <mergeCell ref="I183:AD183"/>
    <mergeCell ref="I184:AD184"/>
    <mergeCell ref="I185:AD185"/>
    <mergeCell ref="I186:AD186"/>
    <mergeCell ref="I187:AD187"/>
    <mergeCell ref="I188:AD188"/>
    <mergeCell ref="I177:AD177"/>
    <mergeCell ref="I178:AD178"/>
    <mergeCell ref="I179:AD179"/>
    <mergeCell ref="I180:AD180"/>
    <mergeCell ref="I181:AD181"/>
    <mergeCell ref="I182:AD182"/>
    <mergeCell ref="I195:AD195"/>
    <mergeCell ref="I196:AD196"/>
    <mergeCell ref="I197:AD197"/>
    <mergeCell ref="I198:AD198"/>
    <mergeCell ref="I199:AD199"/>
    <mergeCell ref="I200:AD200"/>
    <mergeCell ref="I189:AD189"/>
    <mergeCell ref="I190:AD190"/>
    <mergeCell ref="I191:AD191"/>
    <mergeCell ref="I192:AD192"/>
    <mergeCell ref="I193:AD193"/>
    <mergeCell ref="I194:AD194"/>
    <mergeCell ref="I207:AD207"/>
    <mergeCell ref="I208:AD208"/>
    <mergeCell ref="I209:AD209"/>
    <mergeCell ref="I210:AD210"/>
    <mergeCell ref="I211:AD211"/>
    <mergeCell ref="I212:AD212"/>
    <mergeCell ref="I201:AD201"/>
    <mergeCell ref="I202:AD202"/>
    <mergeCell ref="I203:AD203"/>
    <mergeCell ref="I204:AD204"/>
    <mergeCell ref="I205:AD205"/>
    <mergeCell ref="I206:AD206"/>
    <mergeCell ref="I219:AD219"/>
    <mergeCell ref="I220:AD220"/>
    <mergeCell ref="I221:AD221"/>
    <mergeCell ref="I222:AD222"/>
    <mergeCell ref="I223:AD223"/>
    <mergeCell ref="I224:AD224"/>
    <mergeCell ref="I213:AD213"/>
    <mergeCell ref="I214:AD214"/>
    <mergeCell ref="I215:AD215"/>
    <mergeCell ref="I216:AD216"/>
    <mergeCell ref="I217:AD217"/>
    <mergeCell ref="I218:AD218"/>
    <mergeCell ref="I231:AD231"/>
    <mergeCell ref="I232:AD232"/>
    <mergeCell ref="I233:AD233"/>
    <mergeCell ref="I234:AD234"/>
    <mergeCell ref="I235:AD235"/>
    <mergeCell ref="I236:AD236"/>
    <mergeCell ref="I225:AD225"/>
    <mergeCell ref="I226:AD226"/>
    <mergeCell ref="I227:AD227"/>
    <mergeCell ref="I228:AD228"/>
    <mergeCell ref="I229:AD229"/>
    <mergeCell ref="I230:AD230"/>
    <mergeCell ref="I243:AD243"/>
    <mergeCell ref="I244:AD244"/>
    <mergeCell ref="I245:AD245"/>
    <mergeCell ref="I246:AD246"/>
    <mergeCell ref="I247:AD247"/>
    <mergeCell ref="I248:AD248"/>
    <mergeCell ref="I237:AD237"/>
    <mergeCell ref="I238:AD238"/>
    <mergeCell ref="I239:AD239"/>
    <mergeCell ref="I240:AD240"/>
    <mergeCell ref="I241:AD241"/>
    <mergeCell ref="I242:AD242"/>
    <mergeCell ref="I255:AD255"/>
    <mergeCell ref="I256:AD256"/>
    <mergeCell ref="I257:AD257"/>
    <mergeCell ref="I258:AD258"/>
    <mergeCell ref="I259:AD259"/>
    <mergeCell ref="I260:AD260"/>
    <mergeCell ref="I249:AD249"/>
    <mergeCell ref="I250:AD250"/>
    <mergeCell ref="I251:AD251"/>
    <mergeCell ref="I252:AD252"/>
    <mergeCell ref="I253:AD253"/>
    <mergeCell ref="I254:AD254"/>
    <mergeCell ref="I267:AD267"/>
    <mergeCell ref="I268:AD268"/>
    <mergeCell ref="I269:AD269"/>
    <mergeCell ref="I270:AD270"/>
    <mergeCell ref="I271:AD271"/>
    <mergeCell ref="I272:AD272"/>
    <mergeCell ref="I261:AD261"/>
    <mergeCell ref="I262:AD262"/>
    <mergeCell ref="I263:AD263"/>
    <mergeCell ref="I264:AD264"/>
    <mergeCell ref="I265:AD265"/>
    <mergeCell ref="I266:AD266"/>
    <mergeCell ref="I279:AD279"/>
    <mergeCell ref="I280:AD280"/>
    <mergeCell ref="I281:AD281"/>
    <mergeCell ref="I282:AD282"/>
    <mergeCell ref="I283:AD283"/>
    <mergeCell ref="I284:AD284"/>
    <mergeCell ref="I273:AD273"/>
    <mergeCell ref="I274:AD274"/>
    <mergeCell ref="I275:AD275"/>
    <mergeCell ref="I276:AD276"/>
    <mergeCell ref="I277:AD277"/>
    <mergeCell ref="I278:AD278"/>
    <mergeCell ref="I291:AD291"/>
    <mergeCell ref="I292:AD292"/>
    <mergeCell ref="I293:AD293"/>
    <mergeCell ref="I294:AD294"/>
    <mergeCell ref="I295:AD295"/>
    <mergeCell ref="I296:AD296"/>
    <mergeCell ref="I285:AD285"/>
    <mergeCell ref="I286:AD286"/>
    <mergeCell ref="I287:AD287"/>
    <mergeCell ref="I288:AD288"/>
    <mergeCell ref="I289:AD289"/>
    <mergeCell ref="I290:AD290"/>
    <mergeCell ref="I303:AD303"/>
    <mergeCell ref="I304:AD304"/>
    <mergeCell ref="I305:AD305"/>
    <mergeCell ref="I306:AD306"/>
    <mergeCell ref="I307:AD307"/>
    <mergeCell ref="I308:AD308"/>
    <mergeCell ref="I297:AD297"/>
    <mergeCell ref="I298:AD298"/>
    <mergeCell ref="I299:AD299"/>
    <mergeCell ref="I300:AD300"/>
    <mergeCell ref="I301:AD301"/>
    <mergeCell ref="I302:AD302"/>
    <mergeCell ref="I315:AD315"/>
    <mergeCell ref="I316:AD316"/>
    <mergeCell ref="I317:AD317"/>
    <mergeCell ref="I318:AD318"/>
    <mergeCell ref="I319:AD319"/>
    <mergeCell ref="I320:AD320"/>
    <mergeCell ref="I309:AD309"/>
    <mergeCell ref="I310:AD310"/>
    <mergeCell ref="I311:AD311"/>
    <mergeCell ref="I312:AD312"/>
    <mergeCell ref="I313:AD313"/>
    <mergeCell ref="I314:AD314"/>
    <mergeCell ref="I327:AD327"/>
    <mergeCell ref="I328:AD328"/>
    <mergeCell ref="I329:AD329"/>
    <mergeCell ref="I330:AD330"/>
    <mergeCell ref="I331:AD331"/>
    <mergeCell ref="I332:AD332"/>
    <mergeCell ref="I321:AD321"/>
    <mergeCell ref="I322:AD322"/>
    <mergeCell ref="I323:AD323"/>
    <mergeCell ref="I324:AD324"/>
    <mergeCell ref="I325:AD325"/>
    <mergeCell ref="I326:AD326"/>
    <mergeCell ref="I339:AD339"/>
    <mergeCell ref="I340:AD340"/>
    <mergeCell ref="I341:AD341"/>
    <mergeCell ref="I342:AD342"/>
    <mergeCell ref="I343:AD343"/>
    <mergeCell ref="I344:AD344"/>
    <mergeCell ref="I333:AD333"/>
    <mergeCell ref="I334:AD334"/>
    <mergeCell ref="I335:AD335"/>
    <mergeCell ref="I336:AD336"/>
    <mergeCell ref="I337:AD337"/>
    <mergeCell ref="I338:AD338"/>
    <mergeCell ref="I351:AD351"/>
    <mergeCell ref="I352:AD352"/>
    <mergeCell ref="I353:AD353"/>
    <mergeCell ref="I354:AD354"/>
    <mergeCell ref="I355:AD355"/>
    <mergeCell ref="I356:AD356"/>
    <mergeCell ref="I345:AD345"/>
    <mergeCell ref="I346:AD346"/>
    <mergeCell ref="I347:AD347"/>
    <mergeCell ref="I348:AD348"/>
    <mergeCell ref="I349:AD349"/>
    <mergeCell ref="I350:AD350"/>
    <mergeCell ref="I363:AD363"/>
    <mergeCell ref="I364:AD364"/>
    <mergeCell ref="I365:AD365"/>
    <mergeCell ref="I366:AD366"/>
    <mergeCell ref="I367:AD367"/>
    <mergeCell ref="I368:AD368"/>
    <mergeCell ref="I357:AD357"/>
    <mergeCell ref="I358:AD358"/>
    <mergeCell ref="I359:AD359"/>
    <mergeCell ref="I360:AD360"/>
    <mergeCell ref="I361:AD361"/>
    <mergeCell ref="I362:AD362"/>
    <mergeCell ref="I375:AD375"/>
    <mergeCell ref="I376:AD376"/>
    <mergeCell ref="I377:AD377"/>
    <mergeCell ref="I378:AD378"/>
    <mergeCell ref="I379:AD379"/>
    <mergeCell ref="I380:AD380"/>
    <mergeCell ref="I369:AD369"/>
    <mergeCell ref="I370:AD370"/>
    <mergeCell ref="I371:AD371"/>
    <mergeCell ref="I372:AD372"/>
    <mergeCell ref="I373:AD373"/>
    <mergeCell ref="I374:AD374"/>
    <mergeCell ref="I387:AD387"/>
    <mergeCell ref="I388:AD388"/>
    <mergeCell ref="I389:AD389"/>
    <mergeCell ref="I390:AD390"/>
    <mergeCell ref="I391:AD391"/>
    <mergeCell ref="I392:AD392"/>
    <mergeCell ref="I381:AD381"/>
    <mergeCell ref="I382:AD382"/>
    <mergeCell ref="I383:AD383"/>
    <mergeCell ref="I384:AD384"/>
    <mergeCell ref="I385:AD385"/>
    <mergeCell ref="I386:AD386"/>
    <mergeCell ref="I399:AD399"/>
    <mergeCell ref="I400:AD400"/>
    <mergeCell ref="I401:AD401"/>
    <mergeCell ref="I402:AD402"/>
    <mergeCell ref="I403:AD403"/>
    <mergeCell ref="I404:AD404"/>
    <mergeCell ref="I393:AD393"/>
    <mergeCell ref="I394:AD394"/>
    <mergeCell ref="I395:AD395"/>
    <mergeCell ref="I396:AD396"/>
    <mergeCell ref="I397:AD397"/>
    <mergeCell ref="I398:AD398"/>
    <mergeCell ref="I411:AD411"/>
    <mergeCell ref="I412:AD412"/>
    <mergeCell ref="I413:AD413"/>
    <mergeCell ref="I414:AD414"/>
    <mergeCell ref="I415:AD415"/>
    <mergeCell ref="I416:AD416"/>
    <mergeCell ref="I405:AD405"/>
    <mergeCell ref="I406:AD406"/>
    <mergeCell ref="I407:AD407"/>
    <mergeCell ref="I408:AD408"/>
    <mergeCell ref="I409:AD409"/>
    <mergeCell ref="I410:AD410"/>
    <mergeCell ref="I423:AD423"/>
    <mergeCell ref="I424:AD424"/>
    <mergeCell ref="I425:AD425"/>
    <mergeCell ref="I426:AD426"/>
    <mergeCell ref="I427:AD427"/>
    <mergeCell ref="I428:AD428"/>
    <mergeCell ref="I417:AD417"/>
    <mergeCell ref="I418:AD418"/>
    <mergeCell ref="I419:AD419"/>
    <mergeCell ref="I420:AD420"/>
    <mergeCell ref="I421:AD421"/>
    <mergeCell ref="I422:AD422"/>
    <mergeCell ref="I435:AD435"/>
    <mergeCell ref="I436:AD436"/>
    <mergeCell ref="I437:AD437"/>
    <mergeCell ref="I438:AD438"/>
    <mergeCell ref="I439:AD439"/>
    <mergeCell ref="I440:AD440"/>
    <mergeCell ref="I429:AD429"/>
    <mergeCell ref="I430:AD430"/>
    <mergeCell ref="I431:AD431"/>
    <mergeCell ref="I432:AD432"/>
    <mergeCell ref="I433:AD433"/>
    <mergeCell ref="I434:AD434"/>
    <mergeCell ref="I447:AD447"/>
    <mergeCell ref="I448:AD448"/>
    <mergeCell ref="I449:AD449"/>
    <mergeCell ref="I450:AD450"/>
    <mergeCell ref="I451:AD451"/>
    <mergeCell ref="I452:AD452"/>
    <mergeCell ref="I441:AD441"/>
    <mergeCell ref="I442:AD442"/>
    <mergeCell ref="I443:AD443"/>
    <mergeCell ref="I444:AD444"/>
    <mergeCell ref="I445:AD445"/>
    <mergeCell ref="I446:AD446"/>
    <mergeCell ref="I459:AD459"/>
    <mergeCell ref="I460:AD460"/>
    <mergeCell ref="I461:AD461"/>
    <mergeCell ref="I462:AD462"/>
    <mergeCell ref="I463:AD463"/>
    <mergeCell ref="I464:AD464"/>
    <mergeCell ref="I453:AD453"/>
    <mergeCell ref="I454:AD454"/>
    <mergeCell ref="I455:AD455"/>
    <mergeCell ref="I456:AD456"/>
    <mergeCell ref="I457:AD457"/>
    <mergeCell ref="I458:AD458"/>
    <mergeCell ref="I471:AD471"/>
    <mergeCell ref="I472:AD472"/>
    <mergeCell ref="I473:AD473"/>
    <mergeCell ref="I474:AD474"/>
    <mergeCell ref="I475:AD475"/>
    <mergeCell ref="I476:AD476"/>
    <mergeCell ref="I465:AD465"/>
    <mergeCell ref="I466:AD466"/>
    <mergeCell ref="I467:AD467"/>
    <mergeCell ref="I468:AD468"/>
    <mergeCell ref="I469:AD469"/>
    <mergeCell ref="I470:AD470"/>
    <mergeCell ref="I483:AD483"/>
    <mergeCell ref="I484:AD484"/>
    <mergeCell ref="I485:AD485"/>
    <mergeCell ref="I486:AD486"/>
    <mergeCell ref="I487:AD487"/>
    <mergeCell ref="I488:AD488"/>
    <mergeCell ref="I477:AD477"/>
    <mergeCell ref="I478:AD478"/>
    <mergeCell ref="I479:AD479"/>
    <mergeCell ref="I480:AD480"/>
    <mergeCell ref="I481:AD481"/>
    <mergeCell ref="I482:AD482"/>
    <mergeCell ref="I495:AD495"/>
    <mergeCell ref="I496:AD496"/>
    <mergeCell ref="I497:AD497"/>
    <mergeCell ref="I498:AD498"/>
    <mergeCell ref="I499:AD499"/>
    <mergeCell ref="I500:AD500"/>
    <mergeCell ref="I489:AD489"/>
    <mergeCell ref="I490:AD490"/>
    <mergeCell ref="I491:AD491"/>
    <mergeCell ref="I492:AD492"/>
    <mergeCell ref="I493:AD493"/>
    <mergeCell ref="I494:AD494"/>
    <mergeCell ref="Q517:AF517"/>
    <mergeCell ref="I507:AD507"/>
    <mergeCell ref="C508:AH508"/>
    <mergeCell ref="C509:AH509"/>
    <mergeCell ref="C510:H510"/>
    <mergeCell ref="I510:AH510"/>
    <mergeCell ref="C511:AH511"/>
    <mergeCell ref="I501:AD501"/>
    <mergeCell ref="I502:AD502"/>
    <mergeCell ref="I503:AD503"/>
    <mergeCell ref="I504:AD504"/>
    <mergeCell ref="I505:AD505"/>
    <mergeCell ref="I506:AD506"/>
    <mergeCell ref="C515:P515"/>
    <mergeCell ref="Q515:AF515"/>
    <mergeCell ref="C516:AH516"/>
    <mergeCell ref="C512:P512"/>
    <mergeCell ref="C514:P514"/>
  </mergeCells>
  <pageMargins left="0.70866141732283472" right="0.70866141732283472" top="0.74803149606299213" bottom="0.74803149606299213" header="0.31496062992125984" footer="0.31496062992125984"/>
  <pageSetup paperSize="9" scale="60" fitToHeight="11" orientation="portrait" r:id="rId1"/>
  <rowBreaks count="1" manualBreakCount="1">
    <brk id="438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P125"/>
  <sheetViews>
    <sheetView showGridLines="0" view="pageBreakPreview" topLeftCell="A73" zoomScale="60" zoomScaleNormal="80" workbookViewId="0">
      <selection activeCell="K83" sqref="K83"/>
    </sheetView>
  </sheetViews>
  <sheetFormatPr defaultRowHeight="15" x14ac:dyDescent="0.25"/>
  <cols>
    <col min="1" max="1" width="9.140625" style="819"/>
    <col min="2" max="2" width="111.28515625" style="819" customWidth="1"/>
    <col min="3" max="4" width="20.7109375" style="819" customWidth="1"/>
    <col min="5" max="5" width="20.7109375" style="819" hidden="1" customWidth="1"/>
    <col min="6" max="7" width="9.140625" style="819"/>
    <col min="8" max="8" width="9.85546875" style="819" bestFit="1" customWidth="1"/>
    <col min="9" max="257" width="9.140625" style="819"/>
    <col min="258" max="258" width="111.28515625" style="819" customWidth="1"/>
    <col min="259" max="260" width="20.7109375" style="819" customWidth="1"/>
    <col min="261" max="261" width="0" style="819" hidden="1" customWidth="1"/>
    <col min="262" max="263" width="9.140625" style="819"/>
    <col min="264" max="264" width="9.85546875" style="819" bestFit="1" customWidth="1"/>
    <col min="265" max="513" width="9.140625" style="819"/>
    <col min="514" max="514" width="111.28515625" style="819" customWidth="1"/>
    <col min="515" max="516" width="20.7109375" style="819" customWidth="1"/>
    <col min="517" max="517" width="0" style="819" hidden="1" customWidth="1"/>
    <col min="518" max="519" width="9.140625" style="819"/>
    <col min="520" max="520" width="9.85546875" style="819" bestFit="1" customWidth="1"/>
    <col min="521" max="769" width="9.140625" style="819"/>
    <col min="770" max="770" width="111.28515625" style="819" customWidth="1"/>
    <col min="771" max="772" width="20.7109375" style="819" customWidth="1"/>
    <col min="773" max="773" width="0" style="819" hidden="1" customWidth="1"/>
    <col min="774" max="775" width="9.140625" style="819"/>
    <col min="776" max="776" width="9.85546875" style="819" bestFit="1" customWidth="1"/>
    <col min="777" max="1025" width="9.140625" style="819"/>
    <col min="1026" max="1026" width="111.28515625" style="819" customWidth="1"/>
    <col min="1027" max="1028" width="20.7109375" style="819" customWidth="1"/>
    <col min="1029" max="1029" width="0" style="819" hidden="1" customWidth="1"/>
    <col min="1030" max="1031" width="9.140625" style="819"/>
    <col min="1032" max="1032" width="9.85546875" style="819" bestFit="1" customWidth="1"/>
    <col min="1033" max="1281" width="9.140625" style="819"/>
    <col min="1282" max="1282" width="111.28515625" style="819" customWidth="1"/>
    <col min="1283" max="1284" width="20.7109375" style="819" customWidth="1"/>
    <col min="1285" max="1285" width="0" style="819" hidden="1" customWidth="1"/>
    <col min="1286" max="1287" width="9.140625" style="819"/>
    <col min="1288" max="1288" width="9.85546875" style="819" bestFit="1" customWidth="1"/>
    <col min="1289" max="1537" width="9.140625" style="819"/>
    <col min="1538" max="1538" width="111.28515625" style="819" customWidth="1"/>
    <col min="1539" max="1540" width="20.7109375" style="819" customWidth="1"/>
    <col min="1541" max="1541" width="0" style="819" hidden="1" customWidth="1"/>
    <col min="1542" max="1543" width="9.140625" style="819"/>
    <col min="1544" max="1544" width="9.85546875" style="819" bestFit="1" customWidth="1"/>
    <col min="1545" max="1793" width="9.140625" style="819"/>
    <col min="1794" max="1794" width="111.28515625" style="819" customWidth="1"/>
    <col min="1795" max="1796" width="20.7109375" style="819" customWidth="1"/>
    <col min="1797" max="1797" width="0" style="819" hidden="1" customWidth="1"/>
    <col min="1798" max="1799" width="9.140625" style="819"/>
    <col min="1800" max="1800" width="9.85546875" style="819" bestFit="1" customWidth="1"/>
    <col min="1801" max="2049" width="9.140625" style="819"/>
    <col min="2050" max="2050" width="111.28515625" style="819" customWidth="1"/>
    <col min="2051" max="2052" width="20.7109375" style="819" customWidth="1"/>
    <col min="2053" max="2053" width="0" style="819" hidden="1" customWidth="1"/>
    <col min="2054" max="2055" width="9.140625" style="819"/>
    <col min="2056" max="2056" width="9.85546875" style="819" bestFit="1" customWidth="1"/>
    <col min="2057" max="2305" width="9.140625" style="819"/>
    <col min="2306" max="2306" width="111.28515625" style="819" customWidth="1"/>
    <col min="2307" max="2308" width="20.7109375" style="819" customWidth="1"/>
    <col min="2309" max="2309" width="0" style="819" hidden="1" customWidth="1"/>
    <col min="2310" max="2311" width="9.140625" style="819"/>
    <col min="2312" max="2312" width="9.85546875" style="819" bestFit="1" customWidth="1"/>
    <col min="2313" max="2561" width="9.140625" style="819"/>
    <col min="2562" max="2562" width="111.28515625" style="819" customWidth="1"/>
    <col min="2563" max="2564" width="20.7109375" style="819" customWidth="1"/>
    <col min="2565" max="2565" width="0" style="819" hidden="1" customWidth="1"/>
    <col min="2566" max="2567" width="9.140625" style="819"/>
    <col min="2568" max="2568" width="9.85546875" style="819" bestFit="1" customWidth="1"/>
    <col min="2569" max="2817" width="9.140625" style="819"/>
    <col min="2818" max="2818" width="111.28515625" style="819" customWidth="1"/>
    <col min="2819" max="2820" width="20.7109375" style="819" customWidth="1"/>
    <col min="2821" max="2821" width="0" style="819" hidden="1" customWidth="1"/>
    <col min="2822" max="2823" width="9.140625" style="819"/>
    <col min="2824" max="2824" width="9.85546875" style="819" bestFit="1" customWidth="1"/>
    <col min="2825" max="3073" width="9.140625" style="819"/>
    <col min="3074" max="3074" width="111.28515625" style="819" customWidth="1"/>
    <col min="3075" max="3076" width="20.7109375" style="819" customWidth="1"/>
    <col min="3077" max="3077" width="0" style="819" hidden="1" customWidth="1"/>
    <col min="3078" max="3079" width="9.140625" style="819"/>
    <col min="3080" max="3080" width="9.85546875" style="819" bestFit="1" customWidth="1"/>
    <col min="3081" max="3329" width="9.140625" style="819"/>
    <col min="3330" max="3330" width="111.28515625" style="819" customWidth="1"/>
    <col min="3331" max="3332" width="20.7109375" style="819" customWidth="1"/>
    <col min="3333" max="3333" width="0" style="819" hidden="1" customWidth="1"/>
    <col min="3334" max="3335" width="9.140625" style="819"/>
    <col min="3336" max="3336" width="9.85546875" style="819" bestFit="1" customWidth="1"/>
    <col min="3337" max="3585" width="9.140625" style="819"/>
    <col min="3586" max="3586" width="111.28515625" style="819" customWidth="1"/>
    <col min="3587" max="3588" width="20.7109375" style="819" customWidth="1"/>
    <col min="3589" max="3589" width="0" style="819" hidden="1" customWidth="1"/>
    <col min="3590" max="3591" width="9.140625" style="819"/>
    <col min="3592" max="3592" width="9.85546875" style="819" bestFit="1" customWidth="1"/>
    <col min="3593" max="3841" width="9.140625" style="819"/>
    <col min="3842" max="3842" width="111.28515625" style="819" customWidth="1"/>
    <col min="3843" max="3844" width="20.7109375" style="819" customWidth="1"/>
    <col min="3845" max="3845" width="0" style="819" hidden="1" customWidth="1"/>
    <col min="3846" max="3847" width="9.140625" style="819"/>
    <col min="3848" max="3848" width="9.85546875" style="819" bestFit="1" customWidth="1"/>
    <col min="3849" max="4097" width="9.140625" style="819"/>
    <col min="4098" max="4098" width="111.28515625" style="819" customWidth="1"/>
    <col min="4099" max="4100" width="20.7109375" style="819" customWidth="1"/>
    <col min="4101" max="4101" width="0" style="819" hidden="1" customWidth="1"/>
    <col min="4102" max="4103" width="9.140625" style="819"/>
    <col min="4104" max="4104" width="9.85546875" style="819" bestFit="1" customWidth="1"/>
    <col min="4105" max="4353" width="9.140625" style="819"/>
    <col min="4354" max="4354" width="111.28515625" style="819" customWidth="1"/>
    <col min="4355" max="4356" width="20.7109375" style="819" customWidth="1"/>
    <col min="4357" max="4357" width="0" style="819" hidden="1" customWidth="1"/>
    <col min="4358" max="4359" width="9.140625" style="819"/>
    <col min="4360" max="4360" width="9.85546875" style="819" bestFit="1" customWidth="1"/>
    <col min="4361" max="4609" width="9.140625" style="819"/>
    <col min="4610" max="4610" width="111.28515625" style="819" customWidth="1"/>
    <col min="4611" max="4612" width="20.7109375" style="819" customWidth="1"/>
    <col min="4613" max="4613" width="0" style="819" hidden="1" customWidth="1"/>
    <col min="4614" max="4615" width="9.140625" style="819"/>
    <col min="4616" max="4616" width="9.85546875" style="819" bestFit="1" customWidth="1"/>
    <col min="4617" max="4865" width="9.140625" style="819"/>
    <col min="4866" max="4866" width="111.28515625" style="819" customWidth="1"/>
    <col min="4867" max="4868" width="20.7109375" style="819" customWidth="1"/>
    <col min="4869" max="4869" width="0" style="819" hidden="1" customWidth="1"/>
    <col min="4870" max="4871" width="9.140625" style="819"/>
    <col min="4872" max="4872" width="9.85546875" style="819" bestFit="1" customWidth="1"/>
    <col min="4873" max="5121" width="9.140625" style="819"/>
    <col min="5122" max="5122" width="111.28515625" style="819" customWidth="1"/>
    <col min="5123" max="5124" width="20.7109375" style="819" customWidth="1"/>
    <col min="5125" max="5125" width="0" style="819" hidden="1" customWidth="1"/>
    <col min="5126" max="5127" width="9.140625" style="819"/>
    <col min="5128" max="5128" width="9.85546875" style="819" bestFit="1" customWidth="1"/>
    <col min="5129" max="5377" width="9.140625" style="819"/>
    <col min="5378" max="5378" width="111.28515625" style="819" customWidth="1"/>
    <col min="5379" max="5380" width="20.7109375" style="819" customWidth="1"/>
    <col min="5381" max="5381" width="0" style="819" hidden="1" customWidth="1"/>
    <col min="5382" max="5383" width="9.140625" style="819"/>
    <col min="5384" max="5384" width="9.85546875" style="819" bestFit="1" customWidth="1"/>
    <col min="5385" max="5633" width="9.140625" style="819"/>
    <col min="5634" max="5634" width="111.28515625" style="819" customWidth="1"/>
    <col min="5635" max="5636" width="20.7109375" style="819" customWidth="1"/>
    <col min="5637" max="5637" width="0" style="819" hidden="1" customWidth="1"/>
    <col min="5638" max="5639" width="9.140625" style="819"/>
    <col min="5640" max="5640" width="9.85546875" style="819" bestFit="1" customWidth="1"/>
    <col min="5641" max="5889" width="9.140625" style="819"/>
    <col min="5890" max="5890" width="111.28515625" style="819" customWidth="1"/>
    <col min="5891" max="5892" width="20.7109375" style="819" customWidth="1"/>
    <col min="5893" max="5893" width="0" style="819" hidden="1" customWidth="1"/>
    <col min="5894" max="5895" width="9.140625" style="819"/>
    <col min="5896" max="5896" width="9.85546875" style="819" bestFit="1" customWidth="1"/>
    <col min="5897" max="6145" width="9.140625" style="819"/>
    <col min="6146" max="6146" width="111.28515625" style="819" customWidth="1"/>
    <col min="6147" max="6148" width="20.7109375" style="819" customWidth="1"/>
    <col min="6149" max="6149" width="0" style="819" hidden="1" customWidth="1"/>
    <col min="6150" max="6151" width="9.140625" style="819"/>
    <col min="6152" max="6152" width="9.85546875" style="819" bestFit="1" customWidth="1"/>
    <col min="6153" max="6401" width="9.140625" style="819"/>
    <col min="6402" max="6402" width="111.28515625" style="819" customWidth="1"/>
    <col min="6403" max="6404" width="20.7109375" style="819" customWidth="1"/>
    <col min="6405" max="6405" width="0" style="819" hidden="1" customWidth="1"/>
    <col min="6406" max="6407" width="9.140625" style="819"/>
    <col min="6408" max="6408" width="9.85546875" style="819" bestFit="1" customWidth="1"/>
    <col min="6409" max="6657" width="9.140625" style="819"/>
    <col min="6658" max="6658" width="111.28515625" style="819" customWidth="1"/>
    <col min="6659" max="6660" width="20.7109375" style="819" customWidth="1"/>
    <col min="6661" max="6661" width="0" style="819" hidden="1" customWidth="1"/>
    <col min="6662" max="6663" width="9.140625" style="819"/>
    <col min="6664" max="6664" width="9.85546875" style="819" bestFit="1" customWidth="1"/>
    <col min="6665" max="6913" width="9.140625" style="819"/>
    <col min="6914" max="6914" width="111.28515625" style="819" customWidth="1"/>
    <col min="6915" max="6916" width="20.7109375" style="819" customWidth="1"/>
    <col min="6917" max="6917" width="0" style="819" hidden="1" customWidth="1"/>
    <col min="6918" max="6919" width="9.140625" style="819"/>
    <col min="6920" max="6920" width="9.85546875" style="819" bestFit="1" customWidth="1"/>
    <col min="6921" max="7169" width="9.140625" style="819"/>
    <col min="7170" max="7170" width="111.28515625" style="819" customWidth="1"/>
    <col min="7171" max="7172" width="20.7109375" style="819" customWidth="1"/>
    <col min="7173" max="7173" width="0" style="819" hidden="1" customWidth="1"/>
    <col min="7174" max="7175" width="9.140625" style="819"/>
    <col min="7176" max="7176" width="9.85546875" style="819" bestFit="1" customWidth="1"/>
    <col min="7177" max="7425" width="9.140625" style="819"/>
    <col min="7426" max="7426" width="111.28515625" style="819" customWidth="1"/>
    <col min="7427" max="7428" width="20.7109375" style="819" customWidth="1"/>
    <col min="7429" max="7429" width="0" style="819" hidden="1" customWidth="1"/>
    <col min="7430" max="7431" width="9.140625" style="819"/>
    <col min="7432" max="7432" width="9.85546875" style="819" bestFit="1" customWidth="1"/>
    <col min="7433" max="7681" width="9.140625" style="819"/>
    <col min="7682" max="7682" width="111.28515625" style="819" customWidth="1"/>
    <col min="7683" max="7684" width="20.7109375" style="819" customWidth="1"/>
    <col min="7685" max="7685" width="0" style="819" hidden="1" customWidth="1"/>
    <col min="7686" max="7687" width="9.140625" style="819"/>
    <col min="7688" max="7688" width="9.85546875" style="819" bestFit="1" customWidth="1"/>
    <col min="7689" max="7937" width="9.140625" style="819"/>
    <col min="7938" max="7938" width="111.28515625" style="819" customWidth="1"/>
    <col min="7939" max="7940" width="20.7109375" style="819" customWidth="1"/>
    <col min="7941" max="7941" width="0" style="819" hidden="1" customWidth="1"/>
    <col min="7942" max="7943" width="9.140625" style="819"/>
    <col min="7944" max="7944" width="9.85546875" style="819" bestFit="1" customWidth="1"/>
    <col min="7945" max="8193" width="9.140625" style="819"/>
    <col min="8194" max="8194" width="111.28515625" style="819" customWidth="1"/>
    <col min="8195" max="8196" width="20.7109375" style="819" customWidth="1"/>
    <col min="8197" max="8197" width="0" style="819" hidden="1" customWidth="1"/>
    <col min="8198" max="8199" width="9.140625" style="819"/>
    <col min="8200" max="8200" width="9.85546875" style="819" bestFit="1" customWidth="1"/>
    <col min="8201" max="8449" width="9.140625" style="819"/>
    <col min="8450" max="8450" width="111.28515625" style="819" customWidth="1"/>
    <col min="8451" max="8452" width="20.7109375" style="819" customWidth="1"/>
    <col min="8453" max="8453" width="0" style="819" hidden="1" customWidth="1"/>
    <col min="8454" max="8455" width="9.140625" style="819"/>
    <col min="8456" max="8456" width="9.85546875" style="819" bestFit="1" customWidth="1"/>
    <col min="8457" max="8705" width="9.140625" style="819"/>
    <col min="8706" max="8706" width="111.28515625" style="819" customWidth="1"/>
    <col min="8707" max="8708" width="20.7109375" style="819" customWidth="1"/>
    <col min="8709" max="8709" width="0" style="819" hidden="1" customWidth="1"/>
    <col min="8710" max="8711" width="9.140625" style="819"/>
    <col min="8712" max="8712" width="9.85546875" style="819" bestFit="1" customWidth="1"/>
    <col min="8713" max="8961" width="9.140625" style="819"/>
    <col min="8962" max="8962" width="111.28515625" style="819" customWidth="1"/>
    <col min="8963" max="8964" width="20.7109375" style="819" customWidth="1"/>
    <col min="8965" max="8965" width="0" style="819" hidden="1" customWidth="1"/>
    <col min="8966" max="8967" width="9.140625" style="819"/>
    <col min="8968" max="8968" width="9.85546875" style="819" bestFit="1" customWidth="1"/>
    <col min="8969" max="9217" width="9.140625" style="819"/>
    <col min="9218" max="9218" width="111.28515625" style="819" customWidth="1"/>
    <col min="9219" max="9220" width="20.7109375" style="819" customWidth="1"/>
    <col min="9221" max="9221" width="0" style="819" hidden="1" customWidth="1"/>
    <col min="9222" max="9223" width="9.140625" style="819"/>
    <col min="9224" max="9224" width="9.85546875" style="819" bestFit="1" customWidth="1"/>
    <col min="9225" max="9473" width="9.140625" style="819"/>
    <col min="9474" max="9474" width="111.28515625" style="819" customWidth="1"/>
    <col min="9475" max="9476" width="20.7109375" style="819" customWidth="1"/>
    <col min="9477" max="9477" width="0" style="819" hidden="1" customWidth="1"/>
    <col min="9478" max="9479" width="9.140625" style="819"/>
    <col min="9480" max="9480" width="9.85546875" style="819" bestFit="1" customWidth="1"/>
    <col min="9481" max="9729" width="9.140625" style="819"/>
    <col min="9730" max="9730" width="111.28515625" style="819" customWidth="1"/>
    <col min="9731" max="9732" width="20.7109375" style="819" customWidth="1"/>
    <col min="9733" max="9733" width="0" style="819" hidden="1" customWidth="1"/>
    <col min="9734" max="9735" width="9.140625" style="819"/>
    <col min="9736" max="9736" width="9.85546875" style="819" bestFit="1" customWidth="1"/>
    <col min="9737" max="9985" width="9.140625" style="819"/>
    <col min="9986" max="9986" width="111.28515625" style="819" customWidth="1"/>
    <col min="9987" max="9988" width="20.7109375" style="819" customWidth="1"/>
    <col min="9989" max="9989" width="0" style="819" hidden="1" customWidth="1"/>
    <col min="9990" max="9991" width="9.140625" style="819"/>
    <col min="9992" max="9992" width="9.85546875" style="819" bestFit="1" customWidth="1"/>
    <col min="9993" max="10241" width="9.140625" style="819"/>
    <col min="10242" max="10242" width="111.28515625" style="819" customWidth="1"/>
    <col min="10243" max="10244" width="20.7109375" style="819" customWidth="1"/>
    <col min="10245" max="10245" width="0" style="819" hidden="1" customWidth="1"/>
    <col min="10246" max="10247" width="9.140625" style="819"/>
    <col min="10248" max="10248" width="9.85546875" style="819" bestFit="1" customWidth="1"/>
    <col min="10249" max="10497" width="9.140625" style="819"/>
    <col min="10498" max="10498" width="111.28515625" style="819" customWidth="1"/>
    <col min="10499" max="10500" width="20.7109375" style="819" customWidth="1"/>
    <col min="10501" max="10501" width="0" style="819" hidden="1" customWidth="1"/>
    <col min="10502" max="10503" width="9.140625" style="819"/>
    <col min="10504" max="10504" width="9.85546875" style="819" bestFit="1" customWidth="1"/>
    <col min="10505" max="10753" width="9.140625" style="819"/>
    <col min="10754" max="10754" width="111.28515625" style="819" customWidth="1"/>
    <col min="10755" max="10756" width="20.7109375" style="819" customWidth="1"/>
    <col min="10757" max="10757" width="0" style="819" hidden="1" customWidth="1"/>
    <col min="10758" max="10759" width="9.140625" style="819"/>
    <col min="10760" max="10760" width="9.85546875" style="819" bestFit="1" customWidth="1"/>
    <col min="10761" max="11009" width="9.140625" style="819"/>
    <col min="11010" max="11010" width="111.28515625" style="819" customWidth="1"/>
    <col min="11011" max="11012" width="20.7109375" style="819" customWidth="1"/>
    <col min="11013" max="11013" width="0" style="819" hidden="1" customWidth="1"/>
    <col min="11014" max="11015" width="9.140625" style="819"/>
    <col min="11016" max="11016" width="9.85546875" style="819" bestFit="1" customWidth="1"/>
    <col min="11017" max="11265" width="9.140625" style="819"/>
    <col min="11266" max="11266" width="111.28515625" style="819" customWidth="1"/>
    <col min="11267" max="11268" width="20.7109375" style="819" customWidth="1"/>
    <col min="11269" max="11269" width="0" style="819" hidden="1" customWidth="1"/>
    <col min="11270" max="11271" width="9.140625" style="819"/>
    <col min="11272" max="11272" width="9.85546875" style="819" bestFit="1" customWidth="1"/>
    <col min="11273" max="11521" width="9.140625" style="819"/>
    <col min="11522" max="11522" width="111.28515625" style="819" customWidth="1"/>
    <col min="11523" max="11524" width="20.7109375" style="819" customWidth="1"/>
    <col min="11525" max="11525" width="0" style="819" hidden="1" customWidth="1"/>
    <col min="11526" max="11527" width="9.140625" style="819"/>
    <col min="11528" max="11528" width="9.85546875" style="819" bestFit="1" customWidth="1"/>
    <col min="11529" max="11777" width="9.140625" style="819"/>
    <col min="11778" max="11778" width="111.28515625" style="819" customWidth="1"/>
    <col min="11779" max="11780" width="20.7109375" style="819" customWidth="1"/>
    <col min="11781" max="11781" width="0" style="819" hidden="1" customWidth="1"/>
    <col min="11782" max="11783" width="9.140625" style="819"/>
    <col min="11784" max="11784" width="9.85546875" style="819" bestFit="1" customWidth="1"/>
    <col min="11785" max="12033" width="9.140625" style="819"/>
    <col min="12034" max="12034" width="111.28515625" style="819" customWidth="1"/>
    <col min="12035" max="12036" width="20.7109375" style="819" customWidth="1"/>
    <col min="12037" max="12037" width="0" style="819" hidden="1" customWidth="1"/>
    <col min="12038" max="12039" width="9.140625" style="819"/>
    <col min="12040" max="12040" width="9.85546875" style="819" bestFit="1" customWidth="1"/>
    <col min="12041" max="12289" width="9.140625" style="819"/>
    <col min="12290" max="12290" width="111.28515625" style="819" customWidth="1"/>
    <col min="12291" max="12292" width="20.7109375" style="819" customWidth="1"/>
    <col min="12293" max="12293" width="0" style="819" hidden="1" customWidth="1"/>
    <col min="12294" max="12295" width="9.140625" style="819"/>
    <col min="12296" max="12296" width="9.85546875" style="819" bestFit="1" customWidth="1"/>
    <col min="12297" max="12545" width="9.140625" style="819"/>
    <col min="12546" max="12546" width="111.28515625" style="819" customWidth="1"/>
    <col min="12547" max="12548" width="20.7109375" style="819" customWidth="1"/>
    <col min="12549" max="12549" width="0" style="819" hidden="1" customWidth="1"/>
    <col min="12550" max="12551" width="9.140625" style="819"/>
    <col min="12552" max="12552" width="9.85546875" style="819" bestFit="1" customWidth="1"/>
    <col min="12553" max="12801" width="9.140625" style="819"/>
    <col min="12802" max="12802" width="111.28515625" style="819" customWidth="1"/>
    <col min="12803" max="12804" width="20.7109375" style="819" customWidth="1"/>
    <col min="12805" max="12805" width="0" style="819" hidden="1" customWidth="1"/>
    <col min="12806" max="12807" width="9.140625" style="819"/>
    <col min="12808" max="12808" width="9.85546875" style="819" bestFit="1" customWidth="1"/>
    <col min="12809" max="13057" width="9.140625" style="819"/>
    <col min="13058" max="13058" width="111.28515625" style="819" customWidth="1"/>
    <col min="13059" max="13060" width="20.7109375" style="819" customWidth="1"/>
    <col min="13061" max="13061" width="0" style="819" hidden="1" customWidth="1"/>
    <col min="13062" max="13063" width="9.140625" style="819"/>
    <col min="13064" max="13064" width="9.85546875" style="819" bestFit="1" customWidth="1"/>
    <col min="13065" max="13313" width="9.140625" style="819"/>
    <col min="13314" max="13314" width="111.28515625" style="819" customWidth="1"/>
    <col min="13315" max="13316" width="20.7109375" style="819" customWidth="1"/>
    <col min="13317" max="13317" width="0" style="819" hidden="1" customWidth="1"/>
    <col min="13318" max="13319" width="9.140625" style="819"/>
    <col min="13320" max="13320" width="9.85546875" style="819" bestFit="1" customWidth="1"/>
    <col min="13321" max="13569" width="9.140625" style="819"/>
    <col min="13570" max="13570" width="111.28515625" style="819" customWidth="1"/>
    <col min="13571" max="13572" width="20.7109375" style="819" customWidth="1"/>
    <col min="13573" max="13573" width="0" style="819" hidden="1" customWidth="1"/>
    <col min="13574" max="13575" width="9.140625" style="819"/>
    <col min="13576" max="13576" width="9.85546875" style="819" bestFit="1" customWidth="1"/>
    <col min="13577" max="13825" width="9.140625" style="819"/>
    <col min="13826" max="13826" width="111.28515625" style="819" customWidth="1"/>
    <col min="13827" max="13828" width="20.7109375" style="819" customWidth="1"/>
    <col min="13829" max="13829" width="0" style="819" hidden="1" customWidth="1"/>
    <col min="13830" max="13831" width="9.140625" style="819"/>
    <col min="13832" max="13832" width="9.85546875" style="819" bestFit="1" customWidth="1"/>
    <col min="13833" max="14081" width="9.140625" style="819"/>
    <col min="14082" max="14082" width="111.28515625" style="819" customWidth="1"/>
    <col min="14083" max="14084" width="20.7109375" style="819" customWidth="1"/>
    <col min="14085" max="14085" width="0" style="819" hidden="1" customWidth="1"/>
    <col min="14086" max="14087" width="9.140625" style="819"/>
    <col min="14088" max="14088" width="9.85546875" style="819" bestFit="1" customWidth="1"/>
    <col min="14089" max="14337" width="9.140625" style="819"/>
    <col min="14338" max="14338" width="111.28515625" style="819" customWidth="1"/>
    <col min="14339" max="14340" width="20.7109375" style="819" customWidth="1"/>
    <col min="14341" max="14341" width="0" style="819" hidden="1" customWidth="1"/>
    <col min="14342" max="14343" width="9.140625" style="819"/>
    <col min="14344" max="14344" width="9.85546875" style="819" bestFit="1" customWidth="1"/>
    <col min="14345" max="14593" width="9.140625" style="819"/>
    <col min="14594" max="14594" width="111.28515625" style="819" customWidth="1"/>
    <col min="14595" max="14596" width="20.7109375" style="819" customWidth="1"/>
    <col min="14597" max="14597" width="0" style="819" hidden="1" customWidth="1"/>
    <col min="14598" max="14599" width="9.140625" style="819"/>
    <col min="14600" max="14600" width="9.85546875" style="819" bestFit="1" customWidth="1"/>
    <col min="14601" max="14849" width="9.140625" style="819"/>
    <col min="14850" max="14850" width="111.28515625" style="819" customWidth="1"/>
    <col min="14851" max="14852" width="20.7109375" style="819" customWidth="1"/>
    <col min="14853" max="14853" width="0" style="819" hidden="1" customWidth="1"/>
    <col min="14854" max="14855" width="9.140625" style="819"/>
    <col min="14856" max="14856" width="9.85546875" style="819" bestFit="1" customWidth="1"/>
    <col min="14857" max="15105" width="9.140625" style="819"/>
    <col min="15106" max="15106" width="111.28515625" style="819" customWidth="1"/>
    <col min="15107" max="15108" width="20.7109375" style="819" customWidth="1"/>
    <col min="15109" max="15109" width="0" style="819" hidden="1" customWidth="1"/>
    <col min="15110" max="15111" width="9.140625" style="819"/>
    <col min="15112" max="15112" width="9.85546875" style="819" bestFit="1" customWidth="1"/>
    <col min="15113" max="15361" width="9.140625" style="819"/>
    <col min="15362" max="15362" width="111.28515625" style="819" customWidth="1"/>
    <col min="15363" max="15364" width="20.7109375" style="819" customWidth="1"/>
    <col min="15365" max="15365" width="0" style="819" hidden="1" customWidth="1"/>
    <col min="15366" max="15367" width="9.140625" style="819"/>
    <col min="15368" max="15368" width="9.85546875" style="819" bestFit="1" customWidth="1"/>
    <col min="15369" max="15617" width="9.140625" style="819"/>
    <col min="15618" max="15618" width="111.28515625" style="819" customWidth="1"/>
    <col min="15619" max="15620" width="20.7109375" style="819" customWidth="1"/>
    <col min="15621" max="15621" width="0" style="819" hidden="1" customWidth="1"/>
    <col min="15622" max="15623" width="9.140625" style="819"/>
    <col min="15624" max="15624" width="9.85546875" style="819" bestFit="1" customWidth="1"/>
    <col min="15625" max="15873" width="9.140625" style="819"/>
    <col min="15874" max="15874" width="111.28515625" style="819" customWidth="1"/>
    <col min="15875" max="15876" width="20.7109375" style="819" customWidth="1"/>
    <col min="15877" max="15877" width="0" style="819" hidden="1" customWidth="1"/>
    <col min="15878" max="15879" width="9.140625" style="819"/>
    <col min="15880" max="15880" width="9.85546875" style="819" bestFit="1" customWidth="1"/>
    <col min="15881" max="16129" width="9.140625" style="819"/>
    <col min="16130" max="16130" width="111.28515625" style="819" customWidth="1"/>
    <col min="16131" max="16132" width="20.7109375" style="819" customWidth="1"/>
    <col min="16133" max="16133" width="0" style="819" hidden="1" customWidth="1"/>
    <col min="16134" max="16135" width="9.140625" style="819"/>
    <col min="16136" max="16136" width="9.85546875" style="819" bestFit="1" customWidth="1"/>
    <col min="16137" max="16384" width="9.140625" style="819"/>
  </cols>
  <sheetData>
    <row r="1" spans="1:250" s="816" customFormat="1" ht="27.6" customHeight="1" x14ac:dyDescent="0.2">
      <c r="A1" s="1154" t="s">
        <v>2279</v>
      </c>
      <c r="B1" s="1155"/>
      <c r="C1" s="1158" t="s">
        <v>2280</v>
      </c>
      <c r="D1" s="1159"/>
      <c r="E1" s="815"/>
    </row>
    <row r="2" spans="1:250" ht="27.6" customHeight="1" thickBot="1" x14ac:dyDescent="0.3">
      <c r="A2" s="1156"/>
      <c r="B2" s="1157"/>
      <c r="C2" s="1160"/>
      <c r="D2" s="1161"/>
      <c r="E2" s="817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818"/>
      <c r="AL2" s="818"/>
      <c r="AM2" s="818"/>
      <c r="AN2" s="818"/>
      <c r="AO2" s="818"/>
      <c r="AP2" s="818"/>
      <c r="AQ2" s="818"/>
      <c r="AR2" s="818"/>
      <c r="AS2" s="818"/>
      <c r="AT2" s="818"/>
      <c r="AU2" s="818"/>
      <c r="AV2" s="818"/>
      <c r="AW2" s="818"/>
      <c r="AX2" s="818"/>
      <c r="AY2" s="818"/>
      <c r="AZ2" s="818"/>
      <c r="BA2" s="818"/>
      <c r="BB2" s="818"/>
      <c r="BC2" s="818"/>
      <c r="BD2" s="818"/>
      <c r="BE2" s="818"/>
      <c r="BF2" s="818"/>
      <c r="BG2" s="818"/>
      <c r="BH2" s="818"/>
      <c r="BI2" s="818"/>
      <c r="BJ2" s="818"/>
      <c r="BK2" s="818"/>
      <c r="BL2" s="818"/>
      <c r="BM2" s="818"/>
      <c r="BN2" s="818"/>
      <c r="BO2" s="818"/>
      <c r="BP2" s="818"/>
      <c r="BQ2" s="818"/>
      <c r="BR2" s="818"/>
      <c r="BS2" s="818"/>
      <c r="BT2" s="818"/>
      <c r="BU2" s="818"/>
      <c r="BV2" s="818"/>
      <c r="BW2" s="818"/>
      <c r="BX2" s="818"/>
      <c r="BY2" s="818"/>
      <c r="BZ2" s="818"/>
      <c r="CA2" s="818"/>
      <c r="CB2" s="818"/>
      <c r="CC2" s="818"/>
      <c r="CD2" s="818"/>
      <c r="CE2" s="818"/>
      <c r="CF2" s="818"/>
      <c r="CG2" s="818"/>
      <c r="CH2" s="818"/>
      <c r="CI2" s="818"/>
      <c r="CJ2" s="818"/>
      <c r="CK2" s="818"/>
      <c r="CL2" s="818"/>
      <c r="CM2" s="818"/>
      <c r="CN2" s="818"/>
      <c r="CO2" s="818"/>
      <c r="CP2" s="818"/>
      <c r="CQ2" s="818"/>
      <c r="CR2" s="818"/>
      <c r="CS2" s="818"/>
      <c r="CT2" s="818"/>
      <c r="CU2" s="818"/>
      <c r="CV2" s="818"/>
      <c r="CW2" s="818"/>
      <c r="CX2" s="818"/>
      <c r="CY2" s="818"/>
      <c r="CZ2" s="818"/>
      <c r="DA2" s="818"/>
      <c r="DB2" s="818"/>
      <c r="DC2" s="818"/>
      <c r="DD2" s="818"/>
      <c r="DE2" s="818"/>
      <c r="DF2" s="818"/>
      <c r="DG2" s="818"/>
      <c r="DH2" s="818"/>
      <c r="DI2" s="818"/>
      <c r="DJ2" s="818"/>
      <c r="DK2" s="818"/>
      <c r="DL2" s="818"/>
      <c r="DM2" s="818"/>
      <c r="DN2" s="818"/>
      <c r="DO2" s="818"/>
      <c r="DP2" s="818"/>
      <c r="DQ2" s="818"/>
      <c r="DR2" s="818"/>
      <c r="DS2" s="818"/>
      <c r="DT2" s="818"/>
      <c r="DU2" s="818"/>
      <c r="DV2" s="818"/>
      <c r="DW2" s="818"/>
      <c r="DX2" s="818"/>
      <c r="DY2" s="818"/>
      <c r="DZ2" s="818"/>
      <c r="EA2" s="818"/>
      <c r="EB2" s="818"/>
      <c r="EC2" s="818"/>
      <c r="ED2" s="818"/>
      <c r="EE2" s="818"/>
      <c r="EF2" s="818"/>
      <c r="EG2" s="818"/>
      <c r="EH2" s="818"/>
      <c r="EI2" s="818"/>
      <c r="EJ2" s="818"/>
      <c r="EK2" s="818"/>
      <c r="EL2" s="818"/>
      <c r="EM2" s="818"/>
      <c r="EN2" s="818"/>
      <c r="EO2" s="818"/>
      <c r="EP2" s="818"/>
      <c r="EQ2" s="818"/>
      <c r="ER2" s="818"/>
      <c r="ES2" s="818"/>
      <c r="ET2" s="818"/>
      <c r="EU2" s="818"/>
      <c r="EV2" s="818"/>
      <c r="EW2" s="818"/>
      <c r="EX2" s="818"/>
      <c r="EY2" s="818"/>
      <c r="EZ2" s="818"/>
      <c r="FA2" s="818"/>
      <c r="FB2" s="818"/>
      <c r="FC2" s="818"/>
      <c r="FD2" s="818"/>
      <c r="FE2" s="818"/>
      <c r="FF2" s="818"/>
      <c r="FG2" s="818"/>
      <c r="FH2" s="818"/>
      <c r="FI2" s="818"/>
      <c r="FJ2" s="818"/>
      <c r="FK2" s="818"/>
      <c r="FL2" s="818"/>
      <c r="FM2" s="818"/>
      <c r="FN2" s="818"/>
      <c r="FO2" s="818"/>
      <c r="FP2" s="818"/>
      <c r="FQ2" s="818"/>
      <c r="FR2" s="818"/>
      <c r="FS2" s="818"/>
      <c r="FT2" s="818"/>
      <c r="FU2" s="818"/>
      <c r="FV2" s="818"/>
      <c r="FW2" s="818"/>
      <c r="FX2" s="818"/>
      <c r="FY2" s="818"/>
      <c r="FZ2" s="818"/>
      <c r="GA2" s="818"/>
      <c r="GB2" s="818"/>
      <c r="GC2" s="818"/>
      <c r="GD2" s="818"/>
      <c r="GE2" s="818"/>
      <c r="GF2" s="818"/>
      <c r="GG2" s="818"/>
      <c r="GH2" s="818"/>
      <c r="GI2" s="818"/>
      <c r="GJ2" s="818"/>
      <c r="GK2" s="818"/>
      <c r="GL2" s="818"/>
      <c r="GM2" s="818"/>
      <c r="GN2" s="818"/>
      <c r="GO2" s="818"/>
      <c r="GP2" s="818"/>
      <c r="GQ2" s="818"/>
      <c r="GR2" s="818"/>
      <c r="GS2" s="818"/>
      <c r="GT2" s="818"/>
      <c r="GU2" s="818"/>
      <c r="GV2" s="818"/>
      <c r="GW2" s="818"/>
      <c r="GX2" s="818"/>
      <c r="GY2" s="818"/>
      <c r="GZ2" s="818"/>
      <c r="HA2" s="818"/>
      <c r="HB2" s="818"/>
      <c r="HC2" s="818"/>
      <c r="HD2" s="818"/>
      <c r="HE2" s="818"/>
      <c r="HF2" s="818"/>
      <c r="HG2" s="818"/>
      <c r="HH2" s="818"/>
      <c r="HI2" s="818"/>
      <c r="HJ2" s="818"/>
      <c r="HK2" s="818"/>
      <c r="HL2" s="818"/>
      <c r="HM2" s="818"/>
      <c r="HN2" s="818"/>
      <c r="HO2" s="818"/>
      <c r="HP2" s="818"/>
      <c r="HQ2" s="818"/>
      <c r="HR2" s="818"/>
      <c r="HS2" s="818"/>
      <c r="HT2" s="818"/>
      <c r="HU2" s="818"/>
      <c r="HV2" s="818"/>
      <c r="HW2" s="818"/>
      <c r="HX2" s="818"/>
      <c r="HY2" s="818"/>
      <c r="HZ2" s="818"/>
      <c r="IA2" s="818"/>
      <c r="IB2" s="818"/>
      <c r="IC2" s="818"/>
      <c r="ID2" s="818"/>
      <c r="IE2" s="818"/>
      <c r="IF2" s="818"/>
      <c r="IG2" s="818"/>
      <c r="IH2" s="818"/>
      <c r="II2" s="818"/>
      <c r="IJ2" s="818"/>
      <c r="IK2" s="818"/>
      <c r="IL2" s="818"/>
      <c r="IM2" s="818"/>
      <c r="IN2" s="818"/>
      <c r="IO2" s="818"/>
      <c r="IP2" s="818"/>
    </row>
    <row r="3" spans="1:250" ht="16.5" thickBot="1" x14ac:dyDescent="0.3">
      <c r="A3" s="820"/>
      <c r="B3" s="821"/>
      <c r="C3" s="1162"/>
      <c r="D3" s="1163"/>
      <c r="E3" s="822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  <c r="BS3" s="818"/>
      <c r="BT3" s="818"/>
      <c r="BU3" s="818"/>
      <c r="BV3" s="818"/>
      <c r="BW3" s="818"/>
      <c r="BX3" s="818"/>
      <c r="BY3" s="818"/>
      <c r="BZ3" s="818"/>
      <c r="CA3" s="818"/>
      <c r="CB3" s="818"/>
      <c r="CC3" s="818"/>
      <c r="CD3" s="818"/>
      <c r="CE3" s="818"/>
      <c r="CF3" s="818"/>
      <c r="CG3" s="818"/>
      <c r="CH3" s="818"/>
      <c r="CI3" s="818"/>
      <c r="CJ3" s="818"/>
      <c r="CK3" s="818"/>
      <c r="CL3" s="818"/>
      <c r="CM3" s="818"/>
      <c r="CN3" s="818"/>
      <c r="CO3" s="818"/>
      <c r="CP3" s="818"/>
      <c r="CQ3" s="818"/>
      <c r="CR3" s="818"/>
      <c r="CS3" s="818"/>
      <c r="CT3" s="818"/>
      <c r="CU3" s="818"/>
      <c r="CV3" s="818"/>
      <c r="CW3" s="818"/>
      <c r="CX3" s="818"/>
      <c r="CY3" s="818"/>
      <c r="CZ3" s="818"/>
      <c r="DA3" s="818"/>
      <c r="DB3" s="818"/>
      <c r="DC3" s="818"/>
      <c r="DD3" s="818"/>
      <c r="DE3" s="818"/>
      <c r="DF3" s="818"/>
      <c r="DG3" s="818"/>
      <c r="DH3" s="818"/>
      <c r="DI3" s="818"/>
      <c r="DJ3" s="818"/>
      <c r="DK3" s="818"/>
      <c r="DL3" s="818"/>
      <c r="DM3" s="818"/>
      <c r="DN3" s="818"/>
      <c r="DO3" s="818"/>
      <c r="DP3" s="818"/>
      <c r="DQ3" s="818"/>
      <c r="DR3" s="818"/>
      <c r="DS3" s="818"/>
      <c r="DT3" s="818"/>
      <c r="DU3" s="818"/>
      <c r="DV3" s="818"/>
      <c r="DW3" s="818"/>
      <c r="DX3" s="818"/>
      <c r="DY3" s="818"/>
      <c r="DZ3" s="818"/>
      <c r="EA3" s="818"/>
      <c r="EB3" s="818"/>
      <c r="EC3" s="818"/>
      <c r="ED3" s="818"/>
      <c r="EE3" s="818"/>
      <c r="EF3" s="818"/>
      <c r="EG3" s="818"/>
      <c r="EH3" s="818"/>
      <c r="EI3" s="818"/>
      <c r="EJ3" s="818"/>
      <c r="EK3" s="818"/>
      <c r="EL3" s="818"/>
      <c r="EM3" s="818"/>
      <c r="EN3" s="818"/>
      <c r="EO3" s="818"/>
      <c r="EP3" s="818"/>
      <c r="EQ3" s="818"/>
      <c r="ER3" s="818"/>
      <c r="ES3" s="818"/>
      <c r="ET3" s="818"/>
      <c r="EU3" s="818"/>
      <c r="EV3" s="818"/>
      <c r="EW3" s="818"/>
      <c r="EX3" s="818"/>
      <c r="EY3" s="818"/>
      <c r="EZ3" s="818"/>
      <c r="FA3" s="818"/>
      <c r="FB3" s="818"/>
      <c r="FC3" s="818"/>
      <c r="FD3" s="818"/>
      <c r="FE3" s="818"/>
      <c r="FF3" s="818"/>
      <c r="FG3" s="818"/>
      <c r="FH3" s="818"/>
      <c r="FI3" s="818"/>
      <c r="FJ3" s="818"/>
      <c r="FK3" s="818"/>
      <c r="FL3" s="818"/>
      <c r="FM3" s="818"/>
      <c r="FN3" s="818"/>
      <c r="FO3" s="818"/>
      <c r="FP3" s="818"/>
      <c r="FQ3" s="818"/>
      <c r="FR3" s="818"/>
      <c r="FS3" s="818"/>
      <c r="FT3" s="818"/>
      <c r="FU3" s="818"/>
      <c r="FV3" s="818"/>
      <c r="FW3" s="818"/>
      <c r="FX3" s="818"/>
      <c r="FY3" s="818"/>
      <c r="FZ3" s="818"/>
      <c r="GA3" s="818"/>
      <c r="GB3" s="818"/>
      <c r="GC3" s="818"/>
      <c r="GD3" s="818"/>
      <c r="GE3" s="818"/>
      <c r="GF3" s="818"/>
      <c r="GG3" s="818"/>
      <c r="GH3" s="818"/>
      <c r="GI3" s="818"/>
      <c r="GJ3" s="818"/>
      <c r="GK3" s="818"/>
      <c r="GL3" s="818"/>
      <c r="GM3" s="818"/>
      <c r="GN3" s="818"/>
      <c r="GO3" s="818"/>
      <c r="GP3" s="818"/>
      <c r="GQ3" s="818"/>
      <c r="GR3" s="818"/>
      <c r="GS3" s="818"/>
      <c r="GT3" s="818"/>
      <c r="GU3" s="818"/>
      <c r="GV3" s="818"/>
      <c r="GW3" s="818"/>
      <c r="GX3" s="818"/>
      <c r="GY3" s="818"/>
      <c r="GZ3" s="818"/>
      <c r="HA3" s="818"/>
      <c r="HB3" s="818"/>
      <c r="HC3" s="818"/>
      <c r="HD3" s="818"/>
      <c r="HE3" s="818"/>
      <c r="HF3" s="818"/>
      <c r="HG3" s="818"/>
      <c r="HH3" s="818"/>
      <c r="HI3" s="818"/>
      <c r="HJ3" s="818"/>
      <c r="HK3" s="818"/>
      <c r="HL3" s="818"/>
      <c r="HM3" s="818"/>
      <c r="HN3" s="818"/>
      <c r="HO3" s="818"/>
      <c r="HP3" s="818"/>
      <c r="HQ3" s="818"/>
      <c r="HR3" s="818"/>
      <c r="HS3" s="818"/>
      <c r="HT3" s="818"/>
      <c r="HU3" s="818"/>
      <c r="HV3" s="818"/>
      <c r="HW3" s="818"/>
      <c r="HX3" s="818"/>
      <c r="HY3" s="818"/>
      <c r="HZ3" s="818"/>
      <c r="IA3" s="818"/>
      <c r="IB3" s="818"/>
      <c r="IC3" s="818"/>
      <c r="ID3" s="818"/>
      <c r="IE3" s="818"/>
      <c r="IF3" s="818"/>
      <c r="IG3" s="818"/>
      <c r="IH3" s="818"/>
      <c r="II3" s="818"/>
      <c r="IJ3" s="818"/>
      <c r="IK3" s="818"/>
      <c r="IL3" s="818"/>
      <c r="IM3" s="818"/>
      <c r="IN3" s="818"/>
      <c r="IO3" s="818"/>
      <c r="IP3" s="818"/>
    </row>
    <row r="4" spans="1:250" ht="40.5" customHeight="1" x14ac:dyDescent="0.25">
      <c r="A4" s="1164" t="s">
        <v>2281</v>
      </c>
      <c r="B4" s="1165"/>
      <c r="C4" s="823">
        <v>2015</v>
      </c>
      <c r="D4" s="824">
        <v>2014</v>
      </c>
      <c r="E4" s="825">
        <v>2013</v>
      </c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  <c r="AN4" s="818"/>
      <c r="AO4" s="818"/>
      <c r="AP4" s="818"/>
      <c r="AQ4" s="818"/>
      <c r="AR4" s="818"/>
      <c r="AS4" s="818"/>
      <c r="AT4" s="818"/>
      <c r="AU4" s="818"/>
      <c r="AV4" s="818"/>
      <c r="AW4" s="818"/>
      <c r="AX4" s="818"/>
      <c r="AY4" s="818"/>
      <c r="AZ4" s="818"/>
      <c r="BA4" s="818"/>
      <c r="BB4" s="818"/>
      <c r="BC4" s="818"/>
      <c r="BD4" s="818"/>
      <c r="BE4" s="818"/>
      <c r="BF4" s="818"/>
      <c r="BG4" s="818"/>
      <c r="BH4" s="818"/>
      <c r="BI4" s="818"/>
      <c r="BJ4" s="818"/>
      <c r="BK4" s="818"/>
      <c r="BL4" s="818"/>
      <c r="BM4" s="818"/>
      <c r="BN4" s="818"/>
      <c r="BO4" s="818"/>
      <c r="BP4" s="818"/>
      <c r="BQ4" s="818"/>
      <c r="BR4" s="818"/>
      <c r="BS4" s="818"/>
      <c r="BT4" s="818"/>
      <c r="BU4" s="818"/>
      <c r="BV4" s="818"/>
      <c r="BW4" s="818"/>
      <c r="BX4" s="818"/>
      <c r="BY4" s="818"/>
      <c r="BZ4" s="818"/>
      <c r="CA4" s="818"/>
      <c r="CB4" s="818"/>
      <c r="CC4" s="818"/>
      <c r="CD4" s="818"/>
      <c r="CE4" s="818"/>
      <c r="CF4" s="818"/>
      <c r="CG4" s="818"/>
      <c r="CH4" s="818"/>
      <c r="CI4" s="818"/>
      <c r="CJ4" s="818"/>
      <c r="CK4" s="818"/>
      <c r="CL4" s="818"/>
      <c r="CM4" s="818"/>
      <c r="CN4" s="818"/>
      <c r="CO4" s="818"/>
      <c r="CP4" s="818"/>
      <c r="CQ4" s="818"/>
      <c r="CR4" s="818"/>
      <c r="CS4" s="818"/>
      <c r="CT4" s="818"/>
      <c r="CU4" s="818"/>
      <c r="CV4" s="818"/>
      <c r="CW4" s="818"/>
      <c r="CX4" s="818"/>
      <c r="CY4" s="818"/>
      <c r="CZ4" s="818"/>
      <c r="DA4" s="818"/>
      <c r="DB4" s="818"/>
      <c r="DC4" s="818"/>
      <c r="DD4" s="818"/>
      <c r="DE4" s="818"/>
      <c r="DF4" s="818"/>
      <c r="DG4" s="818"/>
      <c r="DH4" s="818"/>
      <c r="DI4" s="818"/>
      <c r="DJ4" s="818"/>
      <c r="DK4" s="818"/>
      <c r="DL4" s="818"/>
      <c r="DM4" s="818"/>
      <c r="DN4" s="818"/>
      <c r="DO4" s="818"/>
      <c r="DP4" s="818"/>
      <c r="DQ4" s="818"/>
      <c r="DR4" s="818"/>
      <c r="DS4" s="818"/>
      <c r="DT4" s="818"/>
      <c r="DU4" s="818"/>
      <c r="DV4" s="818"/>
      <c r="DW4" s="818"/>
      <c r="DX4" s="818"/>
      <c r="DY4" s="818"/>
      <c r="DZ4" s="818"/>
      <c r="EA4" s="818"/>
      <c r="EB4" s="818"/>
      <c r="EC4" s="818"/>
      <c r="ED4" s="818"/>
      <c r="EE4" s="818"/>
      <c r="EF4" s="818"/>
      <c r="EG4" s="818"/>
      <c r="EH4" s="818"/>
      <c r="EI4" s="818"/>
      <c r="EJ4" s="818"/>
      <c r="EK4" s="818"/>
      <c r="EL4" s="818"/>
      <c r="EM4" s="818"/>
      <c r="EN4" s="818"/>
      <c r="EO4" s="818"/>
      <c r="EP4" s="818"/>
      <c r="EQ4" s="818"/>
      <c r="ER4" s="818"/>
      <c r="ES4" s="818"/>
      <c r="ET4" s="818"/>
      <c r="EU4" s="818"/>
      <c r="EV4" s="818"/>
      <c r="EW4" s="818"/>
      <c r="EX4" s="818"/>
      <c r="EY4" s="818"/>
      <c r="EZ4" s="818"/>
      <c r="FA4" s="818"/>
      <c r="FB4" s="818"/>
      <c r="FC4" s="818"/>
      <c r="FD4" s="818"/>
      <c r="FE4" s="818"/>
      <c r="FF4" s="818"/>
      <c r="FG4" s="818"/>
      <c r="FH4" s="818"/>
      <c r="FI4" s="818"/>
      <c r="FJ4" s="818"/>
      <c r="FK4" s="818"/>
      <c r="FL4" s="818"/>
      <c r="FM4" s="818"/>
      <c r="FN4" s="818"/>
      <c r="FO4" s="818"/>
      <c r="FP4" s="818"/>
      <c r="FQ4" s="818"/>
      <c r="FR4" s="818"/>
      <c r="FS4" s="818"/>
      <c r="FT4" s="818"/>
      <c r="FU4" s="818"/>
      <c r="FV4" s="818"/>
      <c r="FW4" s="818"/>
      <c r="FX4" s="818"/>
      <c r="FY4" s="818"/>
      <c r="FZ4" s="818"/>
      <c r="GA4" s="818"/>
      <c r="GB4" s="818"/>
      <c r="GC4" s="818"/>
      <c r="GD4" s="818"/>
      <c r="GE4" s="818"/>
      <c r="GF4" s="818"/>
      <c r="GG4" s="818"/>
      <c r="GH4" s="818"/>
      <c r="GI4" s="818"/>
      <c r="GJ4" s="818"/>
      <c r="GK4" s="818"/>
      <c r="GL4" s="818"/>
      <c r="GM4" s="818"/>
      <c r="GN4" s="818"/>
      <c r="GO4" s="818"/>
      <c r="GP4" s="818"/>
      <c r="GQ4" s="818"/>
      <c r="GR4" s="818"/>
      <c r="GS4" s="818"/>
      <c r="GT4" s="818"/>
      <c r="GU4" s="818"/>
      <c r="GV4" s="818"/>
      <c r="GW4" s="818"/>
      <c r="GX4" s="818"/>
      <c r="GY4" s="818"/>
      <c r="GZ4" s="818"/>
      <c r="HA4" s="818"/>
      <c r="HB4" s="818"/>
      <c r="HC4" s="818"/>
      <c r="HD4" s="818"/>
      <c r="HE4" s="818"/>
      <c r="HF4" s="818"/>
      <c r="HG4" s="818"/>
      <c r="HH4" s="818"/>
      <c r="HI4" s="818"/>
      <c r="HJ4" s="818"/>
      <c r="HK4" s="818"/>
      <c r="HL4" s="818"/>
      <c r="HM4" s="818"/>
      <c r="HN4" s="818"/>
      <c r="HO4" s="818"/>
      <c r="HP4" s="818"/>
      <c r="HQ4" s="818"/>
      <c r="HR4" s="818"/>
      <c r="HS4" s="818"/>
      <c r="HT4" s="818"/>
      <c r="HU4" s="818"/>
      <c r="HV4" s="818"/>
      <c r="HW4" s="818"/>
      <c r="HX4" s="818"/>
      <c r="HY4" s="818"/>
      <c r="HZ4" s="818"/>
      <c r="IA4" s="818"/>
      <c r="IB4" s="818"/>
      <c r="IC4" s="818"/>
      <c r="ID4" s="818"/>
      <c r="IE4" s="818"/>
      <c r="IF4" s="818"/>
      <c r="IG4" s="818"/>
      <c r="IH4" s="818"/>
      <c r="II4" s="818"/>
      <c r="IJ4" s="818"/>
      <c r="IK4" s="818"/>
      <c r="IL4" s="818"/>
      <c r="IM4" s="818"/>
      <c r="IN4" s="818"/>
      <c r="IO4" s="818"/>
      <c r="IP4" s="818"/>
    </row>
    <row r="5" spans="1:250" s="831" customFormat="1" ht="15.75" x14ac:dyDescent="0.2">
      <c r="A5" s="826"/>
      <c r="B5" s="827"/>
      <c r="C5" s="828"/>
      <c r="D5" s="829"/>
      <c r="E5" s="830"/>
    </row>
    <row r="6" spans="1:250" s="831" customFormat="1" ht="24.75" customHeight="1" x14ac:dyDescent="0.2">
      <c r="A6" s="832" t="s">
        <v>2282</v>
      </c>
      <c r="B6" s="833"/>
      <c r="C6" s="833"/>
      <c r="D6" s="833"/>
      <c r="E6" s="833"/>
    </row>
    <row r="7" spans="1:250" s="831" customFormat="1" ht="15.75" x14ac:dyDescent="0.2">
      <c r="A7" s="834" t="s">
        <v>2283</v>
      </c>
      <c r="B7" s="835" t="s">
        <v>2284</v>
      </c>
      <c r="C7" s="836">
        <v>253</v>
      </c>
      <c r="D7" s="836">
        <v>202</v>
      </c>
      <c r="E7" s="837">
        <v>326</v>
      </c>
    </row>
    <row r="8" spans="1:250" s="831" customFormat="1" ht="15.75" x14ac:dyDescent="0.2">
      <c r="A8" s="834"/>
      <c r="B8" s="838" t="s">
        <v>2285</v>
      </c>
      <c r="C8" s="839"/>
      <c r="D8" s="839"/>
      <c r="E8" s="840"/>
    </row>
    <row r="9" spans="1:250" s="831" customFormat="1" ht="15.75" x14ac:dyDescent="0.2">
      <c r="A9" s="841" t="s">
        <v>2283</v>
      </c>
      <c r="B9" s="842" t="s">
        <v>2286</v>
      </c>
      <c r="C9" s="843">
        <v>5316</v>
      </c>
      <c r="D9" s="843">
        <v>4644</v>
      </c>
      <c r="E9" s="844">
        <v>4869</v>
      </c>
    </row>
    <row r="10" spans="1:250" s="831" customFormat="1" ht="15.75" x14ac:dyDescent="0.2">
      <c r="A10" s="841" t="s">
        <v>2283</v>
      </c>
      <c r="B10" s="842" t="s">
        <v>2287</v>
      </c>
      <c r="C10" s="843">
        <v>8084</v>
      </c>
      <c r="D10" s="843">
        <v>6172</v>
      </c>
      <c r="E10" s="844">
        <v>7142</v>
      </c>
    </row>
    <row r="11" spans="1:250" s="831" customFormat="1" ht="15.75" x14ac:dyDescent="0.2">
      <c r="A11" s="841" t="s">
        <v>2283</v>
      </c>
      <c r="B11" s="842" t="s">
        <v>2288</v>
      </c>
      <c r="C11" s="843">
        <v>36</v>
      </c>
      <c r="D11" s="843">
        <v>36</v>
      </c>
      <c r="E11" s="844">
        <v>43</v>
      </c>
    </row>
    <row r="12" spans="1:250" s="831" customFormat="1" ht="15.75" x14ac:dyDescent="0.2">
      <c r="A12" s="832" t="s">
        <v>764</v>
      </c>
      <c r="B12" s="845"/>
      <c r="C12" s="846">
        <f>SUM(C9:C11)</f>
        <v>13436</v>
      </c>
      <c r="D12" s="846">
        <v>10852</v>
      </c>
      <c r="E12" s="847">
        <f>E9+E10+E11</f>
        <v>12054</v>
      </c>
    </row>
    <row r="13" spans="1:250" s="831" customFormat="1" ht="15.75" x14ac:dyDescent="0.2">
      <c r="A13" s="841" t="s">
        <v>2289</v>
      </c>
      <c r="B13" s="842" t="s">
        <v>2290</v>
      </c>
      <c r="C13" s="843">
        <f>-4046</f>
        <v>-4046</v>
      </c>
      <c r="D13" s="843">
        <v>-8291</v>
      </c>
      <c r="E13" s="844">
        <v>7739</v>
      </c>
    </row>
    <row r="14" spans="1:250" s="831" customFormat="1" ht="15.75" x14ac:dyDescent="0.2">
      <c r="A14" s="841" t="s">
        <v>2289</v>
      </c>
      <c r="B14" s="842" t="s">
        <v>2291</v>
      </c>
      <c r="C14" s="836">
        <v>-398</v>
      </c>
      <c r="D14" s="836"/>
      <c r="E14" s="837"/>
    </row>
    <row r="15" spans="1:250" s="831" customFormat="1" ht="15.75" x14ac:dyDescent="0.2">
      <c r="A15" s="832" t="s">
        <v>2292</v>
      </c>
      <c r="B15" s="845"/>
      <c r="C15" s="846">
        <f>+C13+C14</f>
        <v>-4444</v>
      </c>
      <c r="D15" s="846">
        <v>-8291</v>
      </c>
      <c r="E15" s="847">
        <f>E13+E14</f>
        <v>7739</v>
      </c>
    </row>
    <row r="16" spans="1:250" s="831" customFormat="1" ht="15.75" x14ac:dyDescent="0.2">
      <c r="A16" s="841" t="s">
        <v>2283</v>
      </c>
      <c r="B16" s="848" t="s">
        <v>2293</v>
      </c>
      <c r="C16" s="843">
        <v>0</v>
      </c>
      <c r="D16" s="843">
        <v>0</v>
      </c>
      <c r="E16" s="844">
        <v>0</v>
      </c>
    </row>
    <row r="17" spans="1:10" s="831" customFormat="1" ht="15.75" x14ac:dyDescent="0.2">
      <c r="A17" s="841" t="s">
        <v>2289</v>
      </c>
      <c r="B17" s="842" t="s">
        <v>2294</v>
      </c>
      <c r="C17" s="843">
        <v>0</v>
      </c>
      <c r="D17" s="843">
        <v>0</v>
      </c>
      <c r="E17" s="844">
        <v>0</v>
      </c>
    </row>
    <row r="18" spans="1:10" s="831" customFormat="1" ht="15.75" x14ac:dyDescent="0.2">
      <c r="A18" s="841" t="s">
        <v>2283</v>
      </c>
      <c r="B18" s="848" t="s">
        <v>2295</v>
      </c>
      <c r="C18" s="843">
        <v>0</v>
      </c>
      <c r="D18" s="843">
        <v>0</v>
      </c>
      <c r="E18" s="844"/>
    </row>
    <row r="19" spans="1:10" s="831" customFormat="1" ht="15.75" x14ac:dyDescent="0.2">
      <c r="A19" s="841" t="s">
        <v>2289</v>
      </c>
      <c r="B19" s="842" t="s">
        <v>2296</v>
      </c>
      <c r="C19" s="843">
        <v>0</v>
      </c>
      <c r="D19" s="843">
        <v>0</v>
      </c>
      <c r="E19" s="844"/>
    </row>
    <row r="20" spans="1:10" s="831" customFormat="1" ht="15.75" x14ac:dyDescent="0.2">
      <c r="A20" s="832" t="s">
        <v>2297</v>
      </c>
      <c r="B20" s="845"/>
      <c r="C20" s="846">
        <f>SUM(C16:C19)</f>
        <v>0</v>
      </c>
      <c r="D20" s="846">
        <v>0</v>
      </c>
      <c r="E20" s="847">
        <v>0</v>
      </c>
    </row>
    <row r="21" spans="1:10" s="831" customFormat="1" ht="15.75" x14ac:dyDescent="0.2">
      <c r="A21" s="841" t="s">
        <v>2298</v>
      </c>
      <c r="B21" s="842" t="s">
        <v>2299</v>
      </c>
      <c r="C21" s="843">
        <v>0</v>
      </c>
      <c r="D21" s="843">
        <v>4169</v>
      </c>
      <c r="E21" s="844">
        <v>-4169</v>
      </c>
    </row>
    <row r="22" spans="1:10" s="831" customFormat="1" ht="15.75" x14ac:dyDescent="0.2">
      <c r="A22" s="841" t="s">
        <v>2283</v>
      </c>
      <c r="B22" s="848" t="s">
        <v>2300</v>
      </c>
      <c r="C22" s="843">
        <v>1816</v>
      </c>
      <c r="D22" s="843">
        <v>0</v>
      </c>
      <c r="E22" s="844">
        <v>0</v>
      </c>
    </row>
    <row r="23" spans="1:10" s="831" customFormat="1" ht="15.75" x14ac:dyDescent="0.2">
      <c r="A23" s="849" t="s">
        <v>2289</v>
      </c>
      <c r="B23" s="850" t="s">
        <v>2301</v>
      </c>
      <c r="C23" s="843"/>
      <c r="D23" s="843">
        <v>0</v>
      </c>
      <c r="E23" s="844"/>
    </row>
    <row r="24" spans="1:10" s="831" customFormat="1" ht="15.75" x14ac:dyDescent="0.2">
      <c r="A24" s="832" t="s">
        <v>2302</v>
      </c>
      <c r="B24" s="845"/>
      <c r="C24" s="846">
        <f>SUM(C21:C23)</f>
        <v>1816</v>
      </c>
      <c r="D24" s="846">
        <v>4169</v>
      </c>
      <c r="E24" s="847">
        <f>E21+E22-E23</f>
        <v>-4169</v>
      </c>
    </row>
    <row r="25" spans="1:10" s="831" customFormat="1" ht="15.75" x14ac:dyDescent="0.2">
      <c r="A25" s="841" t="s">
        <v>2283</v>
      </c>
      <c r="B25" s="848" t="s">
        <v>2303</v>
      </c>
      <c r="C25" s="843">
        <f>11953+9950+1533+920</f>
        <v>24356</v>
      </c>
      <c r="D25" s="843">
        <v>18689</v>
      </c>
      <c r="E25" s="844">
        <v>12269</v>
      </c>
    </row>
    <row r="26" spans="1:10" s="831" customFormat="1" ht="15.75" x14ac:dyDescent="0.2">
      <c r="A26" s="851" t="s">
        <v>2289</v>
      </c>
      <c r="B26" s="852" t="s">
        <v>2304</v>
      </c>
      <c r="C26" s="853">
        <f>-(6608-17020+11953+9950+1533)</f>
        <v>-13024</v>
      </c>
      <c r="D26" s="853">
        <v>-5742</v>
      </c>
      <c r="E26" s="854">
        <v>15616</v>
      </c>
    </row>
    <row r="27" spans="1:10" s="831" customFormat="1" ht="15.75" x14ac:dyDescent="0.2">
      <c r="A27" s="832" t="s">
        <v>2305</v>
      </c>
      <c r="B27" s="845"/>
      <c r="C27" s="846">
        <f>+C25+C26</f>
        <v>11332</v>
      </c>
      <c r="D27" s="846">
        <v>12947</v>
      </c>
      <c r="E27" s="847">
        <f>E25-E26</f>
        <v>-3347</v>
      </c>
      <c r="H27" s="855"/>
      <c r="J27" s="856"/>
    </row>
    <row r="28" spans="1:10" s="831" customFormat="1" ht="15.75" x14ac:dyDescent="0.2">
      <c r="A28" s="857" t="s">
        <v>2306</v>
      </c>
      <c r="B28" s="858"/>
      <c r="C28" s="859">
        <f>+C7+C12+C15+C20+C24+C27</f>
        <v>22393</v>
      </c>
      <c r="D28" s="859">
        <v>19879</v>
      </c>
      <c r="E28" s="860">
        <f>E7+E12-E15+E20+E24+E27</f>
        <v>-2875</v>
      </c>
    </row>
    <row r="29" spans="1:10" s="831" customFormat="1" ht="15.75" x14ac:dyDescent="0.2">
      <c r="A29" s="841"/>
      <c r="B29" s="848"/>
      <c r="C29" s="839"/>
      <c r="D29" s="839"/>
      <c r="E29" s="840"/>
    </row>
    <row r="30" spans="1:10" s="831" customFormat="1" ht="15.75" x14ac:dyDescent="0.2">
      <c r="A30" s="841" t="s">
        <v>2307</v>
      </c>
      <c r="B30" s="861" t="s">
        <v>2308</v>
      </c>
      <c r="C30" s="843"/>
      <c r="D30" s="843">
        <v>0</v>
      </c>
      <c r="E30" s="844">
        <v>0</v>
      </c>
    </row>
    <row r="31" spans="1:10" s="831" customFormat="1" ht="15.75" x14ac:dyDescent="0.2">
      <c r="A31" s="841" t="s">
        <v>2307</v>
      </c>
      <c r="B31" s="861" t="s">
        <v>2309</v>
      </c>
      <c r="C31" s="843">
        <f>1-0</f>
        <v>1</v>
      </c>
      <c r="D31" s="843">
        <v>0</v>
      </c>
      <c r="E31" s="844">
        <v>0</v>
      </c>
    </row>
    <row r="32" spans="1:10" s="831" customFormat="1" ht="15.75" x14ac:dyDescent="0.2">
      <c r="A32" s="841" t="s">
        <v>2307</v>
      </c>
      <c r="B32" s="861" t="s">
        <v>2310</v>
      </c>
      <c r="C32" s="843">
        <v>-1605</v>
      </c>
      <c r="D32" s="843">
        <v>5022</v>
      </c>
      <c r="E32" s="844">
        <v>137</v>
      </c>
    </row>
    <row r="33" spans="1:5" s="831" customFormat="1" ht="15.75" x14ac:dyDescent="0.2">
      <c r="A33" s="841" t="s">
        <v>2307</v>
      </c>
      <c r="B33" s="861" t="s">
        <v>2311</v>
      </c>
      <c r="C33" s="843">
        <v>0</v>
      </c>
      <c r="D33" s="843">
        <v>23</v>
      </c>
      <c r="E33" s="844">
        <v>0</v>
      </c>
    </row>
    <row r="34" spans="1:5" s="831" customFormat="1" ht="15.75" x14ac:dyDescent="0.2">
      <c r="A34" s="841" t="s">
        <v>2307</v>
      </c>
      <c r="B34" s="861" t="s">
        <v>2312</v>
      </c>
      <c r="C34" s="862">
        <f>(64346-97658)</f>
        <v>-33312</v>
      </c>
      <c r="D34" s="843">
        <v>2269</v>
      </c>
      <c r="E34" s="844">
        <v>-11302</v>
      </c>
    </row>
    <row r="35" spans="1:5" s="831" customFormat="1" ht="15.75" x14ac:dyDescent="0.2">
      <c r="A35" s="841" t="s">
        <v>2307</v>
      </c>
      <c r="B35" s="861" t="s">
        <v>2313</v>
      </c>
      <c r="C35" s="862">
        <f>9085-6377</f>
        <v>2708</v>
      </c>
      <c r="D35" s="843">
        <v>-550</v>
      </c>
      <c r="E35" s="844">
        <v>140</v>
      </c>
    </row>
    <row r="36" spans="1:5" s="831" customFormat="1" ht="13.5" customHeight="1" x14ac:dyDescent="0.2">
      <c r="A36" s="841" t="s">
        <v>2307</v>
      </c>
      <c r="B36" s="861" t="s">
        <v>2314</v>
      </c>
      <c r="C36" s="862">
        <f>10411-7907</f>
        <v>2504</v>
      </c>
      <c r="D36" s="843">
        <v>1144</v>
      </c>
      <c r="E36" s="844">
        <v>-608</v>
      </c>
    </row>
    <row r="37" spans="1:5" s="831" customFormat="1" ht="15.75" x14ac:dyDescent="0.2">
      <c r="A37" s="841" t="s">
        <v>2307</v>
      </c>
      <c r="B37" s="861" t="s">
        <v>2315</v>
      </c>
      <c r="C37" s="862">
        <f>2438+10979-5357-9612</f>
        <v>-1552</v>
      </c>
      <c r="D37" s="843">
        <v>268</v>
      </c>
      <c r="E37" s="844">
        <v>-129</v>
      </c>
    </row>
    <row r="38" spans="1:5" s="831" customFormat="1" ht="18.75" x14ac:dyDescent="0.2">
      <c r="A38" s="834" t="s">
        <v>2307</v>
      </c>
      <c r="B38" s="835" t="s">
        <v>2316</v>
      </c>
      <c r="C38" s="863">
        <f>SUM(C30:C37)</f>
        <v>-31256</v>
      </c>
      <c r="D38" s="864">
        <v>8176</v>
      </c>
      <c r="E38" s="837">
        <f>E30+E31+E32+E33+E34+E35+E36+E37</f>
        <v>-11762</v>
      </c>
    </row>
    <row r="39" spans="1:5" s="831" customFormat="1" ht="18.75" x14ac:dyDescent="0.2">
      <c r="A39" s="834" t="s">
        <v>2307</v>
      </c>
      <c r="B39" s="835" t="s">
        <v>2317</v>
      </c>
      <c r="C39" s="864">
        <v>0</v>
      </c>
      <c r="D39" s="864">
        <v>-467</v>
      </c>
      <c r="E39" s="837">
        <v>-308</v>
      </c>
    </row>
    <row r="40" spans="1:5" s="831" customFormat="1" ht="15.75" x14ac:dyDescent="0.2">
      <c r="A40" s="841" t="s">
        <v>2307</v>
      </c>
      <c r="B40" s="861" t="s">
        <v>2318</v>
      </c>
      <c r="C40" s="843"/>
      <c r="D40" s="843">
        <v>0</v>
      </c>
      <c r="E40" s="844">
        <v>0</v>
      </c>
    </row>
    <row r="41" spans="1:5" s="831" customFormat="1" ht="15.75" x14ac:dyDescent="0.2">
      <c r="A41" s="841" t="s">
        <v>2307</v>
      </c>
      <c r="B41" s="861" t="s">
        <v>2319</v>
      </c>
      <c r="C41" s="843"/>
      <c r="D41" s="843">
        <v>0</v>
      </c>
      <c r="E41" s="844">
        <v>0</v>
      </c>
    </row>
    <row r="42" spans="1:5" s="831" customFormat="1" ht="15.75" x14ac:dyDescent="0.2">
      <c r="A42" s="841" t="s">
        <v>2307</v>
      </c>
      <c r="B42" s="861" t="s">
        <v>2320</v>
      </c>
      <c r="C42" s="843"/>
      <c r="D42" s="843">
        <v>0</v>
      </c>
      <c r="E42" s="844">
        <v>0</v>
      </c>
    </row>
    <row r="43" spans="1:5" s="831" customFormat="1" ht="15.75" x14ac:dyDescent="0.2">
      <c r="A43" s="841" t="s">
        <v>2307</v>
      </c>
      <c r="B43" s="861" t="s">
        <v>2321</v>
      </c>
      <c r="C43" s="843"/>
      <c r="D43" s="843">
        <v>0</v>
      </c>
      <c r="E43" s="844"/>
    </row>
    <row r="44" spans="1:5" s="831" customFormat="1" ht="15.75" x14ac:dyDescent="0.2">
      <c r="A44" s="841" t="s">
        <v>2307</v>
      </c>
      <c r="B44" s="861" t="s">
        <v>2322</v>
      </c>
      <c r="C44" s="843"/>
      <c r="D44" s="843">
        <v>0</v>
      </c>
      <c r="E44" s="844"/>
    </row>
    <row r="45" spans="1:5" s="831" customFormat="1" ht="15.75" x14ac:dyDescent="0.2">
      <c r="A45" s="841" t="s">
        <v>2307</v>
      </c>
      <c r="B45" s="861" t="s">
        <v>2323</v>
      </c>
      <c r="C45" s="843"/>
      <c r="D45" s="843">
        <v>0</v>
      </c>
      <c r="E45" s="844">
        <v>0</v>
      </c>
    </row>
    <row r="46" spans="1:5" s="831" customFormat="1" ht="15.75" x14ac:dyDescent="0.2">
      <c r="A46" s="841" t="s">
        <v>2307</v>
      </c>
      <c r="B46" s="861" t="s">
        <v>2324</v>
      </c>
      <c r="C46" s="853">
        <f>453-240</f>
        <v>213</v>
      </c>
      <c r="D46" s="843">
        <v>362</v>
      </c>
      <c r="E46" s="844">
        <v>602</v>
      </c>
    </row>
    <row r="47" spans="1:5" s="831" customFormat="1" ht="15.75" x14ac:dyDescent="0.2">
      <c r="A47" s="841"/>
      <c r="B47" s="861"/>
      <c r="C47" s="843"/>
      <c r="D47" s="843"/>
      <c r="E47" s="844"/>
    </row>
    <row r="48" spans="1:5" s="831" customFormat="1" ht="15.75" x14ac:dyDescent="0.2">
      <c r="A48" s="841" t="s">
        <v>2307</v>
      </c>
      <c r="B48" s="861" t="s">
        <v>2325</v>
      </c>
      <c r="C48" s="843">
        <f>(91487-190047+43-47)*-1</f>
        <v>98564</v>
      </c>
      <c r="D48" s="843">
        <v>-38937</v>
      </c>
      <c r="E48" s="844">
        <v>18140</v>
      </c>
    </row>
    <row r="49" spans="1:5" s="831" customFormat="1" ht="15.75" x14ac:dyDescent="0.2">
      <c r="A49" s="841" t="s">
        <v>2307</v>
      </c>
      <c r="B49" s="861" t="s">
        <v>2326</v>
      </c>
      <c r="C49" s="843"/>
      <c r="D49" s="843">
        <v>-5</v>
      </c>
      <c r="E49" s="844">
        <v>0</v>
      </c>
    </row>
    <row r="50" spans="1:5" s="831" customFormat="1" ht="15.75" x14ac:dyDescent="0.2">
      <c r="A50" s="841" t="s">
        <v>2307</v>
      </c>
      <c r="B50" s="861" t="s">
        <v>2327</v>
      </c>
      <c r="C50" s="843">
        <f>3296-2268</f>
        <v>1028</v>
      </c>
      <c r="D50" s="843">
        <v>-1995</v>
      </c>
      <c r="E50" s="844">
        <v>-3899</v>
      </c>
    </row>
    <row r="51" spans="1:5" s="831" customFormat="1" ht="15.75" x14ac:dyDescent="0.2">
      <c r="A51" s="841" t="s">
        <v>2307</v>
      </c>
      <c r="B51" s="861" t="s">
        <v>2328</v>
      </c>
      <c r="C51" s="843"/>
      <c r="D51" s="843">
        <v>-194</v>
      </c>
      <c r="E51" s="844">
        <v>0</v>
      </c>
    </row>
    <row r="52" spans="1:5" s="831" customFormat="1" ht="15.75" x14ac:dyDescent="0.2">
      <c r="A52" s="841" t="s">
        <v>2307</v>
      </c>
      <c r="B52" s="861" t="s">
        <v>2329</v>
      </c>
      <c r="C52" s="843">
        <f>(1960-3094)*-1</f>
        <v>1134</v>
      </c>
      <c r="D52" s="843">
        <v>-16</v>
      </c>
      <c r="E52" s="844">
        <v>2680</v>
      </c>
    </row>
    <row r="53" spans="1:5" s="831" customFormat="1" ht="15.75" x14ac:dyDescent="0.2">
      <c r="A53" s="841" t="s">
        <v>2307</v>
      </c>
      <c r="B53" s="861" t="s">
        <v>2330</v>
      </c>
      <c r="C53" s="843">
        <f>7252-5363</f>
        <v>1889</v>
      </c>
      <c r="D53" s="843">
        <v>1723</v>
      </c>
      <c r="E53" s="844">
        <v>-4591</v>
      </c>
    </row>
    <row r="54" spans="1:5" s="831" customFormat="1" ht="18.75" x14ac:dyDescent="0.2">
      <c r="A54" s="834" t="s">
        <v>2307</v>
      </c>
      <c r="B54" s="835" t="s">
        <v>2331</v>
      </c>
      <c r="C54" s="864">
        <f>SUM(C40:C53)</f>
        <v>102828</v>
      </c>
      <c r="D54" s="864">
        <v>-39062</v>
      </c>
      <c r="E54" s="837">
        <f>E40+E41+E42+E43+E44+E45+E46+E47+E48+E49+E50+E51+E52+E53</f>
        <v>12932</v>
      </c>
    </row>
    <row r="55" spans="1:5" s="831" customFormat="1" ht="15.75" x14ac:dyDescent="0.2">
      <c r="A55" s="849" t="s">
        <v>2307</v>
      </c>
      <c r="B55" s="861" t="s">
        <v>2332</v>
      </c>
      <c r="C55" s="862">
        <f>(11491-12386+86-116)*-1</f>
        <v>925</v>
      </c>
      <c r="D55" s="843">
        <v>5205</v>
      </c>
      <c r="E55" s="844">
        <v>1573</v>
      </c>
    </row>
    <row r="56" spans="1:5" s="831" customFormat="1" ht="15.75" x14ac:dyDescent="0.2">
      <c r="A56" s="849" t="s">
        <v>2307</v>
      </c>
      <c r="B56" s="861" t="s">
        <v>2333</v>
      </c>
      <c r="C56" s="843"/>
      <c r="D56" s="843">
        <v>0</v>
      </c>
      <c r="E56" s="844">
        <v>0</v>
      </c>
    </row>
    <row r="57" spans="1:5" s="831" customFormat="1" ht="15.75" x14ac:dyDescent="0.2">
      <c r="A57" s="834" t="s">
        <v>2307</v>
      </c>
      <c r="B57" s="865" t="s">
        <v>2334</v>
      </c>
      <c r="C57" s="836">
        <f>SUM(C55:C56)</f>
        <v>925</v>
      </c>
      <c r="D57" s="836">
        <v>5205</v>
      </c>
      <c r="E57" s="837">
        <f>E55+E56</f>
        <v>1573</v>
      </c>
    </row>
    <row r="58" spans="1:5" s="831" customFormat="1" ht="15.75" x14ac:dyDescent="0.2">
      <c r="A58" s="834" t="s">
        <v>2307</v>
      </c>
      <c r="B58" s="835" t="s">
        <v>2335</v>
      </c>
      <c r="C58" s="836">
        <v>0</v>
      </c>
      <c r="D58" s="836">
        <v>2676</v>
      </c>
      <c r="E58" s="837">
        <v>2449</v>
      </c>
    </row>
    <row r="59" spans="1:5" s="831" customFormat="1" ht="15.75" x14ac:dyDescent="0.2">
      <c r="A59" s="857" t="s">
        <v>2336</v>
      </c>
      <c r="B59" s="858"/>
      <c r="C59" s="859">
        <f>+C38+C39+C54+C57+C58+C28</f>
        <v>94890</v>
      </c>
      <c r="D59" s="859">
        <v>-3593</v>
      </c>
      <c r="E59" s="860">
        <f>E38+E39+E54+E57+E58</f>
        <v>4884</v>
      </c>
    </row>
    <row r="60" spans="1:5" s="831" customFormat="1" ht="15.75" x14ac:dyDescent="0.2">
      <c r="A60" s="841"/>
      <c r="B60" s="848"/>
      <c r="C60" s="839"/>
      <c r="D60" s="839"/>
      <c r="E60" s="840"/>
    </row>
    <row r="61" spans="1:5" s="831" customFormat="1" ht="24.75" customHeight="1" x14ac:dyDescent="0.2">
      <c r="A61" s="832" t="s">
        <v>2337</v>
      </c>
      <c r="B61" s="833"/>
      <c r="C61" s="866"/>
      <c r="D61" s="866"/>
      <c r="E61" s="867"/>
    </row>
    <row r="62" spans="1:5" s="831" customFormat="1" ht="15.75" x14ac:dyDescent="0.2">
      <c r="A62" s="841" t="s">
        <v>2289</v>
      </c>
      <c r="B62" s="842" t="s">
        <v>2338</v>
      </c>
      <c r="C62" s="843"/>
      <c r="D62" s="843">
        <v>0</v>
      </c>
      <c r="E62" s="844">
        <v>0</v>
      </c>
    </row>
    <row r="63" spans="1:5" s="831" customFormat="1" ht="15.75" x14ac:dyDescent="0.2">
      <c r="A63" s="841" t="s">
        <v>2289</v>
      </c>
      <c r="B63" s="842" t="s">
        <v>2339</v>
      </c>
      <c r="C63" s="843"/>
      <c r="D63" s="843">
        <v>0</v>
      </c>
      <c r="E63" s="844">
        <v>0</v>
      </c>
    </row>
    <row r="64" spans="1:5" s="831" customFormat="1" ht="15.75" x14ac:dyDescent="0.2">
      <c r="A64" s="841" t="s">
        <v>2289</v>
      </c>
      <c r="B64" s="842" t="s">
        <v>2340</v>
      </c>
      <c r="C64" s="843"/>
      <c r="D64" s="843">
        <v>0</v>
      </c>
      <c r="E64" s="844">
        <v>0</v>
      </c>
    </row>
    <row r="65" spans="1:5" s="831" customFormat="1" ht="15.75" x14ac:dyDescent="0.2">
      <c r="A65" s="841" t="s">
        <v>2289</v>
      </c>
      <c r="B65" s="842" t="s">
        <v>2341</v>
      </c>
      <c r="C65" s="843"/>
      <c r="D65" s="843">
        <v>0</v>
      </c>
      <c r="E65" s="844">
        <v>0</v>
      </c>
    </row>
    <row r="66" spans="1:5" s="831" customFormat="1" ht="15.75" x14ac:dyDescent="0.2">
      <c r="A66" s="841" t="s">
        <v>2289</v>
      </c>
      <c r="B66" s="842" t="s">
        <v>2342</v>
      </c>
      <c r="C66" s="843"/>
      <c r="D66" s="843">
        <v>0</v>
      </c>
      <c r="E66" s="844">
        <v>0</v>
      </c>
    </row>
    <row r="67" spans="1:5" s="831" customFormat="1" ht="15.75" x14ac:dyDescent="0.2">
      <c r="A67" s="834" t="s">
        <v>2289</v>
      </c>
      <c r="B67" s="865" t="s">
        <v>2343</v>
      </c>
      <c r="C67" s="836"/>
      <c r="D67" s="836">
        <v>0</v>
      </c>
      <c r="E67" s="837">
        <v>0</v>
      </c>
    </row>
    <row r="68" spans="1:5" s="831" customFormat="1" ht="15.75" x14ac:dyDescent="0.2">
      <c r="A68" s="841" t="s">
        <v>2283</v>
      </c>
      <c r="B68" s="842" t="s">
        <v>2344</v>
      </c>
      <c r="C68" s="843"/>
      <c r="D68" s="843">
        <v>0</v>
      </c>
      <c r="E68" s="844">
        <v>0</v>
      </c>
    </row>
    <row r="69" spans="1:5" s="831" customFormat="1" ht="15.75" x14ac:dyDescent="0.2">
      <c r="A69" s="841" t="s">
        <v>2283</v>
      </c>
      <c r="B69" s="842" t="s">
        <v>2345</v>
      </c>
      <c r="C69" s="843"/>
      <c r="D69" s="843">
        <v>0</v>
      </c>
      <c r="E69" s="844">
        <v>0</v>
      </c>
    </row>
    <row r="70" spans="1:5" s="831" customFormat="1" ht="15.75" x14ac:dyDescent="0.2">
      <c r="A70" s="841" t="s">
        <v>2283</v>
      </c>
      <c r="B70" s="842" t="s">
        <v>2346</v>
      </c>
      <c r="C70" s="843"/>
      <c r="D70" s="843">
        <v>0</v>
      </c>
      <c r="E70" s="844">
        <v>0</v>
      </c>
    </row>
    <row r="71" spans="1:5" s="831" customFormat="1" ht="15.75" x14ac:dyDescent="0.2">
      <c r="A71" s="841" t="s">
        <v>2283</v>
      </c>
      <c r="B71" s="842" t="s">
        <v>2347</v>
      </c>
      <c r="C71" s="843"/>
      <c r="D71" s="843">
        <v>0</v>
      </c>
      <c r="E71" s="844">
        <v>0</v>
      </c>
    </row>
    <row r="72" spans="1:5" s="831" customFormat="1" ht="15.75" x14ac:dyDescent="0.2">
      <c r="A72" s="841" t="s">
        <v>2283</v>
      </c>
      <c r="B72" s="842" t="s">
        <v>2348</v>
      </c>
      <c r="C72" s="843"/>
      <c r="D72" s="843">
        <v>0</v>
      </c>
      <c r="E72" s="844">
        <v>0</v>
      </c>
    </row>
    <row r="73" spans="1:5" s="831" customFormat="1" ht="15.75" x14ac:dyDescent="0.2">
      <c r="A73" s="834" t="s">
        <v>2283</v>
      </c>
      <c r="B73" s="865" t="s">
        <v>2349</v>
      </c>
      <c r="C73" s="836"/>
      <c r="D73" s="836">
        <v>0</v>
      </c>
      <c r="E73" s="837">
        <v>0</v>
      </c>
    </row>
    <row r="74" spans="1:5" s="831" customFormat="1" ht="15.75" x14ac:dyDescent="0.2">
      <c r="A74" s="841" t="s">
        <v>2289</v>
      </c>
      <c r="B74" s="842" t="s">
        <v>2350</v>
      </c>
      <c r="C74" s="843"/>
      <c r="D74" s="843">
        <v>0</v>
      </c>
      <c r="E74" s="844">
        <v>0</v>
      </c>
    </row>
    <row r="75" spans="1:5" s="831" customFormat="1" ht="15.75" x14ac:dyDescent="0.2">
      <c r="A75" s="851" t="s">
        <v>2289</v>
      </c>
      <c r="B75" s="852" t="s">
        <v>2351</v>
      </c>
      <c r="C75" s="853">
        <v>-38721</v>
      </c>
      <c r="D75" s="853">
        <v>-1585</v>
      </c>
      <c r="E75" s="868">
        <v>3470</v>
      </c>
    </row>
    <row r="76" spans="1:5" s="831" customFormat="1" ht="15.75" x14ac:dyDescent="0.2">
      <c r="A76" s="841" t="s">
        <v>2289</v>
      </c>
      <c r="B76" s="842" t="s">
        <v>2352</v>
      </c>
      <c r="C76" s="843">
        <v>-3792</v>
      </c>
      <c r="D76" s="843">
        <v>-1801</v>
      </c>
      <c r="E76" s="844">
        <v>743</v>
      </c>
    </row>
    <row r="77" spans="1:5" s="831" customFormat="1" ht="15.75" x14ac:dyDescent="0.2">
      <c r="A77" s="841" t="s">
        <v>2289</v>
      </c>
      <c r="B77" s="842" t="s">
        <v>2353</v>
      </c>
      <c r="C77" s="843">
        <v>-1925</v>
      </c>
      <c r="D77" s="843">
        <v>-2346</v>
      </c>
      <c r="E77" s="844">
        <v>7614</v>
      </c>
    </row>
    <row r="78" spans="1:5" s="831" customFormat="1" ht="15.75" x14ac:dyDescent="0.2">
      <c r="A78" s="841" t="s">
        <v>2289</v>
      </c>
      <c r="B78" s="842" t="s">
        <v>2354</v>
      </c>
      <c r="C78" s="843">
        <v>-627</v>
      </c>
      <c r="D78" s="843">
        <v>-73</v>
      </c>
      <c r="E78" s="844">
        <v>446</v>
      </c>
    </row>
    <row r="79" spans="1:5" s="831" customFormat="1" ht="15.75" x14ac:dyDescent="0.2">
      <c r="A79" s="841" t="s">
        <v>2289</v>
      </c>
      <c r="B79" s="842" t="s">
        <v>2355</v>
      </c>
      <c r="C79" s="843">
        <v>-144</v>
      </c>
      <c r="D79" s="843">
        <v>0</v>
      </c>
      <c r="E79" s="844">
        <v>0</v>
      </c>
    </row>
    <row r="80" spans="1:5" s="831" customFormat="1" ht="15.75" x14ac:dyDescent="0.2">
      <c r="A80" s="841" t="s">
        <v>2289</v>
      </c>
      <c r="B80" s="842" t="s">
        <v>2356</v>
      </c>
      <c r="C80" s="843">
        <v>-213</v>
      </c>
      <c r="D80" s="843">
        <v>-78</v>
      </c>
      <c r="E80" s="844">
        <v>32</v>
      </c>
    </row>
    <row r="81" spans="1:5" s="831" customFormat="1" ht="15.75" x14ac:dyDescent="0.2">
      <c r="A81" s="851" t="s">
        <v>2289</v>
      </c>
      <c r="B81" s="852" t="s">
        <v>2357</v>
      </c>
      <c r="C81" s="853">
        <v>-7939</v>
      </c>
      <c r="D81" s="853">
        <v>-8317</v>
      </c>
      <c r="E81" s="868"/>
    </row>
    <row r="82" spans="1:5" s="831" customFormat="1" ht="15.75" x14ac:dyDescent="0.2">
      <c r="A82" s="834" t="s">
        <v>2289</v>
      </c>
      <c r="B82" s="865" t="s">
        <v>2358</v>
      </c>
      <c r="C82" s="836">
        <f>SUM(C68:C81)</f>
        <v>-53361</v>
      </c>
      <c r="D82" s="836">
        <v>-14200</v>
      </c>
      <c r="E82" s="837">
        <f>E75+E76+E77+E78+E79+E80</f>
        <v>12305</v>
      </c>
    </row>
    <row r="83" spans="1:5" ht="15.75" x14ac:dyDescent="0.25">
      <c r="A83" s="841" t="s">
        <v>2283</v>
      </c>
      <c r="B83" s="842" t="s">
        <v>2359</v>
      </c>
      <c r="C83" s="843"/>
      <c r="D83" s="843">
        <v>0</v>
      </c>
      <c r="E83" s="844">
        <v>0</v>
      </c>
    </row>
    <row r="84" spans="1:5" ht="15.75" x14ac:dyDescent="0.25">
      <c r="A84" s="841" t="s">
        <v>2283</v>
      </c>
      <c r="B84" s="842" t="s">
        <v>2360</v>
      </c>
      <c r="C84" s="843"/>
      <c r="D84" s="843">
        <v>0</v>
      </c>
      <c r="E84" s="844">
        <v>0</v>
      </c>
    </row>
    <row r="85" spans="1:5" ht="15.75" x14ac:dyDescent="0.25">
      <c r="A85" s="841" t="s">
        <v>2283</v>
      </c>
      <c r="B85" s="842" t="s">
        <v>2361</v>
      </c>
      <c r="C85" s="843"/>
      <c r="D85" s="843">
        <v>0</v>
      </c>
      <c r="E85" s="844">
        <v>0</v>
      </c>
    </row>
    <row r="86" spans="1:5" ht="15.75" x14ac:dyDescent="0.25">
      <c r="A86" s="841" t="s">
        <v>2283</v>
      </c>
      <c r="B86" s="842" t="s">
        <v>2362</v>
      </c>
      <c r="C86" s="843"/>
      <c r="D86" s="843">
        <v>0</v>
      </c>
      <c r="E86" s="844">
        <v>0</v>
      </c>
    </row>
    <row r="87" spans="1:5" ht="15.75" x14ac:dyDescent="0.25">
      <c r="A87" s="841" t="s">
        <v>2283</v>
      </c>
      <c r="B87" s="842" t="s">
        <v>2363</v>
      </c>
      <c r="C87" s="843"/>
      <c r="D87" s="843">
        <v>0</v>
      </c>
      <c r="E87" s="844">
        <v>0</v>
      </c>
    </row>
    <row r="88" spans="1:5" ht="15.75" x14ac:dyDescent="0.25">
      <c r="A88" s="841" t="s">
        <v>2283</v>
      </c>
      <c r="B88" s="842" t="s">
        <v>2364</v>
      </c>
      <c r="C88" s="843"/>
      <c r="D88" s="843">
        <v>0</v>
      </c>
      <c r="E88" s="844">
        <v>0</v>
      </c>
    </row>
    <row r="89" spans="1:5" ht="15.75" x14ac:dyDescent="0.25">
      <c r="A89" s="841" t="s">
        <v>2283</v>
      </c>
      <c r="B89" s="842" t="s">
        <v>2365</v>
      </c>
      <c r="C89" s="843"/>
      <c r="D89" s="843">
        <v>0</v>
      </c>
      <c r="E89" s="844">
        <v>0</v>
      </c>
    </row>
    <row r="90" spans="1:5" ht="15.75" x14ac:dyDescent="0.25">
      <c r="A90" s="834" t="s">
        <v>2283</v>
      </c>
      <c r="B90" s="865" t="s">
        <v>2366</v>
      </c>
      <c r="C90" s="836"/>
      <c r="D90" s="836">
        <v>0</v>
      </c>
      <c r="E90" s="837">
        <v>0</v>
      </c>
    </row>
    <row r="91" spans="1:5" ht="15.75" x14ac:dyDescent="0.25">
      <c r="A91" s="841" t="s">
        <v>2289</v>
      </c>
      <c r="B91" s="842" t="s">
        <v>2367</v>
      </c>
      <c r="C91" s="843"/>
      <c r="D91" s="843">
        <v>9</v>
      </c>
      <c r="E91" s="844">
        <v>157</v>
      </c>
    </row>
    <row r="92" spans="1:5" ht="15.75" x14ac:dyDescent="0.25">
      <c r="A92" s="841" t="s">
        <v>2289</v>
      </c>
      <c r="B92" s="842" t="s">
        <v>2368</v>
      </c>
      <c r="C92" s="843"/>
      <c r="D92" s="843">
        <v>1815</v>
      </c>
      <c r="E92" s="844">
        <v>1100</v>
      </c>
    </row>
    <row r="93" spans="1:5" ht="15.75" x14ac:dyDescent="0.25">
      <c r="A93" s="834" t="s">
        <v>2289</v>
      </c>
      <c r="B93" s="865" t="s">
        <v>2369</v>
      </c>
      <c r="C93" s="837">
        <f>C91+C92</f>
        <v>0</v>
      </c>
      <c r="D93" s="869">
        <v>1824</v>
      </c>
      <c r="E93" s="837">
        <f>E91+E92</f>
        <v>1257</v>
      </c>
    </row>
    <row r="94" spans="1:5" ht="15.75" x14ac:dyDescent="0.25">
      <c r="A94" s="841" t="s">
        <v>2283</v>
      </c>
      <c r="B94" s="842" t="s">
        <v>2370</v>
      </c>
      <c r="C94" s="843">
        <v>183</v>
      </c>
      <c r="D94" s="843">
        <v>0</v>
      </c>
      <c r="E94" s="844">
        <v>174</v>
      </c>
    </row>
    <row r="95" spans="1:5" ht="15.75" x14ac:dyDescent="0.25">
      <c r="A95" s="841" t="s">
        <v>2283</v>
      </c>
      <c r="B95" s="842" t="s">
        <v>2371</v>
      </c>
      <c r="C95" s="843">
        <v>1815</v>
      </c>
      <c r="D95" s="843">
        <v>0</v>
      </c>
      <c r="E95" s="844">
        <v>1307</v>
      </c>
    </row>
    <row r="96" spans="1:5" ht="15.75" x14ac:dyDescent="0.25">
      <c r="A96" s="834" t="s">
        <v>2283</v>
      </c>
      <c r="B96" s="865" t="s">
        <v>2372</v>
      </c>
      <c r="C96" s="836"/>
      <c r="D96" s="836">
        <v>0</v>
      </c>
      <c r="E96" s="837">
        <f>E94+E95</f>
        <v>1481</v>
      </c>
    </row>
    <row r="97" spans="1:5" ht="15.75" x14ac:dyDescent="0.25">
      <c r="A97" s="834" t="s">
        <v>2298</v>
      </c>
      <c r="B97" s="838" t="s">
        <v>2373</v>
      </c>
      <c r="C97" s="869">
        <v>33304</v>
      </c>
      <c r="D97" s="869">
        <v>-2818</v>
      </c>
      <c r="E97" s="870"/>
    </row>
    <row r="98" spans="1:5" ht="15.75" x14ac:dyDescent="0.25">
      <c r="A98" s="857" t="s">
        <v>2374</v>
      </c>
      <c r="B98" s="858"/>
      <c r="C98" s="859">
        <f>+C67+C73+C82+C90+C93+C96+C97</f>
        <v>-20057</v>
      </c>
      <c r="D98" s="859">
        <v>-15194</v>
      </c>
      <c r="E98" s="860">
        <f>-E67+E73-E82+E90-E93+E96</f>
        <v>-12081</v>
      </c>
    </row>
    <row r="99" spans="1:5" ht="15.75" x14ac:dyDescent="0.25">
      <c r="A99" s="841"/>
      <c r="B99" s="848"/>
      <c r="C99" s="839"/>
      <c r="D99" s="839"/>
      <c r="E99" s="840"/>
    </row>
    <row r="100" spans="1:5" ht="24.75" customHeight="1" x14ac:dyDescent="0.25">
      <c r="A100" s="832" t="s">
        <v>2375</v>
      </c>
      <c r="B100" s="833"/>
      <c r="C100" s="866"/>
      <c r="D100" s="866"/>
      <c r="E100" s="867"/>
    </row>
    <row r="101" spans="1:5" ht="15.75" x14ac:dyDescent="0.25">
      <c r="A101" s="841" t="s">
        <v>2307</v>
      </c>
      <c r="B101" s="848" t="s">
        <v>2376</v>
      </c>
      <c r="C101" s="843"/>
      <c r="D101" s="843">
        <v>0</v>
      </c>
      <c r="E101" s="844">
        <v>0</v>
      </c>
    </row>
    <row r="102" spans="1:5" ht="15.75" x14ac:dyDescent="0.25">
      <c r="A102" s="841" t="s">
        <v>2307</v>
      </c>
      <c r="B102" s="848" t="s">
        <v>2377</v>
      </c>
      <c r="C102" s="843">
        <f>10028-8399</f>
        <v>1629</v>
      </c>
      <c r="D102" s="843">
        <v>7868</v>
      </c>
      <c r="E102" s="844">
        <v>2796</v>
      </c>
    </row>
    <row r="103" spans="1:5" ht="15.75" x14ac:dyDescent="0.25">
      <c r="A103" s="841" t="s">
        <v>2307</v>
      </c>
      <c r="B103" s="848" t="s">
        <v>2378</v>
      </c>
      <c r="C103" s="843">
        <v>0</v>
      </c>
      <c r="D103" s="843">
        <v>0</v>
      </c>
      <c r="E103" s="844">
        <v>0</v>
      </c>
    </row>
    <row r="104" spans="1:5" ht="15.75" x14ac:dyDescent="0.25">
      <c r="A104" s="841" t="s">
        <v>2307</v>
      </c>
      <c r="B104" s="848" t="s">
        <v>2379</v>
      </c>
      <c r="C104" s="843">
        <v>0</v>
      </c>
      <c r="D104" s="843">
        <v>1843</v>
      </c>
      <c r="E104" s="844">
        <v>-430</v>
      </c>
    </row>
    <row r="105" spans="1:5" ht="15.75" x14ac:dyDescent="0.25">
      <c r="A105" s="841" t="s">
        <v>2307</v>
      </c>
      <c r="B105" s="848" t="s">
        <v>2380</v>
      </c>
      <c r="C105" s="843">
        <v>0</v>
      </c>
      <c r="D105" s="843">
        <v>0</v>
      </c>
      <c r="E105" s="844">
        <v>0</v>
      </c>
    </row>
    <row r="106" spans="1:5" ht="15.75" x14ac:dyDescent="0.25">
      <c r="A106" s="834" t="s">
        <v>2307</v>
      </c>
      <c r="B106" s="835" t="s">
        <v>2381</v>
      </c>
      <c r="C106" s="836">
        <f>SUM(C101:C105)</f>
        <v>1629</v>
      </c>
      <c r="D106" s="836">
        <v>9711</v>
      </c>
      <c r="E106" s="837">
        <f>E101+E102+E103+E104</f>
        <v>2366</v>
      </c>
    </row>
    <row r="107" spans="1:5" ht="15.75" x14ac:dyDescent="0.25">
      <c r="A107" s="834" t="s">
        <v>2307</v>
      </c>
      <c r="B107" s="835" t="s">
        <v>2382</v>
      </c>
      <c r="C107" s="836"/>
      <c r="D107" s="836">
        <v>0</v>
      </c>
      <c r="E107" s="837">
        <v>0</v>
      </c>
    </row>
    <row r="108" spans="1:5" ht="15.75" x14ac:dyDescent="0.25">
      <c r="A108" s="841" t="s">
        <v>2283</v>
      </c>
      <c r="B108" s="848" t="s">
        <v>2383</v>
      </c>
      <c r="C108" s="853">
        <v>9707</v>
      </c>
      <c r="D108" s="853">
        <v>7755</v>
      </c>
      <c r="E108" s="844">
        <v>5521</v>
      </c>
    </row>
    <row r="109" spans="1:5" ht="15.75" x14ac:dyDescent="0.25">
      <c r="A109" s="841" t="s">
        <v>2307</v>
      </c>
      <c r="B109" s="848" t="s">
        <v>2384</v>
      </c>
      <c r="C109" s="843">
        <v>640</v>
      </c>
      <c r="D109" s="843">
        <v>4630</v>
      </c>
      <c r="E109" s="844">
        <v>-4352</v>
      </c>
    </row>
    <row r="110" spans="1:5" ht="15.75" x14ac:dyDescent="0.25">
      <c r="A110" s="834" t="s">
        <v>2307</v>
      </c>
      <c r="B110" s="865" t="s">
        <v>2385</v>
      </c>
      <c r="C110" s="836">
        <f>SUM(C108:C109)</f>
        <v>10347</v>
      </c>
      <c r="D110" s="836">
        <v>12385</v>
      </c>
      <c r="E110" s="837">
        <f>E108+E109</f>
        <v>1169</v>
      </c>
    </row>
    <row r="111" spans="1:5" ht="15.75" x14ac:dyDescent="0.25">
      <c r="A111" s="834" t="s">
        <v>2307</v>
      </c>
      <c r="B111" s="871" t="s">
        <v>2386</v>
      </c>
      <c r="C111" s="869">
        <f>(149-67905)</f>
        <v>-67756</v>
      </c>
      <c r="D111" s="836">
        <v>-2158</v>
      </c>
      <c r="E111" s="837">
        <v>35874</v>
      </c>
    </row>
    <row r="112" spans="1:5" ht="15.75" x14ac:dyDescent="0.25">
      <c r="A112" s="841" t="s">
        <v>2283</v>
      </c>
      <c r="B112" s="848" t="s">
        <v>2387</v>
      </c>
      <c r="C112" s="843"/>
      <c r="D112" s="843">
        <v>0</v>
      </c>
      <c r="E112" s="844">
        <v>0</v>
      </c>
    </row>
    <row r="113" spans="1:8" ht="15.75" x14ac:dyDescent="0.25">
      <c r="A113" s="841" t="s">
        <v>2289</v>
      </c>
      <c r="B113" s="848" t="s">
        <v>2388</v>
      </c>
      <c r="C113" s="843"/>
      <c r="D113" s="843">
        <v>0</v>
      </c>
      <c r="E113" s="844">
        <v>0</v>
      </c>
    </row>
    <row r="114" spans="1:8" ht="15.75" x14ac:dyDescent="0.25">
      <c r="A114" s="857" t="s">
        <v>2389</v>
      </c>
      <c r="B114" s="858"/>
      <c r="C114" s="859">
        <f>C106+C107+C110+C111</f>
        <v>-55780</v>
      </c>
      <c r="D114" s="859">
        <v>19938</v>
      </c>
      <c r="E114" s="860">
        <f>E106+E107+E110+E111</f>
        <v>39409</v>
      </c>
    </row>
    <row r="115" spans="1:8" ht="15.75" x14ac:dyDescent="0.25">
      <c r="A115" s="841"/>
      <c r="B115" s="848"/>
      <c r="C115" s="843"/>
      <c r="D115" s="843"/>
      <c r="E115" s="844"/>
    </row>
    <row r="116" spans="1:8" ht="24.75" customHeight="1" x14ac:dyDescent="0.25">
      <c r="A116" s="832" t="s">
        <v>2390</v>
      </c>
      <c r="B116" s="833"/>
      <c r="C116" s="866">
        <f>C59+C98+C114</f>
        <v>19053</v>
      </c>
      <c r="D116" s="866">
        <v>1151</v>
      </c>
      <c r="E116" s="867">
        <f>E59+E98+E114</f>
        <v>32212</v>
      </c>
    </row>
    <row r="117" spans="1:8" ht="15.75" x14ac:dyDescent="0.25">
      <c r="A117" s="872" t="s">
        <v>2391</v>
      </c>
      <c r="B117" s="873"/>
      <c r="C117" s="836">
        <f>20668-1615</f>
        <v>19053</v>
      </c>
      <c r="D117" s="836">
        <v>1151</v>
      </c>
      <c r="E117" s="837">
        <v>-76</v>
      </c>
    </row>
    <row r="118" spans="1:8" ht="15.75" x14ac:dyDescent="0.25">
      <c r="A118" s="841"/>
      <c r="B118" s="874"/>
      <c r="C118" s="836"/>
      <c r="D118" s="836"/>
      <c r="E118" s="837"/>
    </row>
    <row r="119" spans="1:8" ht="16.5" thickBot="1" x14ac:dyDescent="0.3">
      <c r="A119" s="875" t="s">
        <v>2392</v>
      </c>
      <c r="B119" s="876"/>
      <c r="C119" s="877">
        <f>+C116-C117</f>
        <v>0</v>
      </c>
      <c r="D119" s="877">
        <v>0</v>
      </c>
      <c r="E119" s="878">
        <v>-31749</v>
      </c>
    </row>
    <row r="120" spans="1:8" x14ac:dyDescent="0.25">
      <c r="C120" s="879"/>
      <c r="D120" s="879"/>
      <c r="E120" s="818"/>
    </row>
    <row r="121" spans="1:8" ht="28.5" x14ac:dyDescent="0.45">
      <c r="A121" s="785"/>
      <c r="B121" s="880"/>
      <c r="C121" s="880"/>
      <c r="D121" s="880"/>
      <c r="E121" s="880"/>
      <c r="F121" s="788"/>
      <c r="G121" s="788"/>
      <c r="H121" s="783"/>
    </row>
    <row r="122" spans="1:8" ht="49.5" customHeight="1" x14ac:dyDescent="0.45">
      <c r="A122" s="785"/>
      <c r="B122" s="881" t="s">
        <v>2256</v>
      </c>
      <c r="C122" s="880"/>
      <c r="D122" s="880"/>
      <c r="E122" s="880"/>
      <c r="F122" s="788"/>
      <c r="G122" s="788"/>
      <c r="H122" s="783"/>
    </row>
    <row r="123" spans="1:8" ht="35.25" customHeight="1" x14ac:dyDescent="0.45">
      <c r="A123" s="785"/>
      <c r="B123" s="881" t="s">
        <v>2393</v>
      </c>
      <c r="C123" s="880"/>
      <c r="D123" s="880"/>
      <c r="E123" s="880"/>
      <c r="F123" s="783"/>
      <c r="H123" s="783"/>
    </row>
    <row r="124" spans="1:8" ht="38.25" customHeight="1" x14ac:dyDescent="0.45">
      <c r="A124" s="785"/>
      <c r="B124" s="882" t="s">
        <v>830</v>
      </c>
      <c r="C124" s="880"/>
      <c r="D124" s="880"/>
      <c r="E124" s="880"/>
      <c r="F124" s="783"/>
      <c r="G124" s="791"/>
      <c r="H124" s="783"/>
    </row>
    <row r="125" spans="1:8" ht="33" customHeight="1" x14ac:dyDescent="0.35">
      <c r="B125" s="882" t="s">
        <v>2266</v>
      </c>
    </row>
  </sheetData>
  <sheetProtection selectLockedCells="1" selectUnlockedCells="1"/>
  <mergeCells count="3">
    <mergeCell ref="A1:B2"/>
    <mergeCell ref="C1:D3"/>
    <mergeCell ref="A4:B4"/>
  </mergeCells>
  <pageMargins left="0.70866141732283472" right="0.70866141732283472" top="0.74803149606299213" bottom="0.74803149606299213" header="0.31496062992125984" footer="0.51181102362204722"/>
  <pageSetup paperSize="9" scale="55" firstPageNumber="0" fitToHeight="7" orientation="portrait" r:id="rId1"/>
  <headerFooter alignWithMargins="0">
    <oddHeader>&amp;R&amp;12Allegato 1_DDG N°544/2015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15</vt:i4>
      </vt:variant>
    </vt:vector>
  </HeadingPairs>
  <TitlesOfParts>
    <vt:vector size="23" baseType="lpstr">
      <vt:lpstr>118_SPA</vt:lpstr>
      <vt:lpstr>118_SPP</vt:lpstr>
      <vt:lpstr>118_Ce</vt:lpstr>
      <vt:lpstr>Modello SP_Attivo (NEW)</vt:lpstr>
      <vt:lpstr>Modello SP_Passivo (NEW)</vt:lpstr>
      <vt:lpstr>Modello CE (NEW)</vt:lpstr>
      <vt:lpstr>Schema Rediconto Finanziario</vt:lpstr>
      <vt:lpstr>Foglio1</vt:lpstr>
      <vt:lpstr>'Schema Rediconto Finanziario'!__xlnm._FilterDatabase</vt:lpstr>
      <vt:lpstr>'Schema Rediconto Finanziario'!__xlnm.Print_Area</vt:lpstr>
      <vt:lpstr>'Schema Rediconto Finanziario'!__xlnm.Print_Area_0</vt:lpstr>
      <vt:lpstr>'Schema Rediconto Finanziario'!__xlnm.Print_Area_0_0</vt:lpstr>
      <vt:lpstr>'118_Ce'!Area_stampa</vt:lpstr>
      <vt:lpstr>'118_SPA'!Area_stampa</vt:lpstr>
      <vt:lpstr>'118_SPP'!Area_stampa</vt:lpstr>
      <vt:lpstr>'Modello CE (NEW)'!Area_stampa</vt:lpstr>
      <vt:lpstr>'Modello SP_Attivo (NEW)'!Area_stampa</vt:lpstr>
      <vt:lpstr>'Modello SP_Passivo (NEW)'!Area_stampa</vt:lpstr>
      <vt:lpstr>'Schema Rediconto Finanziario'!Area_stampa</vt:lpstr>
      <vt:lpstr>'Schema Rediconto Finanziario'!Print_Area_0</vt:lpstr>
      <vt:lpstr>'Modello CE (NEW)'!Titoli_stampa</vt:lpstr>
      <vt:lpstr>'Modello SP_Attivo (NEW)'!Titoli_stampa</vt:lpstr>
      <vt:lpstr>'Modello SP_Passivo (NEW)'!Titoli_stampa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scardina</dc:creator>
  <cp:lastModifiedBy>ADRIANA SCARDINA</cp:lastModifiedBy>
  <cp:lastPrinted>2016-07-04T08:22:02Z</cp:lastPrinted>
  <dcterms:created xsi:type="dcterms:W3CDTF">2015-06-05T20:10:27Z</dcterms:created>
  <dcterms:modified xsi:type="dcterms:W3CDTF">2017-10-10T08:00:34Z</dcterms:modified>
</cp:coreProperties>
</file>