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o.carrubba\Desktop\Documenti di Seby\ARNAS Civico\FY2024_ARNAS Civico\Bilancio previsionale 2024\Fascicolo bil prev 2024\Del. 286 del 21.03.2024_Bil prev. 2024\V. Pdf A_Pubblicazione\"/>
    </mc:Choice>
  </mc:AlternateContent>
  <xr:revisionPtr revIDLastSave="0" documentId="13_ncr:1_{EEF72D8A-A770-4A3B-ABD1-AD9C40E0D2C3}" xr6:coauthVersionLast="47" xr6:coauthVersionMax="47" xr10:uidLastSave="{00000000-0000-0000-0000-000000000000}"/>
  <bookViews>
    <workbookView xWindow="-120" yWindow="-120" windowWidth="29040" windowHeight="15840" xr2:uid="{4DE84896-A057-4A70-98D9-AB8A11B2152B}"/>
  </bookViews>
  <sheets>
    <sheet name="New Mod. CEprev2024 STAMPA" sheetId="1" r:id="rId1"/>
    <sheet name="118_SPA 2024" sheetId="2" r:id="rId2"/>
    <sheet name="118_SPP 2024" sheetId="3" r:id="rId3"/>
    <sheet name="118_CE 2024" sheetId="4" r:id="rId4"/>
    <sheet name="rend fin 202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</externalReferences>
  <definedNames>
    <definedName name="_" localSheetId="3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localSheetId="4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0">#REF!</definedName>
    <definedName name="________________Irc05" localSheetId="4">#REF!</definedName>
    <definedName name="________________Irc05">#REF!</definedName>
    <definedName name="_______________Irc05" localSheetId="0">#REF!</definedName>
    <definedName name="_______________Irc05" localSheetId="4">#REF!</definedName>
    <definedName name="_______________Irc05">#REF!</definedName>
    <definedName name="______________Irc05" localSheetId="0">#REF!</definedName>
    <definedName name="______________Irc05" localSheetId="4">#REF!</definedName>
    <definedName name="______________Irc05">#REF!</definedName>
    <definedName name="______________xlnm.Print_Area">#N/A</definedName>
    <definedName name="_____________Irc05" localSheetId="0">#REF!</definedName>
    <definedName name="_____________Irc05" localSheetId="4">#REF!</definedName>
    <definedName name="_____________Irc05">#REF!</definedName>
    <definedName name="____________Irc05" localSheetId="0">#REF!</definedName>
    <definedName name="____________Irc05" localSheetId="4">#REF!</definedName>
    <definedName name="____________Irc05">#REF!</definedName>
    <definedName name="____________xlnm.Print_Area">#N/A</definedName>
    <definedName name="___________Irc05" localSheetId="0">#REF!</definedName>
    <definedName name="___________Irc05" localSheetId="4">#REF!</definedName>
    <definedName name="___________Irc05">#REF!</definedName>
    <definedName name="___________xlnm.Print_Area">#N/A</definedName>
    <definedName name="__________Irc05" localSheetId="0">#REF!</definedName>
    <definedName name="__________Irc05" localSheetId="4">#REF!</definedName>
    <definedName name="__________Irc05">#REF!</definedName>
    <definedName name="__________xlnm.Print_Area">"#ref!"</definedName>
    <definedName name="_________Irc05" localSheetId="0">#REF!</definedName>
    <definedName name="_________Irc05" localSheetId="4">#REF!</definedName>
    <definedName name="_________Irc05">#REF!</definedName>
    <definedName name="_________xlnm.Print_Area" localSheetId="0">#REF!</definedName>
    <definedName name="_________xlnm.Print_Area" localSheetId="4">#REF!</definedName>
    <definedName name="_________xlnm.Print_Area">#REF!</definedName>
    <definedName name="________Irc05" localSheetId="0">#REF!</definedName>
    <definedName name="________Irc05" localSheetId="4">#REF!</definedName>
    <definedName name="________Irc05">#REF!</definedName>
    <definedName name="________xlnm.Print_Area" localSheetId="0">#REF!</definedName>
    <definedName name="________xlnm.Print_Area" localSheetId="4">#REF!</definedName>
    <definedName name="________xlnm.Print_Area">#REF!</definedName>
    <definedName name="_______Irc05" localSheetId="0">#REF!</definedName>
    <definedName name="_______Irc05" localSheetId="4">#REF!</definedName>
    <definedName name="_______Irc05">#REF!</definedName>
    <definedName name="_______xlnm._FilterDatabase">#N/A</definedName>
    <definedName name="_______xlnm.Print_Area" localSheetId="0">#REF!</definedName>
    <definedName name="_______xlnm.Print_Area" localSheetId="4">#REF!</definedName>
    <definedName name="_______xlnm.Print_Area">#REF!</definedName>
    <definedName name="______Irc05" localSheetId="0">#REF!</definedName>
    <definedName name="______Irc05" localSheetId="4">#REF!</definedName>
    <definedName name="______Irc05">#REF!</definedName>
    <definedName name="______xlnm._FilterDatabase">#N/A</definedName>
    <definedName name="______xlnm.Database">"#ref!"</definedName>
    <definedName name="______xlnm.Print_Area" localSheetId="0">#REF!</definedName>
    <definedName name="______xlnm.Print_Area" localSheetId="4">#REF!</definedName>
    <definedName name="______xlnm.Print_Area">#REF!</definedName>
    <definedName name="______xlnm.Print_Area_8" localSheetId="0">#REF!</definedName>
    <definedName name="______xlnm.Print_Area_8" localSheetId="4">#REF!</definedName>
    <definedName name="______xlnm.Print_Area_8">#REF!</definedName>
    <definedName name="_____Irc05" localSheetId="0">#REF!</definedName>
    <definedName name="_____Irc05" localSheetId="4">#REF!</definedName>
    <definedName name="_____Irc05">#REF!</definedName>
    <definedName name="_____xlnm._FilterDatabase">#N/A</definedName>
    <definedName name="_____xlnm.Database">#N/A</definedName>
    <definedName name="_____xlnm.Print_Area" localSheetId="0">#REF!</definedName>
    <definedName name="_____xlnm.Print_Area" localSheetId="4">#REF!</definedName>
    <definedName name="_____xlnm.Print_Area">#REF!</definedName>
    <definedName name="_____xlnm.Print_Area_8" localSheetId="0">#REF!</definedName>
    <definedName name="_____xlnm.Print_Area_8" localSheetId="4">#REF!</definedName>
    <definedName name="_____xlnm.Print_Area_8">#REF!</definedName>
    <definedName name="____Irc05" localSheetId="0">#REF!</definedName>
    <definedName name="____Irc05" localSheetId="4">#REF!</definedName>
    <definedName name="____Irc05">#REF!</definedName>
    <definedName name="____xlnm._FilterDatabase">#N/A</definedName>
    <definedName name="____xlnm.Database">#N/A</definedName>
    <definedName name="____xlnm.Print_Area" localSheetId="0">#REF!</definedName>
    <definedName name="____xlnm.Print_Area" localSheetId="4">#REF!</definedName>
    <definedName name="____xlnm.Print_Area">#REF!</definedName>
    <definedName name="____xlnm.Print_Area_8" localSheetId="0">#REF!</definedName>
    <definedName name="____xlnm.Print_Area_8" localSheetId="4">#REF!</definedName>
    <definedName name="____xlnm.Print_Area_8">#REF!</definedName>
    <definedName name="____xlnm.Print_Area_9" localSheetId="0">#REF!</definedName>
    <definedName name="____xlnm.Print_Area_9" localSheetId="4">#REF!</definedName>
    <definedName name="____xlnm.Print_Area_9">#REF!</definedName>
    <definedName name="___Irc05" localSheetId="0">#REF!</definedName>
    <definedName name="___Irc05" localSheetId="4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0">#REF!</definedName>
    <definedName name="___xlnm.Print_Area" localSheetId="4">#REF!</definedName>
    <definedName name="___xlnm.Print_Area">#REF!</definedName>
    <definedName name="___xlnm.Print_Area_6" localSheetId="0">#REF!</definedName>
    <definedName name="___xlnm.Print_Area_6" localSheetId="4">#REF!</definedName>
    <definedName name="___xlnm.Print_Area_6">#REF!</definedName>
    <definedName name="___xlnm.Print_Area_8" localSheetId="0">#REF!</definedName>
    <definedName name="___xlnm.Print_Area_8" localSheetId="4">#REF!</definedName>
    <definedName name="___xlnm.Print_Area_8">#REF!</definedName>
    <definedName name="___xlnm.Print_Area_9" localSheetId="0">#REF!</definedName>
    <definedName name="___xlnm.Print_Area_9" localSheetId="4">#REF!</definedName>
    <definedName name="___xlnm.Print_Area_9">#REF!</definedName>
    <definedName name="___xlnm.Print_Titles">#N/A</definedName>
    <definedName name="___xlnm.Print_Titles_6" localSheetId="0">#REF!</definedName>
    <definedName name="___xlnm.Print_Titles_6" localSheetId="4">#REF!</definedName>
    <definedName name="___xlnm.Print_Titles_6">#REF!</definedName>
    <definedName name="__Irc05" localSheetId="0">#REF!</definedName>
    <definedName name="__Irc05" localSheetId="4">#REF!</definedName>
    <definedName name="__Irc05">#REF!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0">#REF!</definedName>
    <definedName name="__xlnm.Print_Area_7" localSheetId="4">#REF!</definedName>
    <definedName name="__xlnm.Print_Area_7">#REF!</definedName>
    <definedName name="__xlnm.Print_Area_8" localSheetId="0">#REF!</definedName>
    <definedName name="__xlnm.Print_Area_8" localSheetId="4">#REF!</definedName>
    <definedName name="__xlnm.Print_Area_8">#REF!</definedName>
    <definedName name="__xlnm.Print_Area_9" localSheetId="0">#REF!</definedName>
    <definedName name="__xlnm.Print_Area_9" localSheetId="4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0">#REF!</definedName>
    <definedName name="__xlnm.Print_Titles_7" localSheetId="4">#REF!</definedName>
    <definedName name="__xlnm.Print_Titles_7">#REF!</definedName>
    <definedName name="__xlnm.Print_Titles_8" localSheetId="0">#REF!</definedName>
    <definedName name="__xlnm.Print_Titles_8" localSheetId="4">#REF!</definedName>
    <definedName name="__xlnm.Print_Titles_8">#REF!</definedName>
    <definedName name="__xlnm__FilterDatabase">NA()</definedName>
    <definedName name="__xlnm_Print_Area" localSheetId="0">#REF!</definedName>
    <definedName name="__xlnm_Print_Area" localSheetId="4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0">#REF!</definedName>
    <definedName name="_07_12_ritenute" localSheetId="4">#REF!</definedName>
    <definedName name="_07_12_ritenute">#REF!</definedName>
    <definedName name="_1_Excel_BuiltIn_Print_Area_4_1_1" localSheetId="3">'[2]Confronto con I Trimestre 2007'!#REF!</definedName>
    <definedName name="_1_Excel_BuiltIn_Print_Area_4_1_1" localSheetId="1">'[2]Confronto con I Trimestre 2007'!#REF!</definedName>
    <definedName name="_1_Excel_BuiltIn_Print_Area_4_1_1" localSheetId="2">'[2]Confronto con I Trimestre 2007'!#REF!</definedName>
    <definedName name="_1_Excel_BuiltIn_Print_Area_4_1_1" localSheetId="0">'[2]Confronto con I Trimestre 2007'!#REF!</definedName>
    <definedName name="_1_Excel_BuiltIn_Print_Area_4_1_1" localSheetId="4">'[122]Confronto con I Trimestre 2007'!#REF!</definedName>
    <definedName name="_1_Excel_BuiltIn_Print_Area_4_1_1">'[2]Confronto con I Trimestre 2007'!#REF!</definedName>
    <definedName name="_10_Excel_BuiltIn_Print_Area_5_1_1" localSheetId="3">'[3]Confronto con IV Trimestre 2007'!#REF!</definedName>
    <definedName name="_10_Excel_BuiltIn_Print_Area_5_1_1" localSheetId="1">'[3]Confronto con IV Trimestre 2007'!#REF!</definedName>
    <definedName name="_10_Excel_BuiltIn_Print_Area_5_1_1" localSheetId="2">'[3]Confronto con IV Trimestre 2007'!#REF!</definedName>
    <definedName name="_10_Excel_BuiltIn_Print_Area_5_1_1" localSheetId="0">'[3]Confronto con IV Trimestre 2007'!#REF!</definedName>
    <definedName name="_10_Excel_BuiltIn_Print_Area_5_1_1" localSheetId="4">'[123]Confronto con IV Trimestre 2007'!#REF!</definedName>
    <definedName name="_10_Excel_BuiltIn_Print_Area_5_1_1">'[3]Confronto con IV Trimestre 2007'!#REF!</definedName>
    <definedName name="_10FlussoC2003___Totale_quantita_2_1" localSheetId="0">#REF!</definedName>
    <definedName name="_10FlussoC2003___Totale_quantita_2_1" localSheetId="4">#REF!</definedName>
    <definedName name="_10FlussoC2003___Totale_quantita_2_1">#REF!</definedName>
    <definedName name="_11irappu04_1_1" localSheetId="0">#REF!</definedName>
    <definedName name="_11irappu04_1_1" localSheetId="4">#REF!</definedName>
    <definedName name="_11irappu04_1_1">#REF!</definedName>
    <definedName name="_12irappu04_2_1" localSheetId="0">#REF!</definedName>
    <definedName name="_12irappu04_2_1" localSheetId="4">#REF!</definedName>
    <definedName name="_12irappu04_2_1">#REF!</definedName>
    <definedName name="_13Maggio_2002_1_1" localSheetId="0">#REF!</definedName>
    <definedName name="_13Maggio_2002_1_1" localSheetId="4">#REF!</definedName>
    <definedName name="_13Maggio_2002_1_1">#REF!</definedName>
    <definedName name="_14Maggio_2002_2_1" localSheetId="0">#REF!</definedName>
    <definedName name="_14Maggio_2002_2_1" localSheetId="4">#REF!</definedName>
    <definedName name="_14Maggio_2002_2_1">#REF!</definedName>
    <definedName name="_15Excel_BuiltIn_Print_Area_4_1_1" localSheetId="3">'[3]Confronto con I Trimestre 2007'!#REF!</definedName>
    <definedName name="_15Excel_BuiltIn_Print_Area_4_1_1" localSheetId="1">'[3]Confronto con I Trimestre 2007'!#REF!</definedName>
    <definedName name="_15Excel_BuiltIn_Print_Area_4_1_1" localSheetId="2">'[3]Confronto con I Trimestre 2007'!#REF!</definedName>
    <definedName name="_15Excel_BuiltIn_Print_Area_4_1_1" localSheetId="0">'[3]Confronto con I Trimestre 2007'!#REF!</definedName>
    <definedName name="_15Excel_BuiltIn_Print_Area_4_1_1" localSheetId="4">'[123]Confronto con I Trimestre 2007'!#REF!</definedName>
    <definedName name="_15Excel_BuiltIn_Print_Area_4_1_1">'[3]Confronto con I Trimestre 2007'!#REF!</definedName>
    <definedName name="_15Marzo_2002_1_1" localSheetId="0">#REF!</definedName>
    <definedName name="_15Marzo_2002_1_1" localSheetId="4">#REF!</definedName>
    <definedName name="_15Marzo_2002_1_1">#REF!</definedName>
    <definedName name="_16Marzo_2002_2_1" localSheetId="0">#REF!</definedName>
    <definedName name="_16Marzo_2002_2_1" localSheetId="4">#REF!</definedName>
    <definedName name="_16Marzo_2002_2_1">#REF!</definedName>
    <definedName name="_17pop_0_1_1" localSheetId="0">#REF!</definedName>
    <definedName name="_17pop_0_1_1" localSheetId="4">#REF!</definedName>
    <definedName name="_17pop_0_1_1">#REF!</definedName>
    <definedName name="_18pop_0_2_1" localSheetId="0">#REF!</definedName>
    <definedName name="_18pop_0_2_1" localSheetId="4">#REF!</definedName>
    <definedName name="_18pop_0_2_1">#REF!</definedName>
    <definedName name="_19pop_1_4_1_1" localSheetId="0">#REF!</definedName>
    <definedName name="_19pop_1_4_1_1" localSheetId="4">#REF!</definedName>
    <definedName name="_19pop_1_4_1_1">#REF!</definedName>
    <definedName name="_1A_VAL_2_1_1" localSheetId="0">[4]VALORI!#REF!</definedName>
    <definedName name="_1A_VAL_2_1_1" localSheetId="4">[5]VALORI!#REF!</definedName>
    <definedName name="_1A_VAL_2_1_1">[5]VALORI!#REF!</definedName>
    <definedName name="_1Excel_BuiltIn_Print_Area_1_1" localSheetId="0">#REF!</definedName>
    <definedName name="_1Excel_BuiltIn_Print_Area_1_1" localSheetId="4">#REF!</definedName>
    <definedName name="_1Excel_BuiltIn_Print_Area_1_1">#REF!</definedName>
    <definedName name="_2_Excel_BuiltIn_Print_Area_4_1_1" localSheetId="3">'[6]Confronto con I Trimestre 2007'!#REF!</definedName>
    <definedName name="_2_Excel_BuiltIn_Print_Area_4_1_1" localSheetId="1">'[6]Confronto con I Trimestre 2007'!#REF!</definedName>
    <definedName name="_2_Excel_BuiltIn_Print_Area_4_1_1" localSheetId="2">'[6]Confronto con I Trimestre 2007'!#REF!</definedName>
    <definedName name="_2_Excel_BuiltIn_Print_Area_4_1_1" localSheetId="0">'[6]Confronto con I Trimestre 2007'!#REF!</definedName>
    <definedName name="_2_Excel_BuiltIn_Print_Area_4_1_1" localSheetId="4">'[124]Confronto con I Trimestre 2007'!#REF!</definedName>
    <definedName name="_2_Excel_BuiltIn_Print_Area_4_1_1">'[6]Confronto con I Trimestre 2007'!#REF!</definedName>
    <definedName name="_2_Excel_BuiltIn_Print_Area_5_1_1" localSheetId="3">'[2]Confronto con IV Trimestre 2007'!#REF!</definedName>
    <definedName name="_2_Excel_BuiltIn_Print_Area_5_1_1" localSheetId="1">'[2]Confronto con IV Trimestre 2007'!#REF!</definedName>
    <definedName name="_2_Excel_BuiltIn_Print_Area_5_1_1" localSheetId="2">'[2]Confronto con IV Trimestre 2007'!#REF!</definedName>
    <definedName name="_2_Excel_BuiltIn_Print_Area_5_1_1" localSheetId="0">'[2]Confronto con IV Trimestre 2007'!#REF!</definedName>
    <definedName name="_2_Excel_BuiltIn_Print_Area_5_1_1" localSheetId="4">'[122]Confronto con IV Trimestre 2007'!#REF!</definedName>
    <definedName name="_2_Excel_BuiltIn_Print_Area_5_1_1">'[2]Confronto con IV Trimestre 2007'!#REF!</definedName>
    <definedName name="_20Excel_BuiltIn_Print_Area_5_1_1" localSheetId="3">'[3]Confronto con IV Trimestre 2007'!#REF!</definedName>
    <definedName name="_20Excel_BuiltIn_Print_Area_5_1_1" localSheetId="1">'[3]Confronto con IV Trimestre 2007'!#REF!</definedName>
    <definedName name="_20Excel_BuiltIn_Print_Area_5_1_1" localSheetId="2">'[3]Confronto con IV Trimestre 2007'!#REF!</definedName>
    <definedName name="_20Excel_BuiltIn_Print_Area_5_1_1" localSheetId="0">'[3]Confronto con IV Trimestre 2007'!#REF!</definedName>
    <definedName name="_20Excel_BuiltIn_Print_Area_5_1_1" localSheetId="4">'[123]Confronto con IV Trimestre 2007'!#REF!</definedName>
    <definedName name="_20Excel_BuiltIn_Print_Area_5_1_1">'[3]Confronto con IV Trimestre 2007'!#REF!</definedName>
    <definedName name="_20pop_1_4_2_1" localSheetId="0">#REF!</definedName>
    <definedName name="_20pop_1_4_2_1" localSheetId="4">#REF!</definedName>
    <definedName name="_20pop_1_4_2_1">#REF!</definedName>
    <definedName name="_21pop_15_24_1_1" localSheetId="0">#REF!</definedName>
    <definedName name="_21pop_15_24_1_1" localSheetId="4">#REF!</definedName>
    <definedName name="_21pop_15_24_1_1">#REF!</definedName>
    <definedName name="_22pop_15_24_2_1" localSheetId="0">#REF!</definedName>
    <definedName name="_22pop_15_24_2_1" localSheetId="4">#REF!</definedName>
    <definedName name="_22pop_15_24_2_1">#REF!</definedName>
    <definedName name="_23pop_15_24_F_1_1" localSheetId="0">#REF!</definedName>
    <definedName name="_23pop_15_24_F_1_1" localSheetId="4">#REF!</definedName>
    <definedName name="_23pop_15_24_F_1_1">#REF!</definedName>
    <definedName name="_24pop_15_24_F_2_1" localSheetId="0">#REF!</definedName>
    <definedName name="_24pop_15_24_F_2_1" localSheetId="4">#REF!</definedName>
    <definedName name="_24pop_15_24_F_2_1">#REF!</definedName>
    <definedName name="_25pop_15_24_M_1_1" localSheetId="0">#REF!</definedName>
    <definedName name="_25pop_15_24_M_1_1" localSheetId="4">#REF!</definedName>
    <definedName name="_25pop_15_24_M_1_1">#REF!</definedName>
    <definedName name="_26pop_15_24_M_2_1" localSheetId="0">#REF!</definedName>
    <definedName name="_26pop_15_24_M_2_1" localSheetId="4">#REF!</definedName>
    <definedName name="_26pop_15_24_M_2_1">#REF!</definedName>
    <definedName name="_27pop_25_44_1_1" localSheetId="0">#REF!</definedName>
    <definedName name="_27pop_25_44_1_1" localSheetId="4">#REF!</definedName>
    <definedName name="_27pop_25_44_1_1">#REF!</definedName>
    <definedName name="_28pop_25_44_2_1" localSheetId="0">#REF!</definedName>
    <definedName name="_28pop_25_44_2_1" localSheetId="4">#REF!</definedName>
    <definedName name="_28pop_25_44_2_1">#REF!</definedName>
    <definedName name="_29pop_25_44_F_1_1" localSheetId="0">#REF!</definedName>
    <definedName name="_29pop_25_44_F_1_1" localSheetId="4">#REF!</definedName>
    <definedName name="_29pop_25_44_F_1_1">#REF!</definedName>
    <definedName name="_2Aprile_2002_1_1" localSheetId="0">#REF!</definedName>
    <definedName name="_2Aprile_2002_1_1" localSheetId="4">#REF!</definedName>
    <definedName name="_2Aprile_2002_1_1">#REF!</definedName>
    <definedName name="_3_RICOVERATI" localSheetId="0">[7]RICOVERATI!$A$1:$C$34</definedName>
    <definedName name="_3_RICOVERATI" localSheetId="4">[125]RICOVERATI!$A$1:$C$34</definedName>
    <definedName name="_3_RICOVERATI">[8]RICOVERATI!$A$1:$C$34</definedName>
    <definedName name="_30pop_25_44_F_2_1" localSheetId="0">#REF!</definedName>
    <definedName name="_30pop_25_44_F_2_1" localSheetId="4">#REF!</definedName>
    <definedName name="_30pop_25_44_F_2_1">#REF!</definedName>
    <definedName name="_31pop_25_44_M_1_1" localSheetId="0">#REF!</definedName>
    <definedName name="_31pop_25_44_M_1_1" localSheetId="4">#REF!</definedName>
    <definedName name="_31pop_25_44_M_1_1">#REF!</definedName>
    <definedName name="_32pop_25_44_M_2_1" localSheetId="0">#REF!</definedName>
    <definedName name="_32pop_25_44_M_2_1" localSheetId="4">#REF!</definedName>
    <definedName name="_32pop_25_44_M_2_1">#REF!</definedName>
    <definedName name="_33pop_45_64_1_1" localSheetId="0">#REF!</definedName>
    <definedName name="_33pop_45_64_1_1" localSheetId="4">#REF!</definedName>
    <definedName name="_33pop_45_64_1_1">#REF!</definedName>
    <definedName name="_34pop_45_64_2_1" localSheetId="0">#REF!</definedName>
    <definedName name="_34pop_45_64_2_1" localSheetId="4">#REF!</definedName>
    <definedName name="_34pop_45_64_2_1">#REF!</definedName>
    <definedName name="_35pop_5_14_1_1" localSheetId="0">#REF!</definedName>
    <definedName name="_35pop_5_14_1_1" localSheetId="4">#REF!</definedName>
    <definedName name="_35pop_5_14_1_1">#REF!</definedName>
    <definedName name="_36pop_5_14_2_1" localSheetId="0">#REF!</definedName>
    <definedName name="_36pop_5_14_2_1" localSheetId="4">#REF!</definedName>
    <definedName name="_36pop_5_14_2_1">#REF!</definedName>
    <definedName name="_37pop_65_74_1_1" localSheetId="0">#REF!</definedName>
    <definedName name="_37pop_65_74_1_1" localSheetId="4">#REF!</definedName>
    <definedName name="_37pop_65_74_1_1">#REF!</definedName>
    <definedName name="_38pop_65_74_2_1" localSheetId="0">#REF!</definedName>
    <definedName name="_38pop_65_74_2_1" localSheetId="4">#REF!</definedName>
    <definedName name="_38pop_65_74_2_1">#REF!</definedName>
    <definedName name="_39pop_over_75_1_1" localSheetId="0">#REF!</definedName>
    <definedName name="_39pop_over_75_1_1" localSheetId="4">#REF!</definedName>
    <definedName name="_39pop_over_75_1_1">#REF!</definedName>
    <definedName name="_3Aprile_2002_2_1" localSheetId="0">#REF!</definedName>
    <definedName name="_3Aprile_2002_2_1" localSheetId="4">#REF!</definedName>
    <definedName name="_3Aprile_2002_2_1">#REF!</definedName>
    <definedName name="_3Excel_BuiltIn_Print_Area_4_1_1" localSheetId="3">'[2]Confronto con I Trimestre 2007'!#REF!</definedName>
    <definedName name="_3Excel_BuiltIn_Print_Area_4_1_1" localSheetId="1">'[2]Confronto con I Trimestre 2007'!#REF!</definedName>
    <definedName name="_3Excel_BuiltIn_Print_Area_4_1_1" localSheetId="2">'[2]Confronto con I Trimestre 2007'!#REF!</definedName>
    <definedName name="_3Excel_BuiltIn_Print_Area_4_1_1" localSheetId="0">'[2]Confronto con I Trimestre 2007'!#REF!</definedName>
    <definedName name="_3Excel_BuiltIn_Print_Area_4_1_1" localSheetId="4">'[122]Confronto con I Trimestre 2007'!#REF!</definedName>
    <definedName name="_3Excel_BuiltIn_Print_Area_4_1_1">'[2]Confronto con I Trimestre 2007'!#REF!</definedName>
    <definedName name="_4_Excel_BuiltIn_Print_Area_5_1_1" localSheetId="3">'[6]Confronto con IV Trimestre 2007'!#REF!</definedName>
    <definedName name="_4_Excel_BuiltIn_Print_Area_5_1_1" localSheetId="1">'[6]Confronto con IV Trimestre 2007'!#REF!</definedName>
    <definedName name="_4_Excel_BuiltIn_Print_Area_5_1_1" localSheetId="2">'[6]Confronto con IV Trimestre 2007'!#REF!</definedName>
    <definedName name="_4_Excel_BuiltIn_Print_Area_5_1_1" localSheetId="0">'[6]Confronto con IV Trimestre 2007'!#REF!</definedName>
    <definedName name="_4_Excel_BuiltIn_Print_Area_5_1_1" localSheetId="4">'[124]Confronto con IV Trimestre 2007'!#REF!</definedName>
    <definedName name="_4_Excel_BuiltIn_Print_Area_5_1_1">'[6]Confronto con IV Trimestre 2007'!#REF!</definedName>
    <definedName name="_40pop_over_75_2_1" localSheetId="0">#REF!</definedName>
    <definedName name="_40pop_over_75_2_1" localSheetId="4">#REF!</definedName>
    <definedName name="_40pop_over_75_2_1">#REF!</definedName>
    <definedName name="_41Query_1_1" localSheetId="0">#REF!</definedName>
    <definedName name="_41Query_1_1" localSheetId="4">#REF!</definedName>
    <definedName name="_41Query_1_1">#REF!</definedName>
    <definedName name="_42Query_2_1" localSheetId="0">#REF!</definedName>
    <definedName name="_42Query_2_1" localSheetId="4">#REF!</definedName>
    <definedName name="_42Query_2_1">#REF!</definedName>
    <definedName name="_43Struttura_Lea_1_1" localSheetId="0">#REF!</definedName>
    <definedName name="_43Struttura_Lea_1_1" localSheetId="4">#REF!</definedName>
    <definedName name="_43Struttura_Lea_1_1">#REF!</definedName>
    <definedName name="_44Struttura_Lea_2_1" localSheetId="0">#REF!</definedName>
    <definedName name="_44Struttura_Lea_2_1" localSheetId="4">#REF!</definedName>
    <definedName name="_44Struttura_Lea_2_1">#REF!</definedName>
    <definedName name="_45Tab_Comuni_1_1" localSheetId="0">#REF!</definedName>
    <definedName name="_45Tab_Comuni_1_1" localSheetId="4">#REF!</definedName>
    <definedName name="_45Tab_Comuni_1_1">#REF!</definedName>
    <definedName name="_46Tab_Comuni_2_1" localSheetId="0">#REF!</definedName>
    <definedName name="_46Tab_Comuni_2_1" localSheetId="4">#REF!</definedName>
    <definedName name="_46Tab_Comuni_2_1">#REF!</definedName>
    <definedName name="_47terr2005_1_1" localSheetId="0">#REF!</definedName>
    <definedName name="_47terr2005_1_1" localSheetId="4">#REF!</definedName>
    <definedName name="_47terr2005_1_1">#REF!</definedName>
    <definedName name="_48terr2005_2_1" localSheetId="0">#REF!</definedName>
    <definedName name="_48terr2005_2_1" localSheetId="4">#REF!</definedName>
    <definedName name="_48terr2005_2_1">#REF!</definedName>
    <definedName name="_49tipo2_1_1" localSheetId="0">#REF!</definedName>
    <definedName name="_49tipo2_1_1" localSheetId="4">#REF!</definedName>
    <definedName name="_49tipo2_1_1">#REF!</definedName>
    <definedName name="_4B_VAL_2_1_1" localSheetId="0">[4]VALORI!#REF!</definedName>
    <definedName name="_4B_VAL_2_1_1">[5]VALORI!#REF!</definedName>
    <definedName name="_4Excel_BuiltIn_Print_Area_5_1_1" localSheetId="3">'[2]Confronto con IV Trimestre 2007'!#REF!</definedName>
    <definedName name="_4Excel_BuiltIn_Print_Area_5_1_1" localSheetId="1">'[2]Confronto con IV Trimestre 2007'!#REF!</definedName>
    <definedName name="_4Excel_BuiltIn_Print_Area_5_1_1" localSheetId="2">'[2]Confronto con IV Trimestre 2007'!#REF!</definedName>
    <definedName name="_4Excel_BuiltIn_Print_Area_5_1_1" localSheetId="0">'[2]Confronto con IV Trimestre 2007'!#REF!</definedName>
    <definedName name="_4Excel_BuiltIn_Print_Area_5_1_1" localSheetId="4">'[122]Confronto con IV Trimestre 2007'!#REF!</definedName>
    <definedName name="_4Excel_BuiltIn_Print_Area_5_1_1">'[2]Confronto con IV Trimestre 2007'!#REF!</definedName>
    <definedName name="_5_Excel_BuiltIn_Print_Area_4_1_1" localSheetId="3">'[3]Confronto con I Trimestre 2007'!#REF!</definedName>
    <definedName name="_5_Excel_BuiltIn_Print_Area_4_1_1" localSheetId="1">'[3]Confronto con I Trimestre 2007'!#REF!</definedName>
    <definedName name="_5_Excel_BuiltIn_Print_Area_4_1_1" localSheetId="2">'[3]Confronto con I Trimestre 2007'!#REF!</definedName>
    <definedName name="_5_Excel_BuiltIn_Print_Area_4_1_1" localSheetId="0">'[3]Confronto con I Trimestre 2007'!#REF!</definedName>
    <definedName name="_5_Excel_BuiltIn_Print_Area_4_1_1" localSheetId="4">'[123]Confronto con I Trimestre 2007'!#REF!</definedName>
    <definedName name="_5_Excel_BuiltIn_Print_Area_4_1_1">'[3]Confronto con I Trimestre 2007'!#REF!</definedName>
    <definedName name="_50tipo2_2_1" localSheetId="0">#REF!</definedName>
    <definedName name="_50tipo2_2_1" localSheetId="4">#REF!</definedName>
    <definedName name="_50tipo2_2_1">#REF!</definedName>
    <definedName name="_5CE___Riepilogo_in_riga_1_1" localSheetId="0">#REF!</definedName>
    <definedName name="_5CE___Riepilogo_in_riga_1_1" localSheetId="4">#REF!</definedName>
    <definedName name="_5CE___Riepilogo_in_riga_1_1">#REF!</definedName>
    <definedName name="_6CE___Riepilogo_in_riga_2_1" localSheetId="0">#REF!</definedName>
    <definedName name="_6CE___Riepilogo_in_riga_2_1" localSheetId="4">#REF!</definedName>
    <definedName name="_6CE___Riepilogo_in_riga_2_1">#REF!</definedName>
    <definedName name="_6Excel_BuiltIn_Print_Area_4_1_1" localSheetId="3">'[6]Confronto con I Trimestre 2007'!#REF!</definedName>
    <definedName name="_6Excel_BuiltIn_Print_Area_4_1_1" localSheetId="1">'[6]Confronto con I Trimestre 2007'!#REF!</definedName>
    <definedName name="_6Excel_BuiltIn_Print_Area_4_1_1" localSheetId="2">'[6]Confronto con I Trimestre 2007'!#REF!</definedName>
    <definedName name="_6Excel_BuiltIn_Print_Area_4_1_1" localSheetId="0">'[6]Confronto con I Trimestre 2007'!#REF!</definedName>
    <definedName name="_6Excel_BuiltIn_Print_Area_4_1_1" localSheetId="4">'[124]Confronto con I Trimestre 2007'!#REF!</definedName>
    <definedName name="_6Excel_BuiltIn_Print_Area_4_1_1">'[6]Confronto con I Trimestre 2007'!#REF!</definedName>
    <definedName name="_7Febbraio_2002_1_1" localSheetId="0">#REF!</definedName>
    <definedName name="_7Febbraio_2002_1_1" localSheetId="4">#REF!</definedName>
    <definedName name="_7Febbraio_2002_1_1">#REF!</definedName>
    <definedName name="_8Excel_BuiltIn_Print_Area_5_1_1" localSheetId="3">'[6]Confronto con IV Trimestre 2007'!#REF!</definedName>
    <definedName name="_8Excel_BuiltIn_Print_Area_5_1_1" localSheetId="1">'[6]Confronto con IV Trimestre 2007'!#REF!</definedName>
    <definedName name="_8Excel_BuiltIn_Print_Area_5_1_1" localSheetId="2">'[6]Confronto con IV Trimestre 2007'!#REF!</definedName>
    <definedName name="_8Excel_BuiltIn_Print_Area_5_1_1" localSheetId="0">'[6]Confronto con IV Trimestre 2007'!#REF!</definedName>
    <definedName name="_8Excel_BuiltIn_Print_Area_5_1_1" localSheetId="4">'[124]Confronto con IV Trimestre 2007'!#REF!</definedName>
    <definedName name="_8Excel_BuiltIn_Print_Area_5_1_1">'[6]Confronto con IV Trimestre 2007'!#REF!</definedName>
    <definedName name="_8Febbraio_2002_2_1" localSheetId="0">#REF!</definedName>
    <definedName name="_8Febbraio_2002_2_1" localSheetId="4">#REF!</definedName>
    <definedName name="_8Febbraio_2002_2_1">#REF!</definedName>
    <definedName name="_9FlussoC2003___Totale_quantita_1_1" localSheetId="0">#REF!</definedName>
    <definedName name="_9FlussoC2003___Totale_quantita_1_1" localSheetId="4">#REF!</definedName>
    <definedName name="_9FlussoC2003___Totale_quantita_1_1">#REF!</definedName>
    <definedName name="_ant05" localSheetId="0">#REF!</definedName>
    <definedName name="_ant05" localSheetId="4">#REF!</definedName>
    <definedName name="_ant05">#REF!</definedName>
    <definedName name="_D74493" localSheetId="0">#REF!</definedName>
    <definedName name="_D74493" localSheetId="4">#REF!</definedName>
    <definedName name="_D74493">#REF!</definedName>
    <definedName name="_DCF2" localSheetId="0">#REF!</definedName>
    <definedName name="_DCF2" localSheetId="4">#REF!</definedName>
    <definedName name="_DCF2">#REF!</definedName>
    <definedName name="_esx1" localSheetId="3">[9]setup!$B$14</definedName>
    <definedName name="_esx1" localSheetId="1">[9]setup!$B$14</definedName>
    <definedName name="_esx1" localSheetId="2">[9]setup!$B$14</definedName>
    <definedName name="_esx1" localSheetId="0">[10]setup!$B$14</definedName>
    <definedName name="_esx1" localSheetId="4">[126]setup!$B$14</definedName>
    <definedName name="_esx1">[9]setup!$B$14</definedName>
    <definedName name="_esx2" localSheetId="3">[9]setup!$B$13</definedName>
    <definedName name="_esx2" localSheetId="1">[9]setup!$B$13</definedName>
    <definedName name="_esx2" localSheetId="2">[9]setup!$B$13</definedName>
    <definedName name="_esx2" localSheetId="0">[10]setup!$B$13</definedName>
    <definedName name="_esx2" localSheetId="4">[126]setup!$B$13</definedName>
    <definedName name="_esx2">[9]setup!$B$13</definedName>
    <definedName name="_esx3" localSheetId="3">[9]setup!$B$12</definedName>
    <definedName name="_esx3" localSheetId="1">[9]setup!$B$12</definedName>
    <definedName name="_esx3" localSheetId="2">[9]setup!$B$12</definedName>
    <definedName name="_esx3" localSheetId="0">[10]setup!$B$12</definedName>
    <definedName name="_esx3" localSheetId="4">[126]setup!$B$12</definedName>
    <definedName name="_esx3">[9]setup!$B$12</definedName>
    <definedName name="_esx4" localSheetId="3">[9]setup!$B$11</definedName>
    <definedName name="_esx4" localSheetId="1">[9]setup!$B$11</definedName>
    <definedName name="_esx4" localSheetId="2">[9]setup!$B$11</definedName>
    <definedName name="_esx4" localSheetId="0">[10]setup!$B$11</definedName>
    <definedName name="_esx4" localSheetId="4">[126]setup!$B$11</definedName>
    <definedName name="_esx4">[9]setup!$B$11</definedName>
    <definedName name="_ESX5" localSheetId="3">[9]setup!$B$16</definedName>
    <definedName name="_ESX5" localSheetId="1">[9]setup!$B$16</definedName>
    <definedName name="_ESX5" localSheetId="2">[9]setup!$B$16</definedName>
    <definedName name="_ESX5" localSheetId="0">[10]setup!$B$16</definedName>
    <definedName name="_ESX5" localSheetId="4">[126]setup!$B$16</definedName>
    <definedName name="_ESX5">[9]setup!$B$16</definedName>
    <definedName name="_filt" localSheetId="0">'[11]Bil. ver.'!#REF!</definedName>
    <definedName name="_filt" localSheetId="4">'[12]Bil. ver.'!#REF!</definedName>
    <definedName name="_filt">'[12]Bil. ver.'!#REF!</definedName>
    <definedName name="_FilterDatabase" localSheetId="3">'[13]Bil. ver.'!#REF!</definedName>
    <definedName name="_FilterDatabase" localSheetId="1">'[13]Bil. ver.'!#REF!</definedName>
    <definedName name="_FilterDatabase" localSheetId="2">'[13]Bil. ver.'!#REF!</definedName>
    <definedName name="_FilterDatabase" localSheetId="0">'[13]Bil. ver.'!#REF!</definedName>
    <definedName name="_FilterDatabase" localSheetId="4">'[127]Bil. ver.'!#REF!</definedName>
    <definedName name="_FilterDatabase">'[12]Bil. ver.'!#REF!</definedName>
    <definedName name="_FilterDatabase_1" localSheetId="3">'[14]SP CONSUNTIVO 2013'!#REF!</definedName>
    <definedName name="_FilterDatabase_1" localSheetId="1">'[14]SP CONSUNTIVO 2013'!#REF!</definedName>
    <definedName name="_FilterDatabase_1" localSheetId="2">'[14]SP CONSUNTIVO 2013'!#REF!</definedName>
    <definedName name="_FilterDatabase_1" localSheetId="0">'[14]SP CONSUNTIVO 2013'!#REF!</definedName>
    <definedName name="_FilterDatabase_1" localSheetId="4">'[128]SP CONSUNTIVO 2013'!#REF!</definedName>
    <definedName name="_FilterDatabase_1">'[14]SP CONSUNTIVO 2013'!#REF!</definedName>
    <definedName name="_filterdb" localSheetId="0">'[13]Bil. ver.'!#REF!</definedName>
    <definedName name="_filterdb" localSheetId="4">'[11]Bil. ver.'!#REF!</definedName>
    <definedName name="_filterdb">'[12]Bil. ver.'!#REF!</definedName>
    <definedName name="_xlnm._FilterDatabase" localSheetId="3" hidden="1">'118_CE 2024'!$A$2:$T$120</definedName>
    <definedName name="_xlnm._FilterDatabase" localSheetId="1" hidden="1">'118_SPA 2024'!$A$1:$S$100</definedName>
    <definedName name="_xlnm._FilterDatabase" localSheetId="2" hidden="1">'118_SPP 2024'!$A$1:$S$71</definedName>
    <definedName name="_xlnm._FilterDatabase" localSheetId="0" hidden="1">'New Mod. CEprev2024 STAMPA'!$A$1:$J$1</definedName>
    <definedName name="_xlnm._FilterDatabase" localSheetId="4" hidden="1">'rend fin 2024'!$A$1:$F$157</definedName>
    <definedName name="_xlnm._FilterDatabase">'[13]Bil. ver.'!#REF!</definedName>
    <definedName name="_Irc05" localSheetId="0">#REF!</definedName>
    <definedName name="_Irc05" localSheetId="4">#REF!</definedName>
    <definedName name="_Irc05">#REF!</definedName>
    <definedName name="_llo" localSheetId="0">#REF!</definedName>
    <definedName name="_llo" localSheetId="4">#REF!</definedName>
    <definedName name="_llo">#REF!</definedName>
    <definedName name="_vf1" localSheetId="3">[9]setup!$B$9</definedName>
    <definedName name="_vf1" localSheetId="1">[9]setup!$B$9</definedName>
    <definedName name="_vf1" localSheetId="2">[9]setup!$B$9</definedName>
    <definedName name="_vf1" localSheetId="0">[10]setup!$B$9</definedName>
    <definedName name="_vf1" localSheetId="4">[126]setup!$B$9</definedName>
    <definedName name="_vf1">[9]setup!$B$9</definedName>
    <definedName name="_vf2" localSheetId="3">[9]setup!$B$8</definedName>
    <definedName name="_vf2" localSheetId="1">[9]setup!$B$8</definedName>
    <definedName name="_vf2" localSheetId="2">[9]setup!$B$8</definedName>
    <definedName name="_vf2" localSheetId="0">[10]setup!$B$8</definedName>
    <definedName name="_vf2" localSheetId="4">[126]setup!$B$8</definedName>
    <definedName name="_vf2">[9]setup!$B$8</definedName>
    <definedName name="_vf3" localSheetId="3">[9]setup!$B$7</definedName>
    <definedName name="_vf3" localSheetId="1">[9]setup!$B$7</definedName>
    <definedName name="_vf3" localSheetId="2">[9]setup!$B$7</definedName>
    <definedName name="_vf3" localSheetId="0">[10]setup!$B$7</definedName>
    <definedName name="_vf3" localSheetId="4">[126]setup!$B$7</definedName>
    <definedName name="_vf3">[9]setup!$B$7</definedName>
    <definedName name="_xlnm_Print_Area" localSheetId="0">#REF!</definedName>
    <definedName name="_xlnm_Print_Area" localSheetId="4">#REF!</definedName>
    <definedName name="_xlnm_Print_Area">#REF!</definedName>
    <definedName name="a" localSheetId="3">'[15]TABELLE CALCOLO'!$CW$5:$CW$25</definedName>
    <definedName name="a" localSheetId="1">'[15]TABELLE CALCOLO'!$CW$5:$CW$25</definedName>
    <definedName name="a" localSheetId="2">'[15]TABELLE CALCOLO'!$CW$5:$CW$25</definedName>
    <definedName name="a" localSheetId="0">'[15]TABELLE CALCOLO'!$CW$5:$CW$25</definedName>
    <definedName name="a" localSheetId="4">'[23]TABELLE CALCOLO'!$CW$5:$CW$25</definedName>
    <definedName name="a">'[15]TABELLE CALCOLO'!$CW$5:$CW$25</definedName>
    <definedName name="A___Dati_Anagrafici_Query" localSheetId="0">#REF!</definedName>
    <definedName name="A___Dati_Anagrafici_Query" localSheetId="4">#REF!</definedName>
    <definedName name="A___Dati_Anagrafici_Query">#REF!</definedName>
    <definedName name="a_8" localSheetId="3">'[16]TABELLE CALCOLO'!$CW$5:$CW$25</definedName>
    <definedName name="a_8" localSheetId="1">'[16]TABELLE CALCOLO'!$CW$5:$CW$25</definedName>
    <definedName name="a_8" localSheetId="2">'[16]TABELLE CALCOLO'!$CW$5:$CW$25</definedName>
    <definedName name="a_8" localSheetId="0">'[16]TABELLE CALCOLO'!$CW$5:$CW$25</definedName>
    <definedName name="a_8" localSheetId="4">'[129]TABELLE CALCOLO'!$CW$5:$CW$25</definedName>
    <definedName name="a_8">'[16]TABELLE CALCOLO'!$CW$5:$CW$25</definedName>
    <definedName name="A_FK_31c" localSheetId="0">[17]VALORI!$C$45</definedName>
    <definedName name="A_FK_31c">[18]VALORI!$C$45</definedName>
    <definedName name="A_infantile" localSheetId="3">'[15]TABELLE CALCOLO'!$CW$5:$CW$25</definedName>
    <definedName name="A_infantile" localSheetId="1">'[15]TABELLE CALCOLO'!$CW$5:$CW$25</definedName>
    <definedName name="A_infantile" localSheetId="2">'[15]TABELLE CALCOLO'!$CW$5:$CW$25</definedName>
    <definedName name="A_infantile" localSheetId="0">'[15]TABELLE CALCOLO'!$CW$5:$CW$25</definedName>
    <definedName name="A_infantile" localSheetId="4">'[23]TABELLE CALCOLO'!$CW$5:$CW$25</definedName>
    <definedName name="A_infantile">'[15]TABELLE CALCOLO'!$CW$5:$CW$25</definedName>
    <definedName name="A_infantile_8" localSheetId="3">'[16]TABELLE CALCOLO'!$CW$5:$CW$25</definedName>
    <definedName name="A_infantile_8" localSheetId="1">'[16]TABELLE CALCOLO'!$CW$5:$CW$25</definedName>
    <definedName name="A_infantile_8" localSheetId="2">'[16]TABELLE CALCOLO'!$CW$5:$CW$25</definedName>
    <definedName name="A_infantile_8" localSheetId="0">'[16]TABELLE CALCOLO'!$CW$5:$CW$25</definedName>
    <definedName name="A_infantile_8" localSheetId="4">'[129]TABELLE CALCOLO'!$CW$5:$CW$25</definedName>
    <definedName name="A_infantile_8">'[16]TABELLE CALCOLO'!$CW$5:$CW$25</definedName>
    <definedName name="A_infantile_pesi" localSheetId="3">'[15]TABELLE CALCOLO'!$CU$5:$CU$25</definedName>
    <definedName name="A_infantile_pesi" localSheetId="1">'[15]TABELLE CALCOLO'!$CU$5:$CU$25</definedName>
    <definedName name="A_infantile_pesi" localSheetId="2">'[15]TABELLE CALCOLO'!$CU$5:$CU$25</definedName>
    <definedName name="A_infantile_pesi" localSheetId="0">'[15]TABELLE CALCOLO'!$CU$5:$CU$25</definedName>
    <definedName name="A_infantile_pesi" localSheetId="4">'[23]TABELLE CALCOLO'!$CU$5:$CU$25</definedName>
    <definedName name="A_infantile_pesi">'[15]TABELLE CALCOLO'!$CU$5:$CU$25</definedName>
    <definedName name="A_infantile_pesi_8" localSheetId="3">'[16]TABELLE CALCOLO'!$CU$5:$CU$25</definedName>
    <definedName name="A_infantile_pesi_8" localSheetId="1">'[16]TABELLE CALCOLO'!$CU$5:$CU$25</definedName>
    <definedName name="A_infantile_pesi_8" localSheetId="2">'[16]TABELLE CALCOLO'!$CU$5:$CU$25</definedName>
    <definedName name="A_infantile_pesi_8" localSheetId="0">'[16]TABELLE CALCOLO'!$CU$5:$CU$25</definedName>
    <definedName name="A_infantile_pesi_8" localSheetId="4">'[129]TABELLE CALCOLO'!$CU$5:$CU$25</definedName>
    <definedName name="A_infantile_pesi_8">'[16]TABELLE CALCOLO'!$CU$5:$CU$25</definedName>
    <definedName name="A_KF_1" localSheetId="3">[15]VALORI!$C$13</definedName>
    <definedName name="A_KF_1" localSheetId="1">[15]VALORI!$C$13</definedName>
    <definedName name="A_KF_1" localSheetId="2">[15]VALORI!$C$13</definedName>
    <definedName name="A_KF_1" localSheetId="0">[15]VALORI!$C$13</definedName>
    <definedName name="A_KF_1" localSheetId="4">[23]VALORI!$C$13</definedName>
    <definedName name="A_KF_1">[15]VALORI!$C$13</definedName>
    <definedName name="A_KF_1_8" localSheetId="3">[16]VALORI!$C$13</definedName>
    <definedName name="A_KF_1_8" localSheetId="1">[16]VALORI!$C$13</definedName>
    <definedName name="A_KF_1_8" localSheetId="2">[16]VALORI!$C$13</definedName>
    <definedName name="A_KF_1_8" localSheetId="0">[16]VALORI!$C$13</definedName>
    <definedName name="A_KF_1_8" localSheetId="4">[129]VALORI!$C$13</definedName>
    <definedName name="A_KF_1_8">[16]VALORI!$C$13</definedName>
    <definedName name="A_KF_10" localSheetId="3">[15]VALORI!$C$14</definedName>
    <definedName name="A_KF_10" localSheetId="1">[15]VALORI!$C$14</definedName>
    <definedName name="A_KF_10" localSheetId="2">[15]VALORI!$C$14</definedName>
    <definedName name="A_KF_10" localSheetId="0">[15]VALORI!$C$14</definedName>
    <definedName name="A_KF_10" localSheetId="4">[23]VALORI!$C$14</definedName>
    <definedName name="A_KF_10">[15]VALORI!$C$14</definedName>
    <definedName name="A_KF_10_8" localSheetId="3">[16]VALORI!$C$14</definedName>
    <definedName name="A_KF_10_8" localSheetId="1">[16]VALORI!$C$14</definedName>
    <definedName name="A_KF_10_8" localSheetId="2">[16]VALORI!$C$14</definedName>
    <definedName name="A_KF_10_8" localSheetId="0">[16]VALORI!$C$14</definedName>
    <definedName name="A_KF_10_8" localSheetId="4">[129]VALORI!$C$14</definedName>
    <definedName name="A_KF_10_8">[16]VALORI!$C$14</definedName>
    <definedName name="A_KF_11" localSheetId="3">[15]VALORI!$C$15</definedName>
    <definedName name="A_KF_11" localSheetId="1">[15]VALORI!$C$15</definedName>
    <definedName name="A_KF_11" localSheetId="2">[15]VALORI!$C$15</definedName>
    <definedName name="A_KF_11" localSheetId="0">[15]VALORI!$C$15</definedName>
    <definedName name="A_KF_11" localSheetId="4">[23]VALORI!$C$15</definedName>
    <definedName name="A_KF_11">[15]VALORI!$C$15</definedName>
    <definedName name="A_KF_11_8" localSheetId="3">[16]VALORI!$C$15</definedName>
    <definedName name="A_KF_11_8" localSheetId="1">[16]VALORI!$C$15</definedName>
    <definedName name="A_KF_11_8" localSheetId="2">[16]VALORI!$C$15</definedName>
    <definedName name="A_KF_11_8" localSheetId="0">[16]VALORI!$C$15</definedName>
    <definedName name="A_KF_11_8" localSheetId="4">[129]VALORI!$C$15</definedName>
    <definedName name="A_KF_11_8">[16]VALORI!$C$15</definedName>
    <definedName name="A_KF_12" localSheetId="3">[15]VALORI!$C$16</definedName>
    <definedName name="A_KF_12" localSheetId="1">[15]VALORI!$C$16</definedName>
    <definedName name="A_KF_12" localSheetId="2">[15]VALORI!$C$16</definedName>
    <definedName name="A_KF_12" localSheetId="0">[15]VALORI!$C$16</definedName>
    <definedName name="A_KF_12" localSheetId="4">[23]VALORI!$C$16</definedName>
    <definedName name="A_KF_12">[15]VALORI!$C$16</definedName>
    <definedName name="A_KF_12_8" localSheetId="3">[16]VALORI!$C$16</definedName>
    <definedName name="A_KF_12_8" localSheetId="1">[16]VALORI!$C$16</definedName>
    <definedName name="A_KF_12_8" localSheetId="2">[16]VALORI!$C$16</definedName>
    <definedName name="A_KF_12_8" localSheetId="0">[16]VALORI!$C$16</definedName>
    <definedName name="A_KF_12_8" localSheetId="4">[129]VALORI!$C$16</definedName>
    <definedName name="A_KF_12_8">[16]VALORI!$C$16</definedName>
    <definedName name="A_KF_2" localSheetId="3">[15]VALORI!$C$20</definedName>
    <definedName name="A_KF_2" localSheetId="1">[15]VALORI!$C$20</definedName>
    <definedName name="A_KF_2" localSheetId="2">[15]VALORI!$C$20</definedName>
    <definedName name="A_KF_2" localSheetId="0">[15]VALORI!$C$20</definedName>
    <definedName name="A_KF_2" localSheetId="4">[23]VALORI!$C$20</definedName>
    <definedName name="A_KF_2">[15]VALORI!$C$20</definedName>
    <definedName name="A_KF_2_8" localSheetId="3">[16]VALORI!$C$20</definedName>
    <definedName name="A_KF_2_8" localSheetId="1">[16]VALORI!$C$20</definedName>
    <definedName name="A_KF_2_8" localSheetId="2">[16]VALORI!$C$20</definedName>
    <definedName name="A_KF_2_8" localSheetId="0">[16]VALORI!$C$20</definedName>
    <definedName name="A_KF_2_8" localSheetId="4">[129]VALORI!$C$20</definedName>
    <definedName name="A_KF_2_8">[16]VALORI!$C$20</definedName>
    <definedName name="A_KF_21" localSheetId="3">[15]VALORI!$C$21</definedName>
    <definedName name="A_KF_21" localSheetId="1">[15]VALORI!$C$21</definedName>
    <definedName name="A_KF_21" localSheetId="2">[15]VALORI!$C$21</definedName>
    <definedName name="A_KF_21" localSheetId="0">[15]VALORI!$C$21</definedName>
    <definedName name="A_KF_21" localSheetId="4">[23]VALORI!$C$21</definedName>
    <definedName name="A_KF_21">[15]VALORI!$C$21</definedName>
    <definedName name="A_KF_21_8" localSheetId="3">[16]VALORI!$C$21</definedName>
    <definedName name="A_KF_21_8" localSheetId="1">[16]VALORI!$C$21</definedName>
    <definedName name="A_KF_21_8" localSheetId="2">[16]VALORI!$C$21</definedName>
    <definedName name="A_KF_21_8" localSheetId="0">[16]VALORI!$C$21</definedName>
    <definedName name="A_KF_21_8" localSheetId="4">[129]VALORI!$C$21</definedName>
    <definedName name="A_KF_21_8">[16]VALORI!$C$21</definedName>
    <definedName name="A_KF_22" localSheetId="3">[15]VALORI!$C$25</definedName>
    <definedName name="A_KF_22" localSheetId="1">[15]VALORI!$C$25</definedName>
    <definedName name="A_KF_22" localSheetId="2">[15]VALORI!$C$25</definedName>
    <definedName name="A_KF_22" localSheetId="0">[15]VALORI!$C$25</definedName>
    <definedName name="A_KF_22" localSheetId="4">[23]VALORI!$C$25</definedName>
    <definedName name="A_KF_22">[15]VALORI!$C$25</definedName>
    <definedName name="A_KF_22_8" localSheetId="3">[16]VALORI!$C$25</definedName>
    <definedName name="A_KF_22_8" localSheetId="1">[16]VALORI!$C$25</definedName>
    <definedName name="A_KF_22_8" localSheetId="2">[16]VALORI!$C$25</definedName>
    <definedName name="A_KF_22_8" localSheetId="0">[16]VALORI!$C$25</definedName>
    <definedName name="A_KF_22_8" localSheetId="4">[129]VALORI!$C$25</definedName>
    <definedName name="A_KF_22_8">[16]VALORI!$C$25</definedName>
    <definedName name="A_KF_220" localSheetId="3">[15]VALORI!$C$26</definedName>
    <definedName name="A_KF_220" localSheetId="1">[15]VALORI!$C$26</definedName>
    <definedName name="A_KF_220" localSheetId="2">[15]VALORI!$C$26</definedName>
    <definedName name="A_KF_220" localSheetId="0">[15]VALORI!$C$26</definedName>
    <definedName name="A_KF_220" localSheetId="4">[23]VALORI!$C$26</definedName>
    <definedName name="A_KF_220">[15]VALORI!$C$26</definedName>
    <definedName name="A_KF_220_8" localSheetId="3">[16]VALORI!$C$26</definedName>
    <definedName name="A_KF_220_8" localSheetId="1">[16]VALORI!$C$26</definedName>
    <definedName name="A_KF_220_8" localSheetId="2">[16]VALORI!$C$26</definedName>
    <definedName name="A_KF_220_8" localSheetId="0">[16]VALORI!$C$26</definedName>
    <definedName name="A_KF_220_8" localSheetId="4">[129]VALORI!$C$26</definedName>
    <definedName name="A_KF_220_8">[16]VALORI!$C$26</definedName>
    <definedName name="A_KF_221" localSheetId="3">[15]VALORI!$C$30</definedName>
    <definedName name="A_KF_221" localSheetId="1">[15]VALORI!$C$30</definedName>
    <definedName name="A_KF_221" localSheetId="2">[15]VALORI!$C$30</definedName>
    <definedName name="A_KF_221" localSheetId="0">[15]VALORI!$C$30</definedName>
    <definedName name="A_KF_221" localSheetId="4">[23]VALORI!$C$30</definedName>
    <definedName name="A_KF_221">[15]VALORI!$C$30</definedName>
    <definedName name="A_KF_221_8" localSheetId="3">[16]VALORI!$C$30</definedName>
    <definedName name="A_KF_221_8" localSheetId="1">[16]VALORI!$C$30</definedName>
    <definedName name="A_KF_221_8" localSheetId="2">[16]VALORI!$C$30</definedName>
    <definedName name="A_KF_221_8" localSheetId="0">[16]VALORI!$C$30</definedName>
    <definedName name="A_KF_221_8" localSheetId="4">[129]VALORI!$C$30</definedName>
    <definedName name="A_KF_221_8">[16]VALORI!$C$30</definedName>
    <definedName name="A_KF_2211" localSheetId="3">[15]VALORI!$C$29</definedName>
    <definedName name="A_KF_2211" localSheetId="1">[15]VALORI!$C$29</definedName>
    <definedName name="A_KF_2211" localSheetId="2">[15]VALORI!$C$29</definedName>
    <definedName name="A_KF_2211" localSheetId="0">[15]VALORI!$C$29</definedName>
    <definedName name="A_KF_2211" localSheetId="4">[23]VALORI!$C$29</definedName>
    <definedName name="A_KF_2211">[15]VALORI!$C$29</definedName>
    <definedName name="A_KF_2211_8" localSheetId="3">[16]VALORI!$C$29</definedName>
    <definedName name="A_KF_2211_8" localSheetId="1">[16]VALORI!$C$29</definedName>
    <definedName name="A_KF_2211_8" localSheetId="2">[16]VALORI!$C$29</definedName>
    <definedName name="A_KF_2211_8" localSheetId="0">[16]VALORI!$C$29</definedName>
    <definedName name="A_KF_2211_8" localSheetId="4">[129]VALORI!$C$29</definedName>
    <definedName name="A_KF_2211_8">[16]VALORI!$C$29</definedName>
    <definedName name="A_KF_222" localSheetId="3">[15]VALORI!$C$32</definedName>
    <definedName name="A_KF_222" localSheetId="1">[15]VALORI!$C$32</definedName>
    <definedName name="A_KF_222" localSheetId="2">[15]VALORI!$C$32</definedName>
    <definedName name="A_KF_222" localSheetId="0">[15]VALORI!$C$32</definedName>
    <definedName name="A_KF_222" localSheetId="4">[23]VALORI!$C$32</definedName>
    <definedName name="A_KF_222">[15]VALORI!$C$32</definedName>
    <definedName name="A_KF_222_8" localSheetId="3">[16]VALORI!$C$32</definedName>
    <definedName name="A_KF_222_8" localSheetId="1">[16]VALORI!$C$32</definedName>
    <definedName name="A_KF_222_8" localSheetId="2">[16]VALORI!$C$32</definedName>
    <definedName name="A_KF_222_8" localSheetId="0">[16]VALORI!$C$32</definedName>
    <definedName name="A_KF_222_8" localSheetId="4">[129]VALORI!$C$32</definedName>
    <definedName name="A_KF_222_8">[16]VALORI!$C$32</definedName>
    <definedName name="A_KF_223" localSheetId="3">[15]VALORI!$C$31</definedName>
    <definedName name="A_KF_223" localSheetId="1">[15]VALORI!$C$31</definedName>
    <definedName name="A_KF_223" localSheetId="2">[15]VALORI!$C$31</definedName>
    <definedName name="A_KF_223" localSheetId="0">[15]VALORI!$C$31</definedName>
    <definedName name="A_KF_223" localSheetId="4">[23]VALORI!$C$31</definedName>
    <definedName name="A_KF_223">[15]VALORI!$C$31</definedName>
    <definedName name="A_KF_223_8" localSheetId="3">[16]VALORI!$C$31</definedName>
    <definedName name="A_KF_223_8" localSheetId="1">[16]VALORI!$C$31</definedName>
    <definedName name="A_KF_223_8" localSheetId="2">[16]VALORI!$C$31</definedName>
    <definedName name="A_KF_223_8" localSheetId="0">[16]VALORI!$C$31</definedName>
    <definedName name="A_KF_223_8" localSheetId="4">[129]VALORI!$C$31</definedName>
    <definedName name="A_KF_223_8">[16]VALORI!$C$31</definedName>
    <definedName name="A_KF_224" localSheetId="3">[15]VALORI!$C$33</definedName>
    <definedName name="A_KF_224" localSheetId="1">[15]VALORI!$C$33</definedName>
    <definedName name="A_KF_224" localSheetId="2">[15]VALORI!$C$33</definedName>
    <definedName name="A_KF_224" localSheetId="0">[15]VALORI!$C$33</definedName>
    <definedName name="A_KF_224" localSheetId="4">[23]VALORI!$C$33</definedName>
    <definedName name="A_KF_224">[15]VALORI!$C$33</definedName>
    <definedName name="A_KF_224_8" localSheetId="3">[16]VALORI!$C$33</definedName>
    <definedName name="A_KF_224_8" localSheetId="1">[16]VALORI!$C$33</definedName>
    <definedName name="A_KF_224_8" localSheetId="2">[16]VALORI!$C$33</definedName>
    <definedName name="A_KF_224_8" localSheetId="0">[16]VALORI!$C$33</definedName>
    <definedName name="A_KF_224_8" localSheetId="4">[129]VALORI!$C$33</definedName>
    <definedName name="A_KF_224_8">[16]VALORI!$C$33</definedName>
    <definedName name="A_KF_23" localSheetId="3">[15]VALORI!$C$22</definedName>
    <definedName name="A_KF_23" localSheetId="1">[15]VALORI!$C$22</definedName>
    <definedName name="A_KF_23" localSheetId="2">[15]VALORI!$C$22</definedName>
    <definedName name="A_KF_23" localSheetId="0">[15]VALORI!$C$22</definedName>
    <definedName name="A_KF_23" localSheetId="4">[23]VALORI!$C$22</definedName>
    <definedName name="A_KF_23">[15]VALORI!$C$22</definedName>
    <definedName name="A_KF_23_8" localSheetId="3">[16]VALORI!$C$22</definedName>
    <definedName name="A_KF_23_8" localSheetId="1">[16]VALORI!$C$22</definedName>
    <definedName name="A_KF_23_8" localSheetId="2">[16]VALORI!$C$22</definedName>
    <definedName name="A_KF_23_8" localSheetId="0">[16]VALORI!$C$22</definedName>
    <definedName name="A_KF_23_8" localSheetId="4">[129]VALORI!$C$22</definedName>
    <definedName name="A_KF_23_8">[16]VALORI!$C$22</definedName>
    <definedName name="A_KF_23C" localSheetId="3">[15]VALORI!$C$24</definedName>
    <definedName name="A_KF_23C" localSheetId="1">[15]VALORI!$C$24</definedName>
    <definedName name="A_KF_23C" localSheetId="2">[15]VALORI!$C$24</definedName>
    <definedName name="A_KF_23C" localSheetId="0">[15]VALORI!$C$24</definedName>
    <definedName name="A_KF_23C" localSheetId="4">[23]VALORI!$C$24</definedName>
    <definedName name="A_KF_23C">[15]VALORI!$C$24</definedName>
    <definedName name="A_KF_23C_8" localSheetId="3">[16]VALORI!$C$24</definedName>
    <definedName name="A_KF_23C_8" localSheetId="1">[16]VALORI!$C$24</definedName>
    <definedName name="A_KF_23C_8" localSheetId="2">[16]VALORI!$C$24</definedName>
    <definedName name="A_KF_23C_8" localSheetId="0">[16]VALORI!$C$24</definedName>
    <definedName name="A_KF_23C_8" localSheetId="4">[129]VALORI!$C$24</definedName>
    <definedName name="A_KF_23C_8">[16]VALORI!$C$24</definedName>
    <definedName name="A_KF_24" localSheetId="3">[15]VALORI!$C$35</definedName>
    <definedName name="A_KF_24" localSheetId="1">[15]VALORI!$C$35</definedName>
    <definedName name="A_KF_24" localSheetId="2">[15]VALORI!$C$35</definedName>
    <definedName name="A_KF_24" localSheetId="0">[15]VALORI!$C$35</definedName>
    <definedName name="A_KF_24" localSheetId="4">[23]VALORI!$C$35</definedName>
    <definedName name="A_KF_24">[15]VALORI!$C$35</definedName>
    <definedName name="A_KF_24_8" localSheetId="3">[16]VALORI!$C$35</definedName>
    <definedName name="A_KF_24_8" localSheetId="1">[16]VALORI!$C$35</definedName>
    <definedName name="A_KF_24_8" localSheetId="2">[16]VALORI!$C$35</definedName>
    <definedName name="A_KF_24_8" localSheetId="0">[16]VALORI!$C$35</definedName>
    <definedName name="A_KF_24_8" localSheetId="4">[129]VALORI!$C$35</definedName>
    <definedName name="A_KF_24_8">[16]VALORI!$C$35</definedName>
    <definedName name="A_KF_2411" localSheetId="3">[15]VALORI!$C$34</definedName>
    <definedName name="A_KF_2411" localSheetId="1">[15]VALORI!$C$34</definedName>
    <definedName name="A_KF_2411" localSheetId="2">[15]VALORI!$C$34</definedName>
    <definedName name="A_KF_2411" localSheetId="0">[15]VALORI!$C$34</definedName>
    <definedName name="A_KF_2411" localSheetId="4">[23]VALORI!$C$34</definedName>
    <definedName name="A_KF_2411">[15]VALORI!$C$34</definedName>
    <definedName name="A_KF_2411_8" localSheetId="3">[16]VALORI!$C$34</definedName>
    <definedName name="A_KF_2411_8" localSheetId="1">[16]VALORI!$C$34</definedName>
    <definedName name="A_KF_2411_8" localSheetId="2">[16]VALORI!$C$34</definedName>
    <definedName name="A_KF_2411_8" localSheetId="0">[16]VALORI!$C$34</definedName>
    <definedName name="A_KF_2411_8" localSheetId="4">[129]VALORI!$C$34</definedName>
    <definedName name="A_KF_2411_8">[16]VALORI!$C$34</definedName>
    <definedName name="A_KF_25" localSheetId="3">[15]VALORI!$C$36</definedName>
    <definedName name="A_KF_25" localSheetId="1">[15]VALORI!$C$36</definedName>
    <definedName name="A_KF_25" localSheetId="2">[15]VALORI!$C$36</definedName>
    <definedName name="A_KF_25" localSheetId="0">[15]VALORI!$C$36</definedName>
    <definedName name="A_KF_25" localSheetId="4">[23]VALORI!$C$36</definedName>
    <definedName name="A_KF_25">[15]VALORI!$C$36</definedName>
    <definedName name="A_KF_25_8" localSheetId="3">[16]VALORI!$C$36</definedName>
    <definedName name="A_KF_25_8" localSheetId="1">[16]VALORI!$C$36</definedName>
    <definedName name="A_KF_25_8" localSheetId="2">[16]VALORI!$C$36</definedName>
    <definedName name="A_KF_25_8" localSheetId="0">[16]VALORI!$C$36</definedName>
    <definedName name="A_KF_25_8" localSheetId="4">[129]VALORI!$C$36</definedName>
    <definedName name="A_KF_25_8">[16]VALORI!$C$36</definedName>
    <definedName name="A_KF_26" localSheetId="3">[15]VALORI!$C$37</definedName>
    <definedName name="A_KF_26" localSheetId="1">[15]VALORI!$C$37</definedName>
    <definedName name="A_KF_26" localSheetId="2">[15]VALORI!$C$37</definedName>
    <definedName name="A_KF_26" localSheetId="0">[15]VALORI!$C$37</definedName>
    <definedName name="A_KF_26" localSheetId="4">[23]VALORI!$C$37</definedName>
    <definedName name="A_KF_26">[15]VALORI!$C$37</definedName>
    <definedName name="A_KF_26_8" localSheetId="3">[16]VALORI!$C$37</definedName>
    <definedName name="A_KF_26_8" localSheetId="1">[16]VALORI!$C$37</definedName>
    <definedName name="A_KF_26_8" localSheetId="2">[16]VALORI!$C$37</definedName>
    <definedName name="A_KF_26_8" localSheetId="0">[16]VALORI!$C$37</definedName>
    <definedName name="A_KF_26_8" localSheetId="4">[129]VALORI!$C$37</definedName>
    <definedName name="A_KF_26_8">[16]VALORI!$C$37</definedName>
    <definedName name="A_KF_26C" localSheetId="3">[15]VALORI!$C$39</definedName>
    <definedName name="A_KF_26C" localSheetId="1">[15]VALORI!$C$39</definedName>
    <definedName name="A_KF_26C" localSheetId="2">[15]VALORI!$C$39</definedName>
    <definedName name="A_KF_26C" localSheetId="0">[15]VALORI!$C$39</definedName>
    <definedName name="A_KF_26C" localSheetId="4">[23]VALORI!$C$39</definedName>
    <definedName name="A_KF_26C">[15]VALORI!$C$39</definedName>
    <definedName name="A_KF_26C_8" localSheetId="3">[16]VALORI!$C$39</definedName>
    <definedName name="A_KF_26C_8" localSheetId="1">[16]VALORI!$C$39</definedName>
    <definedName name="A_KF_26C_8" localSheetId="2">[16]VALORI!$C$39</definedName>
    <definedName name="A_KF_26C_8" localSheetId="0">[16]VALORI!$C$39</definedName>
    <definedName name="A_KF_26C_8" localSheetId="4">[129]VALORI!$C$39</definedName>
    <definedName name="A_KF_26C_8">[16]VALORI!$C$39</definedName>
    <definedName name="A_KF_31" localSheetId="3">[15]VALORI!$C$43</definedName>
    <definedName name="A_KF_31" localSheetId="1">[15]VALORI!$C$43</definedName>
    <definedName name="A_KF_31" localSheetId="2">[15]VALORI!$C$43</definedName>
    <definedName name="A_KF_31" localSheetId="0">[15]VALORI!$C$43</definedName>
    <definedName name="A_KF_31" localSheetId="4">[23]VALORI!$C$43</definedName>
    <definedName name="A_KF_31">[15]VALORI!$C$43</definedName>
    <definedName name="A_KF_31_8" localSheetId="3">[16]VALORI!$C$43</definedName>
    <definedName name="A_KF_31_8" localSheetId="1">[16]VALORI!$C$43</definedName>
    <definedName name="A_KF_31_8" localSheetId="2">[16]VALORI!$C$43</definedName>
    <definedName name="A_KF_31_8" localSheetId="0">[16]VALORI!$C$43</definedName>
    <definedName name="A_KF_31_8" localSheetId="4">[129]VALORI!$C$43</definedName>
    <definedName name="A_KF_31_8">[16]VALORI!$C$43</definedName>
    <definedName name="A_KF_31C" localSheetId="3">[15]VALORI!$C$45</definedName>
    <definedName name="A_KF_31C" localSheetId="1">[15]VALORI!$C$45</definedName>
    <definedName name="A_KF_31C" localSheetId="2">[15]VALORI!$C$45</definedName>
    <definedName name="A_KF_31C" localSheetId="0">[15]VALORI!$C$45</definedName>
    <definedName name="A_KF_31C" localSheetId="4">[23]VALORI!$C$45</definedName>
    <definedName name="A_KF_31C">[15]VALORI!$C$45</definedName>
    <definedName name="A_KF_31C_8" localSheetId="3">[16]VALORI!$C$45</definedName>
    <definedName name="A_KF_31C_8" localSheetId="1">[16]VALORI!$C$45</definedName>
    <definedName name="A_KF_31C_8" localSheetId="2">[16]VALORI!$C$45</definedName>
    <definedName name="A_KF_31C_8" localSheetId="0">[16]VALORI!$C$45</definedName>
    <definedName name="A_KF_31C_8" localSheetId="4">[129]VALORI!$C$45</definedName>
    <definedName name="A_KF_31C_8">[16]VALORI!$C$45</definedName>
    <definedName name="A_KF_32" localSheetId="3">[15]VALORI!$C$47</definedName>
    <definedName name="A_KF_32" localSheetId="1">[15]VALORI!$C$47</definedName>
    <definedName name="A_KF_32" localSheetId="2">[15]VALORI!$C$47</definedName>
    <definedName name="A_KF_32" localSheetId="0">[15]VALORI!$C$47</definedName>
    <definedName name="A_KF_32" localSheetId="4">[23]VALORI!$C$47</definedName>
    <definedName name="A_KF_32">[15]VALORI!$C$47</definedName>
    <definedName name="A_KF_32_8" localSheetId="3">[16]VALORI!$C$47</definedName>
    <definedName name="A_KF_32_8" localSheetId="1">[16]VALORI!$C$47</definedName>
    <definedName name="A_KF_32_8" localSheetId="2">[16]VALORI!$C$47</definedName>
    <definedName name="A_KF_32_8" localSheetId="0">[16]VALORI!$C$47</definedName>
    <definedName name="A_KF_32_8" localSheetId="4">[129]VALORI!$C$47</definedName>
    <definedName name="A_KF_32_8">[16]VALORI!$C$47</definedName>
    <definedName name="A_KF_320" localSheetId="3">[15]VALORI!$C$48</definedName>
    <definedName name="A_KF_320" localSheetId="1">[15]VALORI!$C$48</definedName>
    <definedName name="A_KF_320" localSheetId="2">[15]VALORI!$C$48</definedName>
    <definedName name="A_KF_320" localSheetId="0">[15]VALORI!$C$48</definedName>
    <definedName name="A_KF_320" localSheetId="4">[23]VALORI!$C$48</definedName>
    <definedName name="A_KF_320">[15]VALORI!$C$48</definedName>
    <definedName name="A_KF_320_8" localSheetId="3">[16]VALORI!$C$48</definedName>
    <definedName name="A_KF_320_8" localSheetId="1">[16]VALORI!$C$48</definedName>
    <definedName name="A_KF_320_8" localSheetId="2">[16]VALORI!$C$48</definedName>
    <definedName name="A_KF_320_8" localSheetId="0">[16]VALORI!$C$48</definedName>
    <definedName name="A_KF_320_8" localSheetId="4">[129]VALORI!$C$48</definedName>
    <definedName name="A_KF_320_8">[16]VALORI!$C$48</definedName>
    <definedName name="A_KF_321" localSheetId="3">[15]VALORI!$C$49</definedName>
    <definedName name="A_KF_321" localSheetId="1">[15]VALORI!$C$49</definedName>
    <definedName name="A_KF_321" localSheetId="2">[15]VALORI!$C$49</definedName>
    <definedName name="A_KF_321" localSheetId="0">[15]VALORI!$C$49</definedName>
    <definedName name="A_KF_321" localSheetId="4">[23]VALORI!$C$49</definedName>
    <definedName name="A_KF_321">[15]VALORI!$C$49</definedName>
    <definedName name="A_KF_321_8" localSheetId="3">[16]VALORI!$C$49</definedName>
    <definedName name="A_KF_321_8" localSheetId="1">[16]VALORI!$C$49</definedName>
    <definedName name="A_KF_321_8" localSheetId="2">[16]VALORI!$C$49</definedName>
    <definedName name="A_KF_321_8" localSheetId="0">[16]VALORI!$C$49</definedName>
    <definedName name="A_KF_321_8" localSheetId="4">[129]VALORI!$C$49</definedName>
    <definedName name="A_KF_321_8">[16]VALORI!$C$49</definedName>
    <definedName name="A_KF_3211" localSheetId="3">[15]VALORI!$C$52</definedName>
    <definedName name="A_KF_3211" localSheetId="1">[15]VALORI!$C$52</definedName>
    <definedName name="A_KF_3211" localSheetId="2">[15]VALORI!$C$52</definedName>
    <definedName name="A_KF_3211" localSheetId="0">[15]VALORI!$C$52</definedName>
    <definedName name="A_KF_3211" localSheetId="4">[23]VALORI!$C$52</definedName>
    <definedName name="A_KF_3211">[15]VALORI!$C$52</definedName>
    <definedName name="A_KF_3211_8" localSheetId="3">[16]VALORI!$C$52</definedName>
    <definedName name="A_KF_3211_8" localSheetId="1">[16]VALORI!$C$52</definedName>
    <definedName name="A_KF_3211_8" localSheetId="2">[16]VALORI!$C$52</definedName>
    <definedName name="A_KF_3211_8" localSheetId="0">[16]VALORI!$C$52</definedName>
    <definedName name="A_KF_3211_8" localSheetId="4">[129]VALORI!$C$52</definedName>
    <definedName name="A_KF_3211_8">[16]VALORI!$C$52</definedName>
    <definedName name="A_KF_3212" localSheetId="3">[15]VALORI!$C$55</definedName>
    <definedName name="A_KF_3212" localSheetId="1">[15]VALORI!$C$55</definedName>
    <definedName name="A_KF_3212" localSheetId="2">[15]VALORI!$C$55</definedName>
    <definedName name="A_KF_3212" localSheetId="0">[15]VALORI!$C$55</definedName>
    <definedName name="A_KF_3212" localSheetId="4">[23]VALORI!$C$55</definedName>
    <definedName name="A_KF_3212">[15]VALORI!$C$55</definedName>
    <definedName name="A_KF_3212_8" localSheetId="3">[16]VALORI!$C$55</definedName>
    <definedName name="A_KF_3212_8" localSheetId="1">[16]VALORI!$C$55</definedName>
    <definedName name="A_KF_3212_8" localSheetId="2">[16]VALORI!$C$55</definedName>
    <definedName name="A_KF_3212_8" localSheetId="0">[16]VALORI!$C$55</definedName>
    <definedName name="A_KF_3212_8" localSheetId="4">[129]VALORI!$C$55</definedName>
    <definedName name="A_KF_3212_8">[16]VALORI!$C$55</definedName>
    <definedName name="A_KF_3213" localSheetId="3">[15]VALORI!$C$58</definedName>
    <definedName name="A_KF_3213" localSheetId="1">[15]VALORI!$C$58</definedName>
    <definedName name="A_KF_3213" localSheetId="2">[15]VALORI!$C$58</definedName>
    <definedName name="A_KF_3213" localSheetId="0">[15]VALORI!$C$58</definedName>
    <definedName name="A_KF_3213" localSheetId="4">[23]VALORI!$C$58</definedName>
    <definedName name="A_KF_3213">[15]VALORI!$C$58</definedName>
    <definedName name="A_KF_3213_8" localSheetId="3">[16]VALORI!$C$58</definedName>
    <definedName name="A_KF_3213_8" localSheetId="1">[16]VALORI!$C$58</definedName>
    <definedName name="A_KF_3213_8" localSheetId="2">[16]VALORI!$C$58</definedName>
    <definedName name="A_KF_3213_8" localSheetId="0">[16]VALORI!$C$58</definedName>
    <definedName name="A_KF_3213_8" localSheetId="4">[129]VALORI!$C$58</definedName>
    <definedName name="A_KF_3213_8">[16]VALORI!$C$58</definedName>
    <definedName name="A_KF_32C1" localSheetId="3">[15]VALORI!$C$51</definedName>
    <definedName name="A_KF_32C1" localSheetId="1">[15]VALORI!$C$51</definedName>
    <definedName name="A_KF_32C1" localSheetId="2">[15]VALORI!$C$51</definedName>
    <definedName name="A_KF_32C1" localSheetId="0">[15]VALORI!$C$51</definedName>
    <definedName name="A_KF_32C1" localSheetId="4">[23]VALORI!$C$51</definedName>
    <definedName name="A_KF_32C1">[15]VALORI!$C$51</definedName>
    <definedName name="A_KF_32C1_8" localSheetId="3">[16]VALORI!$C$51</definedName>
    <definedName name="A_KF_32C1_8" localSheetId="1">[16]VALORI!$C$51</definedName>
    <definedName name="A_KF_32C1_8" localSheetId="2">[16]VALORI!$C$51</definedName>
    <definedName name="A_KF_32C1_8" localSheetId="0">[16]VALORI!$C$51</definedName>
    <definedName name="A_KF_32C1_8" localSheetId="4">[129]VALORI!$C$51</definedName>
    <definedName name="A_KF_32C1_8">[16]VALORI!$C$51</definedName>
    <definedName name="A_KF_32C2" localSheetId="3">[15]VALORI!$C$54</definedName>
    <definedName name="A_KF_32C2" localSheetId="1">[15]VALORI!$C$54</definedName>
    <definedName name="A_KF_32C2" localSheetId="2">[15]VALORI!$C$54</definedName>
    <definedName name="A_KF_32C2" localSheetId="0">[15]VALORI!$C$54</definedName>
    <definedName name="A_KF_32C2" localSheetId="4">[23]VALORI!$C$54</definedName>
    <definedName name="A_KF_32C2">[15]VALORI!$C$54</definedName>
    <definedName name="A_KF_32C2_8" localSheetId="3">[16]VALORI!$C$54</definedName>
    <definedName name="A_KF_32C2_8" localSheetId="1">[16]VALORI!$C$54</definedName>
    <definedName name="A_KF_32C2_8" localSheetId="2">[16]VALORI!$C$54</definedName>
    <definedName name="A_KF_32C2_8" localSheetId="0">[16]VALORI!$C$54</definedName>
    <definedName name="A_KF_32C2_8" localSheetId="4">[129]VALORI!$C$54</definedName>
    <definedName name="A_KF_32C2_8">[16]VALORI!$C$54</definedName>
    <definedName name="A_KF_32C3" localSheetId="3">[15]VALORI!$C$57</definedName>
    <definedName name="A_KF_32C3" localSheetId="1">[15]VALORI!$C$57</definedName>
    <definedName name="A_KF_32C3" localSheetId="2">[15]VALORI!$C$57</definedName>
    <definedName name="A_KF_32C3" localSheetId="0">[15]VALORI!$C$57</definedName>
    <definedName name="A_KF_32C3" localSheetId="4">[23]VALORI!$C$57</definedName>
    <definedName name="A_KF_32C3">[15]VALORI!$C$57</definedName>
    <definedName name="A_KF_32C3_8" localSheetId="3">[16]VALORI!$C$57</definedName>
    <definedName name="A_KF_32C3_8" localSheetId="1">[16]VALORI!$C$57</definedName>
    <definedName name="A_KF_32C3_8" localSheetId="2">[16]VALORI!$C$57</definedName>
    <definedName name="A_KF_32C3_8" localSheetId="0">[16]VALORI!$C$57</definedName>
    <definedName name="A_KF_32C3_8" localSheetId="4">[129]VALORI!$C$57</definedName>
    <definedName name="A_KF_32C3_8">[16]VALORI!$C$57</definedName>
    <definedName name="A_KF_F_pop_25_44_F" localSheetId="3">[15]VALORI!$C$81</definedName>
    <definedName name="A_KF_F_pop_25_44_F" localSheetId="1">[15]VALORI!$C$81</definedName>
    <definedName name="A_KF_F_pop_25_44_F" localSheetId="2">[15]VALORI!$C$81</definedName>
    <definedName name="A_KF_F_pop_25_44_F" localSheetId="0">[15]VALORI!$C$81</definedName>
    <definedName name="A_KF_F_pop_25_44_F" localSheetId="4">[23]VALORI!$C$81</definedName>
    <definedName name="A_KF_F_pop_25_44_F">[15]VALORI!$C$81</definedName>
    <definedName name="A_KF_F_pop_25_44_F_8" localSheetId="3">[16]VALORI!$C$81</definedName>
    <definedName name="A_KF_F_pop_25_44_F_8" localSheetId="1">[16]VALORI!$C$81</definedName>
    <definedName name="A_KF_F_pop_25_44_F_8" localSheetId="2">[16]VALORI!$C$81</definedName>
    <definedName name="A_KF_F_pop_25_44_F_8" localSheetId="0">[16]VALORI!$C$81</definedName>
    <definedName name="A_KF_F_pop_25_44_F_8" localSheetId="4">[129]VALORI!$C$81</definedName>
    <definedName name="A_KF_F_pop_25_44_F_8">[16]VALORI!$C$81</definedName>
    <definedName name="a_ks_224" localSheetId="0">[17]VALORI!$C$33</definedName>
    <definedName name="a_ks_224">[18]VALORI!$C$33</definedName>
    <definedName name="A_Perc_farma" localSheetId="3">'[15]TABELLE CALCOLO'!$FA$5:$FA$25</definedName>
    <definedName name="A_Perc_farma" localSheetId="1">'[15]TABELLE CALCOLO'!$FA$5:$FA$25</definedName>
    <definedName name="A_Perc_farma" localSheetId="2">'[15]TABELLE CALCOLO'!$FA$5:$FA$25</definedName>
    <definedName name="A_Perc_farma" localSheetId="0">'[15]TABELLE CALCOLO'!$FA$5:$FA$25</definedName>
    <definedName name="A_Perc_farma" localSheetId="4">'[23]TABELLE CALCOLO'!$FA$5:$FA$25</definedName>
    <definedName name="A_Perc_farma">'[15]TABELLE CALCOLO'!$FA$5:$FA$25</definedName>
    <definedName name="A_Perc_farma_8" localSheetId="3">'[16]TABELLE CALCOLO'!$FA$5:$FA$25</definedName>
    <definedName name="A_Perc_farma_8" localSheetId="1">'[16]TABELLE CALCOLO'!$FA$5:$FA$25</definedName>
    <definedName name="A_Perc_farma_8" localSheetId="2">'[16]TABELLE CALCOLO'!$FA$5:$FA$25</definedName>
    <definedName name="A_Perc_farma_8" localSheetId="0">'[16]TABELLE CALCOLO'!$FA$5:$FA$25</definedName>
    <definedName name="A_Perc_farma_8" localSheetId="4">'[129]TABELLE CALCOLO'!$FA$5:$FA$25</definedName>
    <definedName name="A_Perc_farma_8">'[16]TABELLE CALCOLO'!$FA$5:$FA$25</definedName>
    <definedName name="A_perinatale" localSheetId="3">'[15]TABELLE CALCOLO'!$CV$5:$CV$25</definedName>
    <definedName name="A_perinatale" localSheetId="1">'[15]TABELLE CALCOLO'!$CV$5:$CV$25</definedName>
    <definedName name="A_perinatale" localSheetId="2">'[15]TABELLE CALCOLO'!$CV$5:$CV$25</definedName>
    <definedName name="A_perinatale" localSheetId="0">'[15]TABELLE CALCOLO'!$CV$5:$CV$25</definedName>
    <definedName name="A_perinatale" localSheetId="4">'[23]TABELLE CALCOLO'!$CV$5:$CV$25</definedName>
    <definedName name="A_perinatale">'[15]TABELLE CALCOLO'!$CV$5:$CV$25</definedName>
    <definedName name="A_perinatale_8" localSheetId="3">'[16]TABELLE CALCOLO'!$CV$5:$CV$25</definedName>
    <definedName name="A_perinatale_8" localSheetId="1">'[16]TABELLE CALCOLO'!$CV$5:$CV$25</definedName>
    <definedName name="A_perinatale_8" localSheetId="2">'[16]TABELLE CALCOLO'!$CV$5:$CV$25</definedName>
    <definedName name="A_perinatale_8" localSheetId="0">'[16]TABELLE CALCOLO'!$CV$5:$CV$25</definedName>
    <definedName name="A_perinatale_8" localSheetId="4">'[129]TABELLE CALCOLO'!$CV$5:$CV$25</definedName>
    <definedName name="A_perinatale_8">'[16]TABELLE CALCOLO'!$CV$5:$CV$25</definedName>
    <definedName name="A_perinatale_pesi" localSheetId="3">'[15]TABELLE CALCOLO'!$CT$5:$CT$25</definedName>
    <definedName name="A_perinatale_pesi" localSheetId="1">'[15]TABELLE CALCOLO'!$CT$5:$CT$25</definedName>
    <definedName name="A_perinatale_pesi" localSheetId="2">'[15]TABELLE CALCOLO'!$CT$5:$CT$25</definedName>
    <definedName name="A_perinatale_pesi" localSheetId="0">'[15]TABELLE CALCOLO'!$CT$5:$CT$25</definedName>
    <definedName name="A_perinatale_pesi" localSheetId="4">'[23]TABELLE CALCOLO'!$CT$5:$CT$25</definedName>
    <definedName name="A_perinatale_pesi">'[15]TABELLE CALCOLO'!$CT$5:$CT$25</definedName>
    <definedName name="A_perinatale_pesi_8" localSheetId="3">'[16]TABELLE CALCOLO'!$CT$5:$CT$25</definedName>
    <definedName name="A_perinatale_pesi_8" localSheetId="1">'[16]TABELLE CALCOLO'!$CT$5:$CT$25</definedName>
    <definedName name="A_perinatale_pesi_8" localSheetId="2">'[16]TABELLE CALCOLO'!$CT$5:$CT$25</definedName>
    <definedName name="A_perinatale_pesi_8" localSheetId="0">'[16]TABELLE CALCOLO'!$CT$5:$CT$25</definedName>
    <definedName name="A_perinatale_pesi_8" localSheetId="4">'[129]TABELLE CALCOLO'!$CT$5:$CT$25</definedName>
    <definedName name="A_perinatale_pesi_8">'[16]TABELLE CALCOLO'!$CT$5:$CT$25</definedName>
    <definedName name="A_pop_0_14" localSheetId="3">'[15]TABELLE CALCOLO'!$F$5:$F$25</definedName>
    <definedName name="A_pop_0_14" localSheetId="1">'[15]TABELLE CALCOLO'!$F$5:$F$25</definedName>
    <definedName name="A_pop_0_14" localSheetId="2">'[15]TABELLE CALCOLO'!$F$5:$F$25</definedName>
    <definedName name="A_pop_0_14" localSheetId="0">'[15]TABELLE CALCOLO'!$F$5:$F$25</definedName>
    <definedName name="A_pop_0_14" localSheetId="4">'[23]TABELLE CALCOLO'!$F$5:$F$25</definedName>
    <definedName name="A_pop_0_14">'[15]TABELLE CALCOLO'!$F$5:$F$25</definedName>
    <definedName name="A_pop_0_14_8" localSheetId="3">'[16]TABELLE CALCOLO'!$F$5:$F$25</definedName>
    <definedName name="A_pop_0_14_8" localSheetId="1">'[16]TABELLE CALCOLO'!$F$5:$F$25</definedName>
    <definedName name="A_pop_0_14_8" localSheetId="2">'[16]TABELLE CALCOLO'!$F$5:$F$25</definedName>
    <definedName name="A_pop_0_14_8" localSheetId="0">'[16]TABELLE CALCOLO'!$F$5:$F$25</definedName>
    <definedName name="A_pop_0_14_8" localSheetId="4">'[129]TABELLE CALCOLO'!$F$5:$F$25</definedName>
    <definedName name="A_pop_0_14_8">'[16]TABELLE CALCOLO'!$F$5:$F$25</definedName>
    <definedName name="A_pop_superf" localSheetId="3">'[15]TABELLE CALCOLO'!$Q$5:$Q$25</definedName>
    <definedName name="A_pop_superf" localSheetId="1">'[15]TABELLE CALCOLO'!$Q$5:$Q$25</definedName>
    <definedName name="A_pop_superf" localSheetId="2">'[15]TABELLE CALCOLO'!$Q$5:$Q$25</definedName>
    <definedName name="A_pop_superf" localSheetId="0">'[15]TABELLE CALCOLO'!$Q$5:$Q$25</definedName>
    <definedName name="A_pop_superf" localSheetId="4">'[23]TABELLE CALCOLO'!$Q$5:$Q$25</definedName>
    <definedName name="A_pop_superf">'[15]TABELLE CALCOLO'!$Q$5:$Q$25</definedName>
    <definedName name="A_pop_superf_8" localSheetId="3">'[16]TABELLE CALCOLO'!$Q$5:$Q$25</definedName>
    <definedName name="A_pop_superf_8" localSheetId="1">'[16]TABELLE CALCOLO'!$Q$5:$Q$25</definedName>
    <definedName name="A_pop_superf_8" localSheetId="2">'[16]TABELLE CALCOLO'!$Q$5:$Q$25</definedName>
    <definedName name="A_pop_superf_8" localSheetId="0">'[16]TABELLE CALCOLO'!$Q$5:$Q$25</definedName>
    <definedName name="A_pop_superf_8" localSheetId="4">'[129]TABELLE CALCOLO'!$Q$5:$Q$25</definedName>
    <definedName name="A_pop_superf_8">'[16]TABELLE CALCOLO'!$Q$5:$Q$25</definedName>
    <definedName name="A_pop_TOT" localSheetId="3">'[15]TABELLE CALCOLO'!$K$5:$K$25</definedName>
    <definedName name="A_pop_TOT" localSheetId="1">'[15]TABELLE CALCOLO'!$K$5:$K$25</definedName>
    <definedName name="A_pop_TOT" localSheetId="2">'[15]TABELLE CALCOLO'!$K$5:$K$25</definedName>
    <definedName name="A_pop_TOT" localSheetId="0">'[15]TABELLE CALCOLO'!$K$5:$K$25</definedName>
    <definedName name="A_pop_TOT" localSheetId="4">'[23]TABELLE CALCOLO'!$K$5:$K$25</definedName>
    <definedName name="A_pop_TOT">'[15]TABELLE CALCOLO'!$K$5:$K$25</definedName>
    <definedName name="A_pop_TOT_8" localSheetId="3">'[16]TABELLE CALCOLO'!$K$5:$K$25</definedName>
    <definedName name="A_pop_TOT_8" localSheetId="1">'[16]TABELLE CALCOLO'!$K$5:$K$25</definedName>
    <definedName name="A_pop_TOT_8" localSheetId="2">'[16]TABELLE CALCOLO'!$K$5:$K$25</definedName>
    <definedName name="A_pop_TOT_8" localSheetId="0">'[16]TABELLE CALCOLO'!$K$5:$K$25</definedName>
    <definedName name="A_pop_TOT_8" localSheetId="4">'[129]TABELLE CALCOLO'!$K$5:$K$25</definedName>
    <definedName name="A_pop_TOT_8">'[16]TABELLE CALCOLO'!$K$5:$K$25</definedName>
    <definedName name="A_popDip" localSheetId="3">'[15]TABELLE CALCOLO'!$CF$5:$CF$25</definedName>
    <definedName name="A_popDip" localSheetId="1">'[15]TABELLE CALCOLO'!$CF$5:$CF$25</definedName>
    <definedName name="A_popDip" localSheetId="2">'[15]TABELLE CALCOLO'!$CF$5:$CF$25</definedName>
    <definedName name="A_popDip" localSheetId="0">'[15]TABELLE CALCOLO'!$CF$5:$CF$25</definedName>
    <definedName name="A_popDip" localSheetId="4">'[23]TABELLE CALCOLO'!$CF$5:$CF$25</definedName>
    <definedName name="A_popDip">'[15]TABELLE CALCOLO'!$CF$5:$CF$25</definedName>
    <definedName name="A_popDip_8" localSheetId="3">'[16]TABELLE CALCOLO'!$CF$5:$CF$25</definedName>
    <definedName name="A_popDip_8" localSheetId="1">'[16]TABELLE CALCOLO'!$CF$5:$CF$25</definedName>
    <definedName name="A_popDip_8" localSheetId="2">'[16]TABELLE CALCOLO'!$CF$5:$CF$25</definedName>
    <definedName name="A_popDip_8" localSheetId="0">'[16]TABELLE CALCOLO'!$CF$5:$CF$25</definedName>
    <definedName name="A_popDip_8" localSheetId="4">'[129]TABELLE CALCOLO'!$CF$5:$CF$25</definedName>
    <definedName name="A_popDip_8">'[16]TABELLE CALCOLO'!$CF$5:$CF$25</definedName>
    <definedName name="A_popDist" localSheetId="3">'[15]TABELLE CALCOLO'!$BB$5:$BB$25</definedName>
    <definedName name="A_popDist" localSheetId="1">'[15]TABELLE CALCOLO'!$BB$5:$BB$25</definedName>
    <definedName name="A_popDist" localSheetId="2">'[15]TABELLE CALCOLO'!$BB$5:$BB$25</definedName>
    <definedName name="A_popDist" localSheetId="0">'[15]TABELLE CALCOLO'!$BB$5:$BB$25</definedName>
    <definedName name="A_popDist" localSheetId="4">'[23]TABELLE CALCOLO'!$BB$5:$BB$25</definedName>
    <definedName name="A_popDist">'[15]TABELLE CALCOLO'!$BB$5:$BB$25</definedName>
    <definedName name="A_popDist_8" localSheetId="3">'[16]TABELLE CALCOLO'!$BB$5:$BB$25</definedName>
    <definedName name="A_popDist_8" localSheetId="1">'[16]TABELLE CALCOLO'!$BB$5:$BB$25</definedName>
    <definedName name="A_popDist_8" localSheetId="2">'[16]TABELLE CALCOLO'!$BB$5:$BB$25</definedName>
    <definedName name="A_popDist_8" localSheetId="0">'[16]TABELLE CALCOLO'!$BB$5:$BB$25</definedName>
    <definedName name="A_popDist_8" localSheetId="4">'[129]TABELLE CALCOLO'!$BB$5:$BB$25</definedName>
    <definedName name="A_popDist_8">'[16]TABELLE CALCOLO'!$BB$5:$BB$25</definedName>
    <definedName name="A_popfarma" localSheetId="3">'[15]TABELLE CALCOLO'!$M$5:$M$25</definedName>
    <definedName name="A_popfarma" localSheetId="1">'[15]TABELLE CALCOLO'!$M$5:$M$25</definedName>
    <definedName name="A_popfarma" localSheetId="2">'[15]TABELLE CALCOLO'!$M$5:$M$25</definedName>
    <definedName name="A_popfarma" localSheetId="0">'[15]TABELLE CALCOLO'!$M$5:$M$25</definedName>
    <definedName name="A_popfarma" localSheetId="4">'[23]TABELLE CALCOLO'!$M$5:$M$25</definedName>
    <definedName name="A_popfarma">'[15]TABELLE CALCOLO'!$M$5:$M$25</definedName>
    <definedName name="A_popfarma_8" localSheetId="3">'[16]TABELLE CALCOLO'!$M$5:$M$25</definedName>
    <definedName name="A_popfarma_8" localSheetId="1">'[16]TABELLE CALCOLO'!$M$5:$M$25</definedName>
    <definedName name="A_popfarma_8" localSheetId="2">'[16]TABELLE CALCOLO'!$M$5:$M$25</definedName>
    <definedName name="A_popfarma_8" localSheetId="0">'[16]TABELLE CALCOLO'!$M$5:$M$25</definedName>
    <definedName name="A_popfarma_8" localSheetId="4">'[129]TABELLE CALCOLO'!$M$5:$M$25</definedName>
    <definedName name="A_popfarma_8">'[16]TABELLE CALCOLO'!$M$5:$M$25</definedName>
    <definedName name="A_poposped" localSheetId="3">'[15]TABELLE CALCOLO'!$B$5:$B$25</definedName>
    <definedName name="A_poposped" localSheetId="1">'[15]TABELLE CALCOLO'!$B$5:$B$25</definedName>
    <definedName name="A_poposped" localSheetId="2">'[15]TABELLE CALCOLO'!$B$5:$B$25</definedName>
    <definedName name="A_poposped" localSheetId="0">'[15]TABELLE CALCOLO'!$B$5:$B$25</definedName>
    <definedName name="A_poposped" localSheetId="4">'[23]TABELLE CALCOLO'!$B$5:$B$25</definedName>
    <definedName name="A_poposped">'[15]TABELLE CALCOLO'!$B$5:$B$25</definedName>
    <definedName name="A_poposped_8" localSheetId="3">'[16]TABELLE CALCOLO'!$B$5:$B$25</definedName>
    <definedName name="A_poposped_8" localSheetId="1">'[16]TABELLE CALCOLO'!$B$5:$B$25</definedName>
    <definedName name="A_poposped_8" localSheetId="2">'[16]TABELLE CALCOLO'!$B$5:$B$25</definedName>
    <definedName name="A_poposped_8" localSheetId="0">'[16]TABELLE CALCOLO'!$B$5:$B$25</definedName>
    <definedName name="A_poposped_8" localSheetId="4">'[129]TABELLE CALCOLO'!$B$5:$B$25</definedName>
    <definedName name="A_poposped_8">'[16]TABELLE CALCOLO'!$B$5:$B$25</definedName>
    <definedName name="A_poposped_abb" localSheetId="3">'[15]TABELLE CALCOLO'!$D$5:$D$25</definedName>
    <definedName name="A_poposped_abb" localSheetId="1">'[15]TABELLE CALCOLO'!$D$5:$D$25</definedName>
    <definedName name="A_poposped_abb" localSheetId="2">'[15]TABELLE CALCOLO'!$D$5:$D$25</definedName>
    <definedName name="A_poposped_abb" localSheetId="0">'[15]TABELLE CALCOLO'!$D$5:$D$25</definedName>
    <definedName name="A_poposped_abb" localSheetId="4">'[23]TABELLE CALCOLO'!$D$5:$D$25</definedName>
    <definedName name="A_poposped_abb">'[15]TABELLE CALCOLO'!$D$5:$D$25</definedName>
    <definedName name="A_poposped_abb_8" localSheetId="3">'[16]TABELLE CALCOLO'!$D$5:$D$25</definedName>
    <definedName name="A_poposped_abb_8" localSheetId="1">'[16]TABELLE CALCOLO'!$D$5:$D$25</definedName>
    <definedName name="A_poposped_abb_8" localSheetId="2">'[16]TABELLE CALCOLO'!$D$5:$D$25</definedName>
    <definedName name="A_poposped_abb_8" localSheetId="0">'[16]TABELLE CALCOLO'!$D$5:$D$25</definedName>
    <definedName name="A_poposped_abb_8" localSheetId="4">'[129]TABELLE CALCOLO'!$D$5:$D$25</definedName>
    <definedName name="A_poposped_abb_8">'[16]TABELLE CALCOLO'!$D$5:$D$25</definedName>
    <definedName name="A_poposped_over65" localSheetId="3">'[15]TABELLE CALCOLO'!$C$5:$C$25</definedName>
    <definedName name="A_poposped_over65" localSheetId="1">'[15]TABELLE CALCOLO'!$C$5:$C$25</definedName>
    <definedName name="A_poposped_over65" localSheetId="2">'[15]TABELLE CALCOLO'!$C$5:$C$25</definedName>
    <definedName name="A_poposped_over65" localSheetId="0">'[15]TABELLE CALCOLO'!$C$5:$C$25</definedName>
    <definedName name="A_poposped_over65" localSheetId="4">'[23]TABELLE CALCOLO'!$C$5:$C$25</definedName>
    <definedName name="A_poposped_over65">'[15]TABELLE CALCOLO'!$C$5:$C$25</definedName>
    <definedName name="A_poposped_over65_8" localSheetId="3">'[16]TABELLE CALCOLO'!$C$5:$C$25</definedName>
    <definedName name="A_poposped_over65_8" localSheetId="1">'[16]TABELLE CALCOLO'!$C$5:$C$25</definedName>
    <definedName name="A_poposped_over65_8" localSheetId="2">'[16]TABELLE CALCOLO'!$C$5:$C$25</definedName>
    <definedName name="A_poposped_over65_8" localSheetId="0">'[16]TABELLE CALCOLO'!$C$5:$C$25</definedName>
    <definedName name="A_poposped_over65_8" localSheetId="4">'[129]TABELLE CALCOLO'!$C$5:$C$25</definedName>
    <definedName name="A_poposped_over65_8">'[16]TABELLE CALCOLO'!$C$5:$C$25</definedName>
    <definedName name="A_popriab" localSheetId="3">'[15]TABELLE CALCOLO'!$BV$5:$BV$25</definedName>
    <definedName name="A_popriab" localSheetId="1">'[15]TABELLE CALCOLO'!$BV$5:$BV$25</definedName>
    <definedName name="A_popriab" localSheetId="2">'[15]TABELLE CALCOLO'!$BV$5:$BV$25</definedName>
    <definedName name="A_popriab" localSheetId="0">'[15]TABELLE CALCOLO'!$BV$5:$BV$25</definedName>
    <definedName name="A_popriab" localSheetId="4">'[23]TABELLE CALCOLO'!$BV$5:$BV$25</definedName>
    <definedName name="A_popriab">'[15]TABELLE CALCOLO'!$BV$5:$BV$25</definedName>
    <definedName name="A_popriab_8" localSheetId="3">'[16]TABELLE CALCOLO'!$BV$5:$BV$25</definedName>
    <definedName name="A_popriab_8" localSheetId="1">'[16]TABELLE CALCOLO'!$BV$5:$BV$25</definedName>
    <definedName name="A_popriab_8" localSheetId="2">'[16]TABELLE CALCOLO'!$BV$5:$BV$25</definedName>
    <definedName name="A_popriab_8" localSheetId="0">'[16]TABELLE CALCOLO'!$BV$5:$BV$25</definedName>
    <definedName name="A_popriab_8" localSheetId="4">'[129]TABELLE CALCOLO'!$BV$5:$BV$25</definedName>
    <definedName name="A_popriab_8">'[16]TABELLE CALCOLO'!$BV$5:$BV$25</definedName>
    <definedName name="A_popSalM" localSheetId="3">'[15]TABELLE CALCOLO'!$BL$5:$BL$25</definedName>
    <definedName name="A_popSalM" localSheetId="1">'[15]TABELLE CALCOLO'!$BL$5:$BL$25</definedName>
    <definedName name="A_popSalM" localSheetId="2">'[15]TABELLE CALCOLO'!$BL$5:$BL$25</definedName>
    <definedName name="A_popSalM" localSheetId="0">'[15]TABELLE CALCOLO'!$BL$5:$BL$25</definedName>
    <definedName name="A_popSalM" localSheetId="4">'[23]TABELLE CALCOLO'!$BL$5:$BL$25</definedName>
    <definedName name="A_popSalM">'[15]TABELLE CALCOLO'!$BL$5:$BL$25</definedName>
    <definedName name="A_popSalM_8" localSheetId="3">'[16]TABELLE CALCOLO'!$BL$5:$BL$25</definedName>
    <definedName name="A_popSalM_8" localSheetId="1">'[16]TABELLE CALCOLO'!$BL$5:$BL$25</definedName>
    <definedName name="A_popSalM_8" localSheetId="2">'[16]TABELLE CALCOLO'!$BL$5:$BL$25</definedName>
    <definedName name="A_popSalM_8" localSheetId="0">'[16]TABELLE CALCOLO'!$BL$5:$BL$25</definedName>
    <definedName name="A_popSalM_8" localSheetId="4">'[129]TABELLE CALCOLO'!$BL$5:$BL$25</definedName>
    <definedName name="A_popSalM_8">'[16]TABELLE CALCOLO'!$BL$5:$BL$25</definedName>
    <definedName name="A_popspec" localSheetId="3">'[15]TABELLE CALCOLO'!$O$5:$O$25</definedName>
    <definedName name="A_popspec" localSheetId="1">'[15]TABELLE CALCOLO'!$O$5:$O$25</definedName>
    <definedName name="A_popspec" localSheetId="2">'[15]TABELLE CALCOLO'!$O$5:$O$25</definedName>
    <definedName name="A_popspec" localSheetId="0">'[15]TABELLE CALCOLO'!$O$5:$O$25</definedName>
    <definedName name="A_popspec" localSheetId="4">'[23]TABELLE CALCOLO'!$O$5:$O$25</definedName>
    <definedName name="A_popspec">'[15]TABELLE CALCOLO'!$O$5:$O$25</definedName>
    <definedName name="A_popspec_8" localSheetId="3">'[16]TABELLE CALCOLO'!$O$5:$O$25</definedName>
    <definedName name="A_popspec_8" localSheetId="1">'[16]TABELLE CALCOLO'!$O$5:$O$25</definedName>
    <definedName name="A_popspec_8" localSheetId="2">'[16]TABELLE CALCOLO'!$O$5:$O$25</definedName>
    <definedName name="A_popspec_8" localSheetId="0">'[16]TABELLE CALCOLO'!$O$5:$O$25</definedName>
    <definedName name="A_popspec_8" localSheetId="4">'[129]TABELLE CALCOLO'!$O$5:$O$25</definedName>
    <definedName name="A_popspec_8">'[16]TABELLE CALCOLO'!$O$5:$O$25</definedName>
    <definedName name="A_VAL_1" localSheetId="3">[19]VALORI!#REF!</definedName>
    <definedName name="A_VAL_1" localSheetId="1">[19]VALORI!#REF!</definedName>
    <definedName name="A_VAL_1" localSheetId="2">[19]VALORI!#REF!</definedName>
    <definedName name="A_VAL_1" localSheetId="0">[19]VALORI!#REF!</definedName>
    <definedName name="A_VAL_1" localSheetId="4">[130]VALORI!#REF!</definedName>
    <definedName name="A_VAL_1">[19]VALORI!#REF!</definedName>
    <definedName name="A_VAL_2" localSheetId="3">[20]VALORI!#REF!</definedName>
    <definedName name="A_VAL_2" localSheetId="1">[20]VALORI!#REF!</definedName>
    <definedName name="A_VAL_2" localSheetId="2">[20]VALORI!#REF!</definedName>
    <definedName name="A_VAL_2" localSheetId="0">[20]VALORI!#REF!</definedName>
    <definedName name="A_VAL_2" localSheetId="4">[131]VALORI!#REF!</definedName>
    <definedName name="A_VAL_2">[20]VALORI!#REF!</definedName>
    <definedName name="A_VAL_2_1" localSheetId="3">[20]VALORI!#REF!</definedName>
    <definedName name="A_VAL_2_1" localSheetId="1">[20]VALORI!#REF!</definedName>
    <definedName name="A_VAL_2_1" localSheetId="2">[20]VALORI!#REF!</definedName>
    <definedName name="A_VAL_2_1" localSheetId="0">[20]VALORI!#REF!</definedName>
    <definedName name="A_VAL_2_1" localSheetId="4">[132]VALORI!#REF!</definedName>
    <definedName name="A_VAL_2_1">[20]VALORI!#REF!</definedName>
    <definedName name="A_VAL_2_1_1">NA()</definedName>
    <definedName name="A_VAL_2_1_2">NA()</definedName>
    <definedName name="A_VAL_2_1_3">#N/A</definedName>
    <definedName name="A_VAL_2_1_4" localSheetId="3">[20]VALORI!#REF!</definedName>
    <definedName name="A_VAL_2_1_4" localSheetId="1">[20]VALORI!#REF!</definedName>
    <definedName name="A_VAL_2_1_4" localSheetId="2">[20]VALORI!#REF!</definedName>
    <definedName name="A_VAL_2_1_4" localSheetId="0">[20]VALORI!#REF!</definedName>
    <definedName name="A_VAL_2_1_4" localSheetId="4">[132]VALORI!#REF!</definedName>
    <definedName name="A_VAL_2_1_4">[20]VALORI!#REF!</definedName>
    <definedName name="A_VAL_2_2" localSheetId="3">[20]VALORI!#REF!</definedName>
    <definedName name="A_VAL_2_2" localSheetId="1">[20]VALORI!#REF!</definedName>
    <definedName name="A_VAL_2_2" localSheetId="2">[20]VALORI!#REF!</definedName>
    <definedName name="A_VAL_2_2" localSheetId="0">[20]VALORI!#REF!</definedName>
    <definedName name="A_VAL_2_2" localSheetId="4">[132]VALORI!#REF!</definedName>
    <definedName name="A_VAL_2_2">[20]VALORI!#REF!</definedName>
    <definedName name="A_VAL_2_2_1">NA()</definedName>
    <definedName name="A_VAL_2_2_2">NA()</definedName>
    <definedName name="A_VAL_2_2_3">#N/A</definedName>
    <definedName name="A_VAL_2_2_4" localSheetId="3">[20]VALORI!#REF!</definedName>
    <definedName name="A_VAL_2_2_4" localSheetId="1">[20]VALORI!#REF!</definedName>
    <definedName name="A_VAL_2_2_4" localSheetId="2">[20]VALORI!#REF!</definedName>
    <definedName name="A_VAL_2_2_4" localSheetId="0">[20]VALORI!#REF!</definedName>
    <definedName name="A_VAL_2_2_4" localSheetId="4">[132]VALORI!#REF!</definedName>
    <definedName name="A_VAL_2_2_4">[20]VALORI!#REF!</definedName>
    <definedName name="A_VAL_2_3">NA()</definedName>
    <definedName name="A_VAL_2_4">NA()</definedName>
    <definedName name="A_VAL_2_5">NA()</definedName>
    <definedName name="A_VAL_2_6" localSheetId="3">[20]VALORI!#REF!</definedName>
    <definedName name="A_VAL_2_6" localSheetId="1">[20]VALORI!#REF!</definedName>
    <definedName name="A_VAL_2_6" localSheetId="2">[20]VALORI!#REF!</definedName>
    <definedName name="A_VAL_2_6" localSheetId="0">[20]VALORI!#REF!</definedName>
    <definedName name="A_VAL_2_6" localSheetId="4">[132]VALORI!#REF!</definedName>
    <definedName name="A_VAL_2_6">[20]VALORI!#REF!</definedName>
    <definedName name="A_VAL_2_8" localSheetId="3">[21]VALORI!#REF!</definedName>
    <definedName name="A_VAL_2_8" localSheetId="1">[21]VALORI!#REF!</definedName>
    <definedName name="A_VAL_2_8" localSheetId="2">[21]VALORI!#REF!</definedName>
    <definedName name="A_VAL_2_8" localSheetId="0">[21]VALORI!#REF!</definedName>
    <definedName name="A_VAL_2_8" localSheetId="4">[133]VALORI!#REF!</definedName>
    <definedName name="A_VAL_2_8">[21]VALORI!#REF!</definedName>
    <definedName name="A_VAL_3" localSheetId="3">[15]VALORI!$C$8</definedName>
    <definedName name="A_VAL_3" localSheetId="1">[15]VALORI!$C$8</definedName>
    <definedName name="A_VAL_3" localSheetId="2">[15]VALORI!$C$8</definedName>
    <definedName name="A_VAL_3" localSheetId="0">[15]VALORI!$C$8</definedName>
    <definedName name="A_VAL_3" localSheetId="4">[23]VALORI!$C$8</definedName>
    <definedName name="A_VAL_3">[15]VALORI!$C$8</definedName>
    <definedName name="A_VAL_3_8" localSheetId="3">[16]VALORI!$C$8</definedName>
    <definedName name="A_VAL_3_8" localSheetId="1">[16]VALORI!$C$8</definedName>
    <definedName name="A_VAL_3_8" localSheetId="2">[16]VALORI!$C$8</definedName>
    <definedName name="A_VAL_3_8" localSheetId="0">[16]VALORI!$C$8</definedName>
    <definedName name="A_VAL_3_8" localSheetId="4">[129]VALORI!$C$8</definedName>
    <definedName name="A_VAL_3_8">[16]VALORI!$C$8</definedName>
    <definedName name="A_VAL_31" localSheetId="3">[22]VALORI!#REF!</definedName>
    <definedName name="A_VAL_31" localSheetId="1">[22]VALORI!#REF!</definedName>
    <definedName name="A_VAL_31" localSheetId="2">[22]VALORI!#REF!</definedName>
    <definedName name="A_VAL_31" localSheetId="0">[22]VALORI!#REF!</definedName>
    <definedName name="A_VAL_31" localSheetId="4">[134]VALORI!#REF!</definedName>
    <definedName name="A_VAL_31">[22]VALORI!#REF!</definedName>
    <definedName name="A_VAL_4" localSheetId="3">[15]VALORI!$C$9</definedName>
    <definedName name="A_VAL_4" localSheetId="1">[15]VALORI!$C$9</definedName>
    <definedName name="A_VAL_4" localSheetId="2">[15]VALORI!$C$9</definedName>
    <definedName name="A_VAL_4" localSheetId="0">[15]VALORI!$C$9</definedName>
    <definedName name="A_VAL_4" localSheetId="4">[23]VALORI!$C$9</definedName>
    <definedName name="A_VAL_4">[15]VALORI!$C$9</definedName>
    <definedName name="A_VAL_4_8" localSheetId="3">[16]VALORI!$C$9</definedName>
    <definedName name="A_VAL_4_8" localSheetId="1">[16]VALORI!$C$9</definedName>
    <definedName name="A_VAL_4_8" localSheetId="2">[16]VALORI!$C$9</definedName>
    <definedName name="A_VAL_4_8" localSheetId="0">[16]VALORI!$C$9</definedName>
    <definedName name="A_VAL_4_8" localSheetId="4">[129]VALORI!$C$9</definedName>
    <definedName name="A_VAL_4_8">[16]VALORI!$C$9</definedName>
    <definedName name="A_VAL_5" localSheetId="3">[15]VALORI!$C$10</definedName>
    <definedName name="A_VAL_5" localSheetId="1">[15]VALORI!$C$10</definedName>
    <definedName name="A_VAL_5" localSheetId="2">[15]VALORI!$C$10</definedName>
    <definedName name="A_VAL_5" localSheetId="0">[15]VALORI!$C$10</definedName>
    <definedName name="A_VAL_5" localSheetId="4">[23]VALORI!$C$10</definedName>
    <definedName name="A_VAL_5">[15]VALORI!$C$10</definedName>
    <definedName name="A_VAL_5_8" localSheetId="3">[16]VALORI!$C$10</definedName>
    <definedName name="A_VAL_5_8" localSheetId="1">[16]VALORI!$C$10</definedName>
    <definedName name="A_VAL_5_8" localSheetId="2">[16]VALORI!$C$10</definedName>
    <definedName name="A_VAL_5_8" localSheetId="0">[16]VALORI!$C$10</definedName>
    <definedName name="A_VAL_5_8" localSheetId="4">[129]VALORI!$C$10</definedName>
    <definedName name="A_VAL_5_8">[16]VALORI!$C$10</definedName>
    <definedName name="a3req" localSheetId="0">[23]VALORI!$C$29</definedName>
    <definedName name="a3req" localSheetId="4">[23]VALORI!$C$29</definedName>
    <definedName name="a3req">[15]VALORI!$C$29</definedName>
    <definedName name="aa" localSheetId="3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4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3" hidden="1">{#N/A,#N/A,FALSE,"B3";#N/A,#N/A,FALSE,"B2";#N/A,#N/A,FALSE,"B1"}</definedName>
    <definedName name="aaa" localSheetId="1" hidden="1">{#N/A,#N/A,FALSE,"B3";#N/A,#N/A,FALSE,"B2";#N/A,#N/A,FALSE,"B1"}</definedName>
    <definedName name="aaa" localSheetId="2" hidden="1">{#N/A,#N/A,FALSE,"B3";#N/A,#N/A,FALSE,"B2";#N/A,#N/A,FALSE,"B1"}</definedName>
    <definedName name="aaa" localSheetId="0" hidden="1">{#N/A,#N/A,FALSE,"B3";#N/A,#N/A,FALSE,"B2";#N/A,#N/A,FALSE,"B1"}</definedName>
    <definedName name="aaa" localSheetId="4" hidden="1">{#N/A,#N/A,FALSE,"B3";#N/A,#N/A,FALSE,"B2";#N/A,#N/A,FALSE,"B1"}</definedName>
    <definedName name="aaa" hidden="1">{#N/A,#N/A,FALSE,"B3";#N/A,#N/A,FALSE,"B2";#N/A,#N/A,FALSE,"B1"}</definedName>
    <definedName name="aaaa" localSheetId="3">'[3]Confronto con I Trimestre 2007'!#REF!</definedName>
    <definedName name="aaaa" localSheetId="1">'[3]Confronto con I Trimestre 2007'!#REF!</definedName>
    <definedName name="aaaa" localSheetId="2">'[3]Confronto con I Trimestre 2007'!#REF!</definedName>
    <definedName name="aaaa" localSheetId="0">'[3]Confronto con I Trimestre 2007'!#REF!</definedName>
    <definedName name="aaaa" localSheetId="4">'[123]Confronto con I Trimestre 2007'!#REF!</definedName>
    <definedName name="aaaa">'[3]Confronto con I Trimestre 2007'!#REF!</definedName>
    <definedName name="aaaaa" localSheetId="0">[24]VALORI!#REF!</definedName>
    <definedName name="aaaaa">[25]VALORI!#REF!</definedName>
    <definedName name="aaaaaa" localSheetId="0" hidden="1">[26]Bloomberg!#REF!</definedName>
    <definedName name="aaaaaa" localSheetId="4" hidden="1">[135]Bloomberg!#REF!</definedName>
    <definedName name="aaaaaa" hidden="1">[26]Bloomberg!#REF!</definedName>
    <definedName name="aaaaaaaa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0">'[27]Confronto con I Trimestre 2007'!#REF!</definedName>
    <definedName name="aaaaaaaaa" localSheetId="4">'[28]Confronto con I Trimestre 2007'!#REF!</definedName>
    <definedName name="aaaaaaaaa">'[28]Confronto con I Trimestre 2007'!#REF!</definedName>
    <definedName name="aaaaaaaaaaa" localSheetId="0">#REF!</definedName>
    <definedName name="aaaaaaaaaaa" localSheetId="4">#REF!</definedName>
    <definedName name="aaaaaaaaaaa">#REF!</definedName>
    <definedName name="aaaaaaaaaaaaaa" localSheetId="3">[29]!aaaaaaaaaaaaaa</definedName>
    <definedName name="aaaaaaaaaaaaaa" localSheetId="1">[29]!aaaaaaaaaaaaaa</definedName>
    <definedName name="aaaaaaaaaaaaaa" localSheetId="2">[29]!aaaaaaaaaaaaaa</definedName>
    <definedName name="aaaaaaaaaaaaaa" localSheetId="0">[29]!aaaaaaaaaaaaaa</definedName>
    <definedName name="aaaaaaaaaaaaaa" localSheetId="4">[136]!aaaaaaaaaaaaaa</definedName>
    <definedName name="aaaaaaaaaaaaaa">[29]!aaaaaaaaaaaaaa</definedName>
    <definedName name="aaaaaaaaaaaaaaa" localSheetId="0">[30]VALORI!#REF!</definedName>
    <definedName name="aaaaaaaaaaaaaaa" localSheetId="4">[30]VALORI!#REF!</definedName>
    <definedName name="aaaaaaaaaaaaaaa">[30]VALORI!#REF!</definedName>
    <definedName name="Aalsl" localSheetId="0">#REF!</definedName>
    <definedName name="Aalsl" localSheetId="4">#REF!</definedName>
    <definedName name="Aalsl">#REF!</definedName>
    <definedName name="Aalslslsas" localSheetId="0">#REF!</definedName>
    <definedName name="Aalslslsas" localSheetId="4">#REF!</definedName>
    <definedName name="Aalslslsas">#REF!</definedName>
    <definedName name="Accessi_per_SINGOLO_MESE" localSheetId="3">[31]Accessi_per_SINGOLO_MESE!$A$1:$D$40</definedName>
    <definedName name="Accessi_per_SINGOLO_MESE" localSheetId="1">[31]Accessi_per_SINGOLO_MESE!$A$1:$D$40</definedName>
    <definedName name="Accessi_per_SINGOLO_MESE" localSheetId="2">[31]Accessi_per_SINGOLO_MESE!$A$1:$D$40</definedName>
    <definedName name="Accessi_per_SINGOLO_MESE" localSheetId="0">[31]Accessi_per_SINGOLO_MESE!$A$1:$D$40</definedName>
    <definedName name="Accessi_per_SINGOLO_MESE" localSheetId="4">[137]Accessi_per_SINGOLO_MESE!$A$1:$D$40</definedName>
    <definedName name="Accessi_per_SINGOLO_MESE">[31]Accessi_per_SINGOLO_MESE!$A$1:$D$40</definedName>
    <definedName name="Acqmagg" localSheetId="0">#REF!</definedName>
    <definedName name="Acqmagg" localSheetId="4">#REF!</definedName>
    <definedName name="Acqmagg">#REF!</definedName>
    <definedName name="Acqmin" localSheetId="0">#REF!</definedName>
    <definedName name="Acqmin" localSheetId="4">#REF!</definedName>
    <definedName name="Acqmin">#REF!</definedName>
    <definedName name="AdIrcss00" localSheetId="3">'[32]Quadro tendenziale 28-6-2005'!#REF!</definedName>
    <definedName name="AdIrcss00" localSheetId="1">'[32]Quadro tendenziale 28-6-2005'!#REF!</definedName>
    <definedName name="AdIrcss00" localSheetId="2">'[32]Quadro tendenziale 28-6-2005'!#REF!</definedName>
    <definedName name="AdIrcss00" localSheetId="0">'[32]Quadro tendenziale 28-6-2005'!#REF!</definedName>
    <definedName name="AdIrcss00" localSheetId="4">'[138]Quadro tendenziale 28-6-2005'!#REF!</definedName>
    <definedName name="AdIrcss00">'[32]Quadro tendenziale 28-6-2005'!#REF!</definedName>
    <definedName name="AdIrcss01" localSheetId="3">'[32]Quadro tendenziale 28-6-2005'!#REF!</definedName>
    <definedName name="AdIrcss01" localSheetId="1">'[32]Quadro tendenziale 28-6-2005'!#REF!</definedName>
    <definedName name="AdIrcss01" localSheetId="2">'[32]Quadro tendenziale 28-6-2005'!#REF!</definedName>
    <definedName name="AdIrcss01" localSheetId="0">'[32]Quadro tendenziale 28-6-2005'!#REF!</definedName>
    <definedName name="AdIrcss01" localSheetId="4">'[138]Quadro tendenziale 28-6-2005'!#REF!</definedName>
    <definedName name="AdIrcss01">'[32]Quadro tendenziale 28-6-2005'!#REF!</definedName>
    <definedName name="AdIrcss02" localSheetId="3">'[32]Quadro tendenziale 28-6-2005'!#REF!</definedName>
    <definedName name="AdIrcss02" localSheetId="1">'[32]Quadro tendenziale 28-6-2005'!#REF!</definedName>
    <definedName name="AdIrcss02" localSheetId="2">'[32]Quadro tendenziale 28-6-2005'!#REF!</definedName>
    <definedName name="AdIrcss02" localSheetId="0">'[32]Quadro tendenziale 28-6-2005'!#REF!</definedName>
    <definedName name="AdIrcss02" localSheetId="4">'[138]Quadro tendenziale 28-6-2005'!#REF!</definedName>
    <definedName name="AdIrcss02">'[32]Quadro tendenziale 28-6-2005'!#REF!</definedName>
    <definedName name="AdIrcss03" localSheetId="3">'[32]Quadro tendenziale 28-6-2005'!#REF!</definedName>
    <definedName name="AdIrcss03" localSheetId="1">'[32]Quadro tendenziale 28-6-2005'!#REF!</definedName>
    <definedName name="AdIrcss03" localSheetId="2">'[32]Quadro tendenziale 28-6-2005'!#REF!</definedName>
    <definedName name="AdIrcss03" localSheetId="0">'[32]Quadro tendenziale 28-6-2005'!#REF!</definedName>
    <definedName name="AdIrcss03" localSheetId="4">'[138]Quadro tendenziale 28-6-2005'!#REF!</definedName>
    <definedName name="AdIrcss03">'[32]Quadro tendenziale 28-6-2005'!#REF!</definedName>
    <definedName name="AdIrcss04" localSheetId="3">'[32]Quadro tendenziale 28-6-2005'!#REF!</definedName>
    <definedName name="AdIrcss04" localSheetId="1">'[32]Quadro tendenziale 28-6-2005'!#REF!</definedName>
    <definedName name="AdIrcss04" localSheetId="2">'[32]Quadro tendenziale 28-6-2005'!#REF!</definedName>
    <definedName name="AdIrcss04" localSheetId="0">'[32]Quadro tendenziale 28-6-2005'!#REF!</definedName>
    <definedName name="AdIrcss04" localSheetId="4">'[138]Quadro tendenziale 28-6-2005'!#REF!</definedName>
    <definedName name="AdIrcss04">'[32]Quadro tendenziale 28-6-2005'!#REF!</definedName>
    <definedName name="AdIrcss05" localSheetId="3">'[32]Quadro tendenziale 28-6-2005'!#REF!</definedName>
    <definedName name="AdIrcss05" localSheetId="1">'[32]Quadro tendenziale 28-6-2005'!#REF!</definedName>
    <definedName name="AdIrcss05" localSheetId="2">'[32]Quadro tendenziale 28-6-2005'!#REF!</definedName>
    <definedName name="AdIrcss05" localSheetId="0">'[32]Quadro tendenziale 28-6-2005'!#REF!</definedName>
    <definedName name="AdIrcss05" localSheetId="4">'[138]Quadro tendenziale 28-6-2005'!#REF!</definedName>
    <definedName name="AdIrcss05">'[32]Quadro tendenziale 28-6-2005'!#REF!</definedName>
    <definedName name="AdIrcss06" localSheetId="3">'[32]Quadro tendenziale 28-6-2005'!#REF!</definedName>
    <definedName name="AdIrcss06" localSheetId="1">'[32]Quadro tendenziale 28-6-2005'!#REF!</definedName>
    <definedName name="AdIrcss06" localSheetId="2">'[32]Quadro tendenziale 28-6-2005'!#REF!</definedName>
    <definedName name="AdIrcss06" localSheetId="0">'[32]Quadro tendenziale 28-6-2005'!#REF!</definedName>
    <definedName name="AdIrcss06" localSheetId="4">'[138]Quadro tendenziale 28-6-2005'!#REF!</definedName>
    <definedName name="AdIrcss06">'[32]Quadro tendenziale 28-6-2005'!#REF!</definedName>
    <definedName name="AdIrcss07" localSheetId="3">'[32]Quadro tendenziale 28-6-2005'!#REF!</definedName>
    <definedName name="AdIrcss07" localSheetId="1">'[32]Quadro tendenziale 28-6-2005'!#REF!</definedName>
    <definedName name="AdIrcss07" localSheetId="2">'[32]Quadro tendenziale 28-6-2005'!#REF!</definedName>
    <definedName name="AdIrcss07" localSheetId="0">'[32]Quadro tendenziale 28-6-2005'!#REF!</definedName>
    <definedName name="AdIrcss07" localSheetId="4">'[138]Quadro tendenziale 28-6-2005'!#REF!</definedName>
    <definedName name="AdIrcss07">'[32]Quadro tendenziale 28-6-2005'!#REF!</definedName>
    <definedName name="AF" localSheetId="0">#REF!</definedName>
    <definedName name="AF" localSheetId="4">#REF!</definedName>
    <definedName name="AF">#REF!</definedName>
    <definedName name="AGGREGATI" localSheetId="3">[33]appoggio!$H$3:$H$84</definedName>
    <definedName name="AGGREGATI" localSheetId="1">[33]appoggio!$H$3:$H$84</definedName>
    <definedName name="AGGREGATI" localSheetId="2">[33]appoggio!$H$3:$H$84</definedName>
    <definedName name="AGGREGATI" localSheetId="0">[33]appoggio!$H$3:$H$84</definedName>
    <definedName name="AGGREGATI" localSheetId="4">[139]appoggio!$H$3:$H$84</definedName>
    <definedName name="AGGREGATI">[33]appoggio!$H$3:$H$84</definedName>
    <definedName name="Aggregato_new" localSheetId="3">[33]appoggio!$B$3:$B$66</definedName>
    <definedName name="Aggregato_new" localSheetId="1">[33]appoggio!$B$3:$B$66</definedName>
    <definedName name="Aggregato_new" localSheetId="2">[33]appoggio!$B$3:$B$66</definedName>
    <definedName name="Aggregato_new" localSheetId="0">[33]appoggio!$B$3:$B$66</definedName>
    <definedName name="Aggregato_new" localSheetId="4">[139]appoggio!$B$3:$B$66</definedName>
    <definedName name="Aggregato_new">[33]appoggio!$B$3:$B$66</definedName>
    <definedName name="AggregatoCE" localSheetId="3">[33]appoggio!$A$2:$A$61</definedName>
    <definedName name="AggregatoCE" localSheetId="1">[33]appoggio!$A$2:$A$61</definedName>
    <definedName name="AggregatoCE" localSheetId="2">[33]appoggio!$A$2:$A$61</definedName>
    <definedName name="AggregatoCE" localSheetId="0">[33]appoggio!$A$2:$A$61</definedName>
    <definedName name="AggregatoCE" localSheetId="4">[139]appoggio!$A$2:$A$61</definedName>
    <definedName name="AggregatoCE">[33]appoggio!$A$2:$A$61</definedName>
    <definedName name="AGOSTO_2011_AGG" localSheetId="0">#REF!</definedName>
    <definedName name="AGOSTO_2011_AGG" localSheetId="4">#REF!</definedName>
    <definedName name="AGOSTO_2011_AGG">#REF!</definedName>
    <definedName name="ahfhfdshjfhjsj" localSheetId="0">#REF!</definedName>
    <definedName name="ahfhfdshjfhjsj" localSheetId="4">#REF!</definedName>
    <definedName name="ahfhfdshjfhjsj">#REF!</definedName>
    <definedName name="All" localSheetId="0">#REF!</definedName>
    <definedName name="All" localSheetId="4">#REF!</definedName>
    <definedName name="All">#REF!</definedName>
    <definedName name="Allegato" localSheetId="0">[34]Foglio1!#REF!</definedName>
    <definedName name="Allegato">[34]Foglio1!#REF!</definedName>
    <definedName name="ALLEGATO_DESCR" localSheetId="0">#REF!</definedName>
    <definedName name="ALLEGATO_DESCR" localSheetId="4">#REF!</definedName>
    <definedName name="ALLEGATO_DESCR">#REF!</definedName>
    <definedName name="ALLEGATO_NUM" localSheetId="0">#REF!</definedName>
    <definedName name="ALLEGATO_NUM" localSheetId="4">#REF!</definedName>
    <definedName name="ALLEGATO_NUM">#REF!</definedName>
    <definedName name="allegato_nume" localSheetId="0">#REF!</definedName>
    <definedName name="allegato_nume" localSheetId="4">#REF!</definedName>
    <definedName name="allegato_nume">#REF!</definedName>
    <definedName name="Allegato_tipo" localSheetId="0">#REF!</definedName>
    <definedName name="Allegato_tipo" localSheetId="4">#REF!</definedName>
    <definedName name="Allegato_tipo">#REF!</definedName>
    <definedName name="Altre_Informaz" localSheetId="0">#REF!</definedName>
    <definedName name="Altre_Informaz" localSheetId="4">#REF!</definedName>
    <definedName name="Altre_Informaz">#REF!</definedName>
    <definedName name="Altri_fondi" localSheetId="0">#REF!</definedName>
    <definedName name="Altri_fondi" localSheetId="4">#REF!</definedName>
    <definedName name="Altri_fondi">#REF!</definedName>
    <definedName name="amama" localSheetId="3" hidden="1">{#N/A,#N/A,FALSE,"B3";#N/A,#N/A,FALSE,"B2";#N/A,#N/A,FALSE,"B1"}</definedName>
    <definedName name="amama" localSheetId="1" hidden="1">{#N/A,#N/A,FALSE,"B3";#N/A,#N/A,FALSE,"B2";#N/A,#N/A,FALSE,"B1"}</definedName>
    <definedName name="amama" localSheetId="2" hidden="1">{#N/A,#N/A,FALSE,"B3";#N/A,#N/A,FALSE,"B2";#N/A,#N/A,FALSE,"B1"}</definedName>
    <definedName name="amama" localSheetId="0" hidden="1">{#N/A,#N/A,FALSE,"B3";#N/A,#N/A,FALSE,"B2";#N/A,#N/A,FALSE,"B1"}</definedName>
    <definedName name="amama" localSheetId="4" hidden="1">{#N/A,#N/A,FALSE,"B3";#N/A,#N/A,FALSE,"B2";#N/A,#N/A,FALSE,"B1"}</definedName>
    <definedName name="amama" hidden="1">{#N/A,#N/A,FALSE,"B3";#N/A,#N/A,FALSE,"B2";#N/A,#N/A,FALSE,"B1"}</definedName>
    <definedName name="Amort" localSheetId="0">[35]FixAss!$C$25:$AR$25</definedName>
    <definedName name="Amort">[36]FixAss!$C$25:$AR$25</definedName>
    <definedName name="ana_drg" localSheetId="0">#REF!</definedName>
    <definedName name="ana_drg" localSheetId="4">#REF!</definedName>
    <definedName name="ana_drg">#REF!</definedName>
    <definedName name="ANAL_ECON" localSheetId="3">[37]AN_ECON!$F$3:$N$38</definedName>
    <definedName name="ANAL_ECON" localSheetId="1">[37]AN_ECON!$F$3:$N$38</definedName>
    <definedName name="ANAL_ECON" localSheetId="2">[37]AN_ECON!$F$3:$N$38</definedName>
    <definedName name="ANAL_ECON" localSheetId="0">[37]AN_ECON!$F$3:$N$38</definedName>
    <definedName name="ANAL_ECON" localSheetId="4">[140]AN_ECON!$F$3:$N$38</definedName>
    <definedName name="ANAL_ECON">[37]AN_ECON!$F$3:$N$38</definedName>
    <definedName name="ANAL_PATR" localSheetId="3">[37]AN_PATR!$A$3:$N$59</definedName>
    <definedName name="ANAL_PATR" localSheetId="1">[37]AN_PATR!$A$3:$N$59</definedName>
    <definedName name="ANAL_PATR" localSheetId="2">[37]AN_PATR!$A$3:$N$59</definedName>
    <definedName name="ANAL_PATR" localSheetId="0">[37]AN_PATR!$A$3:$N$59</definedName>
    <definedName name="ANAL_PATR" localSheetId="4">[140]AN_PATR!$A$3:$N$59</definedName>
    <definedName name="ANAL_PATR">[37]AN_PATR!$A$3:$N$59</definedName>
    <definedName name="Analisi_DSAO_2011" localSheetId="0">#REF!</definedName>
    <definedName name="Analisi_DSAO_2011" localSheetId="4">#REF!</definedName>
    <definedName name="Analisi_DSAO_2011">#REF!</definedName>
    <definedName name="Analisi_Racc." localSheetId="0">#REF!</definedName>
    <definedName name="Analisi_Racc." localSheetId="4">#REF!</definedName>
    <definedName name="Analisi_Racc.">#REF!</definedName>
    <definedName name="Analisi_Racc_" localSheetId="0">#REF!</definedName>
    <definedName name="Analisi_Racc_" localSheetId="4">#REF!</definedName>
    <definedName name="Analisi_Racc_">#REF!</definedName>
    <definedName name="Anca_Ginocchio" localSheetId="0">'[38]Anagrafica Protesi 09'!$A$37:$A$97</definedName>
    <definedName name="Anca_Ginocchio" localSheetId="4">'[141]Anagrafica Protesi 09'!$A$37:$A$97</definedName>
    <definedName name="Anca_Ginocchio">'[39]Anagrafica Protesi 09'!$A$37:$A$97</definedName>
    <definedName name="Andamenti" localSheetId="0">#REF!</definedName>
    <definedName name="Andamenti" localSheetId="4">#REF!</definedName>
    <definedName name="Andamenti">#REF!</definedName>
    <definedName name="anno_c" localSheetId="3">[9]setup!$B$1</definedName>
    <definedName name="anno_c" localSheetId="1">[9]setup!$B$1</definedName>
    <definedName name="anno_c" localSheetId="2">[9]setup!$B$1</definedName>
    <definedName name="anno_c" localSheetId="0">[10]setup!$B$1</definedName>
    <definedName name="anno_c" localSheetId="4">[126]setup!$B$1</definedName>
    <definedName name="anno_c">[9]setup!$B$1</definedName>
    <definedName name="AnnoX" localSheetId="3">[9]setup!$B$6</definedName>
    <definedName name="AnnoX" localSheetId="1">[9]setup!$B$6</definedName>
    <definedName name="AnnoX" localSheetId="2">[9]setup!$B$6</definedName>
    <definedName name="AnnoX" localSheetId="0">[10]setup!$B$6</definedName>
    <definedName name="AnnoX" localSheetId="4">[126]setup!$B$6</definedName>
    <definedName name="AnnoX">[9]setup!$B$6</definedName>
    <definedName name="AnnoX1" localSheetId="3">[9]setup!$B$5</definedName>
    <definedName name="AnnoX1" localSheetId="1">[9]setup!$B$5</definedName>
    <definedName name="AnnoX1" localSheetId="2">[9]setup!$B$5</definedName>
    <definedName name="AnnoX1" localSheetId="0">[10]setup!$B$5</definedName>
    <definedName name="AnnoX1" localSheetId="4">[126]setup!$B$5</definedName>
    <definedName name="AnnoX1">[9]setup!$B$5</definedName>
    <definedName name="AnnoX2" localSheetId="3">[9]setup!$B$4</definedName>
    <definedName name="AnnoX2" localSheetId="1">[9]setup!$B$4</definedName>
    <definedName name="AnnoX2" localSheetId="2">[9]setup!$B$4</definedName>
    <definedName name="AnnoX2" localSheetId="0">[10]setup!$B$4</definedName>
    <definedName name="AnnoX2" localSheetId="4">[126]setup!$B$4</definedName>
    <definedName name="AnnoX2">[9]setup!$B$4</definedName>
    <definedName name="Annox3" localSheetId="3">[9]setup!$B$3</definedName>
    <definedName name="Annox3" localSheetId="1">[9]setup!$B$3</definedName>
    <definedName name="Annox3" localSheetId="2">[9]setup!$B$3</definedName>
    <definedName name="Annox3" localSheetId="0">[10]setup!$B$3</definedName>
    <definedName name="Annox3" localSheetId="4">[126]setup!$B$3</definedName>
    <definedName name="Annox3">[9]setup!$B$3</definedName>
    <definedName name="AnnoX4" localSheetId="3">[9]setup!$B$2</definedName>
    <definedName name="AnnoX4" localSheetId="1">[9]setup!$B$2</definedName>
    <definedName name="AnnoX4" localSheetId="2">[9]setup!$B$2</definedName>
    <definedName name="AnnoX4" localSheetId="0">[10]setup!$B$2</definedName>
    <definedName name="AnnoX4" localSheetId="4">[126]setup!$B$2</definedName>
    <definedName name="AnnoX4">[9]setup!$B$2</definedName>
    <definedName name="appog" localSheetId="3">'[40]pvt_CE_2013-2015'!$O$4:$O$10</definedName>
    <definedName name="appog" localSheetId="1">'[40]pvt_CE_2013-2015'!$O$4:$O$10</definedName>
    <definedName name="appog" localSheetId="2">'[40]pvt_CE_2013-2015'!$O$4:$O$10</definedName>
    <definedName name="appog" localSheetId="0">'[41]pvt_CE_2013-2015'!$O$4:$O$10</definedName>
    <definedName name="appog" localSheetId="4">'[142]pvt_CE_2013-2015'!$O$4:$O$10</definedName>
    <definedName name="appog">'[40]pvt_CE_2013-2015'!$O$4:$O$10</definedName>
    <definedName name="Aprile_2002" localSheetId="0">#REF!</definedName>
    <definedName name="Aprile_2002" localSheetId="4">#REF!</definedName>
    <definedName name="Aprile_2002">#REF!</definedName>
    <definedName name="Aprile_2002_1" localSheetId="0">#REF!</definedName>
    <definedName name="Aprile_2002_1" localSheetId="4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0">#REF!</definedName>
    <definedName name="Aprile_2002_1_4" localSheetId="4">#REF!</definedName>
    <definedName name="Aprile_2002_1_4">#REF!</definedName>
    <definedName name="Aprile_2002_1_5" localSheetId="0">#REF!</definedName>
    <definedName name="Aprile_2002_1_5" localSheetId="4">#REF!</definedName>
    <definedName name="Aprile_2002_1_5">#REF!</definedName>
    <definedName name="Aprile_2002_1_8">"#REF!"</definedName>
    <definedName name="Aprile_2002_11">"#REF!"</definedName>
    <definedName name="Aprile_2002_2" localSheetId="0">#REF!</definedName>
    <definedName name="Aprile_2002_2" localSheetId="4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0">#REF!</definedName>
    <definedName name="Aprile_2002_2_4" localSheetId="4">#REF!</definedName>
    <definedName name="Aprile_2002_2_4">#REF!</definedName>
    <definedName name="Aprile_2002_2_5" localSheetId="0">#REF!</definedName>
    <definedName name="Aprile_2002_2_5" localSheetId="4">#REF!</definedName>
    <definedName name="Aprile_2002_2_5">#REF!</definedName>
    <definedName name="Aprile_2002_2_8">"#REF!"</definedName>
    <definedName name="Aprile_2002_3" localSheetId="0">#REF!</definedName>
    <definedName name="Aprile_2002_3" localSheetId="4">#REF!</definedName>
    <definedName name="Aprile_2002_3">#REF!</definedName>
    <definedName name="Aprile_2002_4">"#REF!"</definedName>
    <definedName name="Aprile_2002_5">"#REF!"</definedName>
    <definedName name="Aprile_2002_6" localSheetId="0">#REF!</definedName>
    <definedName name="Aprile_2002_6" localSheetId="4">#REF!</definedName>
    <definedName name="Aprile_2002_6">#REF!</definedName>
    <definedName name="Aprile_2002_8" localSheetId="0">#REF!</definedName>
    <definedName name="Aprile_2002_8" localSheetId="4">#REF!</definedName>
    <definedName name="Aprile_2002_8">#REF!</definedName>
    <definedName name="ARAER" localSheetId="0">[23]VALORI!$C$26</definedName>
    <definedName name="ARAER" localSheetId="4">[23]VALORI!$C$26</definedName>
    <definedName name="ARAER">[15]VALORI!$C$26</definedName>
    <definedName name="Area_DB" localSheetId="0">#REF!</definedName>
    <definedName name="Area_DB" localSheetId="4">#REF!</definedName>
    <definedName name="Area_DB">#REF!</definedName>
    <definedName name="_xlnm.Print_Area" localSheetId="3">'118_CE 2024'!$D$1:$M$132</definedName>
    <definedName name="_xlnm.Print_Area" localSheetId="1">'118_SPA 2024'!$D$1:$P$113</definedName>
    <definedName name="_xlnm.Print_Area" localSheetId="2">'118_SPP 2024'!$D$1:$P$85</definedName>
    <definedName name="_xlnm.Print_Area" localSheetId="0">'New Mod. CEprev2024 STAMPA'!$B$2:$G$566</definedName>
    <definedName name="_xlnm.Print_Area" localSheetId="4">'rend fin 2024'!$A$1:$F$133</definedName>
    <definedName name="_xlnm.Print_Area">#REF!</definedName>
    <definedName name="Area2" localSheetId="0">#REF!</definedName>
    <definedName name="Area2" localSheetId="4">#REF!</definedName>
    <definedName name="Area2">#REF!</definedName>
    <definedName name="areastampa" localSheetId="0">#REF!</definedName>
    <definedName name="areastampa" localSheetId="4">#REF!</definedName>
    <definedName name="areastampa">#REF!</definedName>
    <definedName name="asasasas" localSheetId="3">[20]VALORI!#REF!</definedName>
    <definedName name="asasasas" localSheetId="1">[20]VALORI!#REF!</definedName>
    <definedName name="asasasas" localSheetId="2">[20]VALORI!#REF!</definedName>
    <definedName name="asasasas" localSheetId="0">[20]VALORI!#REF!</definedName>
    <definedName name="asasasas" localSheetId="4">[131]VALORI!#REF!</definedName>
    <definedName name="asasasas">[20]VALORI!#REF!</definedName>
    <definedName name="ASDA" localSheetId="0">#REF!</definedName>
    <definedName name="ASDA" localSheetId="4">#REF!</definedName>
    <definedName name="ASDA">#REF!</definedName>
    <definedName name="ase" localSheetId="0">#REF!</definedName>
    <definedName name="ase" localSheetId="4">#REF!</definedName>
    <definedName name="ase">#REF!</definedName>
    <definedName name="ASS" localSheetId="0">#REF!</definedName>
    <definedName name="ASS" localSheetId="4">#REF!</definedName>
    <definedName name="ASS">#REF!</definedName>
    <definedName name="asspa" localSheetId="0">#REF!</definedName>
    <definedName name="asspa" localSheetId="4">#REF!</definedName>
    <definedName name="asspa">#REF!</definedName>
    <definedName name="ASSPAc" localSheetId="4">#REF!</definedName>
    <definedName name="ASSPAc">#REF!</definedName>
    <definedName name="asstot" localSheetId="4">#REF!</definedName>
    <definedName name="asstot">#REF!</definedName>
    <definedName name="ASSUNZIONI_CE" localSheetId="0">#REF!</definedName>
    <definedName name="ASSUNZIONI_CE" localSheetId="4">#REF!</definedName>
    <definedName name="ASSUNZIONI_CE">#REF!</definedName>
    <definedName name="ASSUNZIONISP" localSheetId="0">#REF!</definedName>
    <definedName name="ASSUNZIONISP" localSheetId="4">#REF!</definedName>
    <definedName name="ASSUNZIONISP">#REF!</definedName>
    <definedName name="attività" localSheetId="3">'[42]Conv.'!$A$1:$A$4</definedName>
    <definedName name="attività" localSheetId="1">'[42]Conv.'!$A$1:$A$4</definedName>
    <definedName name="attività" localSheetId="2">'[42]Conv.'!$A$1:$A$4</definedName>
    <definedName name="attività" localSheetId="0">'[43]Conv.'!$A$1:$A$4</definedName>
    <definedName name="attività" localSheetId="4">'[143]Conv.'!$A$1:$A$4</definedName>
    <definedName name="attività">'[42]Conv.'!$A$1:$A$4</definedName>
    <definedName name="ATTIVO" localSheetId="0">#REF!</definedName>
    <definedName name="ATTIVO" localSheetId="4">#REF!</definedName>
    <definedName name="ATTIVO">#REF!</definedName>
    <definedName name="ATTIVO_CIRCOLANTE" localSheetId="0">#REF!</definedName>
    <definedName name="ATTIVO_CIRCOLANTE" localSheetId="4">#REF!</definedName>
    <definedName name="ATTIVO_CIRCOLANTE">#REF!</definedName>
    <definedName name="Attualizz" localSheetId="0">#REF!</definedName>
    <definedName name="Attualizz" localSheetId="4">#REF!</definedName>
    <definedName name="Attualizz">#REF!</definedName>
    <definedName name="azienda" localSheetId="3">[33]aziende!$A$1:$A$20</definedName>
    <definedName name="azienda" localSheetId="1">[33]aziende!$A$1:$A$20</definedName>
    <definedName name="azienda" localSheetId="2">[33]aziende!$A$1:$A$20</definedName>
    <definedName name="azienda" localSheetId="0">[33]aziende!$A$1:$A$20</definedName>
    <definedName name="azienda" localSheetId="4">[139]aziende!$A$1:$A$20</definedName>
    <definedName name="azienda">[33]aziende!$A$1:$A$20</definedName>
    <definedName name="Azienda_Sanitaria" localSheetId="0">#REF!</definedName>
    <definedName name="Azienda_Sanitaria" localSheetId="4">#REF!</definedName>
    <definedName name="Azienda_Sanitaria">#REF!</definedName>
    <definedName name="Azienda3" localSheetId="0">#REF!</definedName>
    <definedName name="Azienda3" localSheetId="4">#REF!</definedName>
    <definedName name="Azienda3">#REF!</definedName>
    <definedName name="Aziende" localSheetId="0">#REF!</definedName>
    <definedName name="Aziende" localSheetId="4">#REF!</definedName>
    <definedName name="Aziende">#REF!</definedName>
    <definedName name="azzx" localSheetId="0">#REF!</definedName>
    <definedName name="azzx" localSheetId="4">#REF!</definedName>
    <definedName name="azzx">#REF!</definedName>
    <definedName name="b" localSheetId="3" hidden="1">{#N/A,#N/A,FALSE,"B3";#N/A,#N/A,FALSE,"B2";#N/A,#N/A,FALSE,"B1"}</definedName>
    <definedName name="b" localSheetId="1" hidden="1">{#N/A,#N/A,FALSE,"B3";#N/A,#N/A,FALSE,"B2";#N/A,#N/A,FALSE,"B1"}</definedName>
    <definedName name="b" localSheetId="2" hidden="1">{#N/A,#N/A,FALSE,"B3";#N/A,#N/A,FALSE,"B2";#N/A,#N/A,FALSE,"B1"}</definedName>
    <definedName name="b" localSheetId="0" hidden="1">{#N/A,#N/A,FALSE,"B3";#N/A,#N/A,FALSE,"B2";#N/A,#N/A,FALSE,"B1"}</definedName>
    <definedName name="b" localSheetId="4" hidden="1">{#N/A,#N/A,FALSE,"B3";#N/A,#N/A,FALSE,"B2";#N/A,#N/A,FALSE,"B1"}</definedName>
    <definedName name="b" hidden="1">{#N/A,#N/A,FALSE,"B3";#N/A,#N/A,FALSE,"B2";#N/A,#N/A,FALSE,"B1"}</definedName>
    <definedName name="B_VAL_2" localSheetId="3">[20]VALORI!#REF!</definedName>
    <definedName name="B_VAL_2" localSheetId="1">[20]VALORI!#REF!</definedName>
    <definedName name="B_VAL_2" localSheetId="2">[20]VALORI!#REF!</definedName>
    <definedName name="B_VAL_2" localSheetId="0">[20]VALORI!#REF!</definedName>
    <definedName name="B_VAL_2" localSheetId="4">[131]VALORI!#REF!</definedName>
    <definedName name="B_VAL_2">[20]VALORI!#REF!</definedName>
    <definedName name="B_VAL_2_1" localSheetId="3">[20]VALORI!#REF!</definedName>
    <definedName name="B_VAL_2_1" localSheetId="1">[20]VALORI!#REF!</definedName>
    <definedName name="B_VAL_2_1" localSheetId="2">[20]VALORI!#REF!</definedName>
    <definedName name="B_VAL_2_1" localSheetId="0">[20]VALORI!#REF!</definedName>
    <definedName name="B_VAL_2_1" localSheetId="4">[132]VALORI!#REF!</definedName>
    <definedName name="B_VAL_2_1">[20]VALORI!#REF!</definedName>
    <definedName name="B_VAL_2_1_1">NA()</definedName>
    <definedName name="B_VAL_2_1_2">NA()</definedName>
    <definedName name="B_VAL_2_1_3">#N/A</definedName>
    <definedName name="B_VAL_2_1_4" localSheetId="3">[20]VALORI!#REF!</definedName>
    <definedName name="B_VAL_2_1_4" localSheetId="1">[20]VALORI!#REF!</definedName>
    <definedName name="B_VAL_2_1_4" localSheetId="2">[20]VALORI!#REF!</definedName>
    <definedName name="B_VAL_2_1_4" localSheetId="0">[20]VALORI!#REF!</definedName>
    <definedName name="B_VAL_2_1_4" localSheetId="4">[132]VALORI!#REF!</definedName>
    <definedName name="B_VAL_2_1_4">[20]VALORI!#REF!</definedName>
    <definedName name="B_VAL_2_11">NA()</definedName>
    <definedName name="B_VAL_2_2" localSheetId="3">[20]VALORI!#REF!</definedName>
    <definedName name="B_VAL_2_2" localSheetId="1">[20]VALORI!#REF!</definedName>
    <definedName name="B_VAL_2_2" localSheetId="2">[20]VALORI!#REF!</definedName>
    <definedName name="B_VAL_2_2" localSheetId="0">[20]VALORI!#REF!</definedName>
    <definedName name="B_VAL_2_2" localSheetId="4">[132]VALORI!#REF!</definedName>
    <definedName name="B_VAL_2_2">[20]VALORI!#REF!</definedName>
    <definedName name="B_VAL_2_2_1">NA()</definedName>
    <definedName name="B_VAL_2_2_2">NA()</definedName>
    <definedName name="B_VAL_2_2_3">#N/A</definedName>
    <definedName name="B_VAL_2_2_4" localSheetId="3">[20]VALORI!#REF!</definedName>
    <definedName name="B_VAL_2_2_4" localSheetId="1">[20]VALORI!#REF!</definedName>
    <definedName name="B_VAL_2_2_4" localSheetId="2">[20]VALORI!#REF!</definedName>
    <definedName name="B_VAL_2_2_4" localSheetId="0">[20]VALORI!#REF!</definedName>
    <definedName name="B_VAL_2_2_4" localSheetId="4">[132]VALORI!#REF!</definedName>
    <definedName name="B_VAL_2_2_4">[20]VALORI!#REF!</definedName>
    <definedName name="B_VAL_2_3">NA()</definedName>
    <definedName name="B_VAL_2_4">NA()</definedName>
    <definedName name="B_VAL_2_5">NA()</definedName>
    <definedName name="B_VAL_2_6" localSheetId="3">[20]VALORI!#REF!</definedName>
    <definedName name="B_VAL_2_6" localSheetId="1">[20]VALORI!#REF!</definedName>
    <definedName name="B_VAL_2_6" localSheetId="2">[20]VALORI!#REF!</definedName>
    <definedName name="B_VAL_2_6" localSheetId="0">[20]VALORI!#REF!</definedName>
    <definedName name="B_VAL_2_6" localSheetId="4">[132]VALORI!#REF!</definedName>
    <definedName name="B_VAL_2_6">[20]VALORI!#REF!</definedName>
    <definedName name="B_VAL_2_8" localSheetId="3">[21]VALORI!#REF!</definedName>
    <definedName name="B_VAL_2_8" localSheetId="1">[21]VALORI!#REF!</definedName>
    <definedName name="B_VAL_2_8" localSheetId="2">[21]VALORI!#REF!</definedName>
    <definedName name="B_VAL_2_8" localSheetId="0">[21]VALORI!#REF!</definedName>
    <definedName name="B_VAL_2_8" localSheetId="4">[133]VALORI!#REF!</definedName>
    <definedName name="B_VAL_2_8">[21]VALORI!#REF!</definedName>
    <definedName name="Base_PPT" localSheetId="0" hidden="1">[26]Bloomberg!#REF!</definedName>
    <definedName name="Base_PPT" localSheetId="4" hidden="1">[135]Bloomberg!#REF!</definedName>
    <definedName name="Base_PPT" hidden="1">[26]Bloomberg!#REF!</definedName>
    <definedName name="BaseDati" localSheetId="0">[30]Input!#REF!</definedName>
    <definedName name="BaseDati">[30]Input!#REF!</definedName>
    <definedName name="bb" localSheetId="3" hidden="1">{#N/A,#N/A,FALSE,"Indice"}</definedName>
    <definedName name="bb" localSheetId="1" hidden="1">{#N/A,#N/A,FALSE,"Indice"}</definedName>
    <definedName name="bb" localSheetId="2" hidden="1">{#N/A,#N/A,FALSE,"Indice"}</definedName>
    <definedName name="bb" localSheetId="0" hidden="1">{#N/A,#N/A,FALSE,"Indice"}</definedName>
    <definedName name="bb" localSheetId="4" hidden="1">{#N/A,#N/A,FALSE,"Indice"}</definedName>
    <definedName name="bb" hidden="1">{#N/A,#N/A,FALSE,"Indice"}</definedName>
    <definedName name="bbb" localSheetId="0">#REF!</definedName>
    <definedName name="bbb" localSheetId="4">#REF!</definedName>
    <definedName name="bbb">#REF!</definedName>
    <definedName name="bbbbb" localSheetId="0">#REF!</definedName>
    <definedName name="bbbbb" localSheetId="4">#REF!</definedName>
    <definedName name="bbbbb">#REF!</definedName>
    <definedName name="BBBBBBBBB">Analisi [144]CE!$A$3:$IV$5</definedName>
    <definedName name="bg" localSheetId="3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2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4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3" hidden="1">[44]Bloomberg!#REF!</definedName>
    <definedName name="BLPB1" localSheetId="1" hidden="1">[44]Bloomberg!#REF!</definedName>
    <definedName name="BLPB1" localSheetId="2" hidden="1">[44]Bloomberg!#REF!</definedName>
    <definedName name="BLPB1" localSheetId="0" hidden="1">[45]Bloomberg!#REF!</definedName>
    <definedName name="BLPB1" localSheetId="4" hidden="1">[145]Bloomberg!#REF!</definedName>
    <definedName name="BLPB1" hidden="1">[44]Bloomberg!#REF!</definedName>
    <definedName name="bnmbm" localSheetId="3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2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4" hidden="1">{#N/A,#N/A,TRUE,"Main Issues";#N/A,#N/A,TRUE,"Income statement ($)"}</definedName>
    <definedName name="bnmbm" hidden="1">{#N/A,#N/A,TRUE,"Main Issues";#N/A,#N/A,TRUE,"Income statement ($)"}</definedName>
    <definedName name="BO" localSheetId="0">#REF!</definedName>
    <definedName name="BO" localSheetId="4">#REF!</definedName>
    <definedName name="BO">#REF!</definedName>
    <definedName name="BVCSA" localSheetId="0">#REF!</definedName>
    <definedName name="BVCSA" localSheetId="4">#REF!</definedName>
    <definedName name="BVCSA">#REF!</definedName>
    <definedName name="C_2010_Uguale_99" localSheetId="0">#REF!</definedName>
    <definedName name="C_2010_Uguale_99" localSheetId="4">#REF!</definedName>
    <definedName name="C_2010_Uguale_99">#REF!</definedName>
    <definedName name="C9125518" localSheetId="0">#REF!</definedName>
    <definedName name="C9125518" localSheetId="4">#REF!</definedName>
    <definedName name="C9125518">#REF!</definedName>
    <definedName name="CAMPI" localSheetId="3">[46]appoggio!$B$1:$AD$1</definedName>
    <definedName name="CAMPI" localSheetId="1">[46]appoggio!$B$1:$AD$1</definedName>
    <definedName name="CAMPI" localSheetId="2">[46]appoggio!$B$1:$AD$1</definedName>
    <definedName name="CAMPI" localSheetId="0">[47]appoggio!$B$1:$AD$1</definedName>
    <definedName name="CAMPI" localSheetId="4">[146]appoggio!$B$1:$AD$1</definedName>
    <definedName name="CAMPI">[46]appoggio!$B$1:$AD$1</definedName>
    <definedName name="Cap_Soc." localSheetId="0">#REF!</definedName>
    <definedName name="Cap_Soc." localSheetId="4">#REF!</definedName>
    <definedName name="Cap_Soc.">#REF!</definedName>
    <definedName name="Cap_Soc_" localSheetId="0">#REF!</definedName>
    <definedName name="Cap_Soc_" localSheetId="4">#REF!</definedName>
    <definedName name="Cap_Soc_">#REF!</definedName>
    <definedName name="CapexInt" localSheetId="0">[35]FixAss!$C$22:$AR$22</definedName>
    <definedName name="CapexInt">[36]FixAss!$C$22:$AR$22</definedName>
    <definedName name="CapexSh" localSheetId="0">[35]FixAss!$C$38:$AR$38</definedName>
    <definedName name="CapexSh">[36]FixAss!$C$38:$AR$38</definedName>
    <definedName name="CapexT" localSheetId="0">[35]FixAss!$C$6:$AR$6</definedName>
    <definedName name="CapexT">[36]FixAss!$C$6:$AR$6</definedName>
    <definedName name="Capitale_circolante" localSheetId="0">#REF!</definedName>
    <definedName name="Capitale_circolante" localSheetId="4">#REF!</definedName>
    <definedName name="Capitale_circolante">#REF!</definedName>
    <definedName name="capitoli" localSheetId="0">#REF!</definedName>
    <definedName name="capitoli" localSheetId="4">#REF!</definedName>
    <definedName name="capitoli">#REF!</definedName>
    <definedName name="Carico" localSheetId="0">#REF!</definedName>
    <definedName name="Carico" localSheetId="4">#REF!</definedName>
    <definedName name="Carico">#REF!</definedName>
    <definedName name="causa">NA()</definedName>
    <definedName name="cc" localSheetId="3" hidden="1">{#N/A,#N/A,FALSE,"Indice"}</definedName>
    <definedName name="cc" localSheetId="1" hidden="1">{#N/A,#N/A,FALSE,"Indice"}</definedName>
    <definedName name="cc" localSheetId="2" hidden="1">{#N/A,#N/A,FALSE,"Indice"}</definedName>
    <definedName name="cc" localSheetId="0" hidden="1">{#N/A,#N/A,FALSE,"Indice"}</definedName>
    <definedName name="cc" localSheetId="4" hidden="1">{#N/A,#N/A,FALSE,"Indice"}</definedName>
    <definedName name="cc" hidden="1">{#N/A,#N/A,FALSE,"Indice"}</definedName>
    <definedName name="cd" localSheetId="3" hidden="1">{#N/A,#N/A,FALSE,"Indice"}</definedName>
    <definedName name="cd" localSheetId="1" hidden="1">{#N/A,#N/A,FALSE,"Indice"}</definedName>
    <definedName name="cd" localSheetId="2" hidden="1">{#N/A,#N/A,FALSE,"Indice"}</definedName>
    <definedName name="cd" localSheetId="0" hidden="1">{#N/A,#N/A,FALSE,"Indice"}</definedName>
    <definedName name="cd" localSheetId="4" hidden="1">{#N/A,#N/A,FALSE,"Indice"}</definedName>
    <definedName name="cd" hidden="1">{#N/A,#N/A,FALSE,"Indice"}</definedName>
    <definedName name="ce" localSheetId="0">#REF!</definedName>
    <definedName name="ce" localSheetId="4">#REF!</definedName>
    <definedName name="ce">#REF!</definedName>
    <definedName name="CE___Riepilogo_in_riga" localSheetId="0">#REF!</definedName>
    <definedName name="CE___Riepilogo_in_riga" localSheetId="4">#REF!</definedName>
    <definedName name="CE___Riepilogo_in_riga">#REF!</definedName>
    <definedName name="CE___Riepilogo_in_riga_1" localSheetId="0">#REF!</definedName>
    <definedName name="CE___Riepilogo_in_riga_1" localSheetId="4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0">#REF!</definedName>
    <definedName name="CE___Riepilogo_in_riga_1_4" localSheetId="4">#REF!</definedName>
    <definedName name="CE___Riepilogo_in_riga_1_4">#REF!</definedName>
    <definedName name="CE___Riepilogo_in_riga_1_5" localSheetId="0">#REF!</definedName>
    <definedName name="CE___Riepilogo_in_riga_1_5" localSheetId="4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0">#REF!</definedName>
    <definedName name="CE___Riepilogo_in_riga_2" localSheetId="4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0">#REF!</definedName>
    <definedName name="CE___Riepilogo_in_riga_2_4" localSheetId="4">#REF!</definedName>
    <definedName name="CE___Riepilogo_in_riga_2_4">#REF!</definedName>
    <definedName name="CE___Riepilogo_in_riga_2_5" localSheetId="0">#REF!</definedName>
    <definedName name="CE___Riepilogo_in_riga_2_5" localSheetId="4">#REF!</definedName>
    <definedName name="CE___Riepilogo_in_riga_2_5">#REF!</definedName>
    <definedName name="CE___Riepilogo_in_riga_2_8">"#REF!"</definedName>
    <definedName name="CE___Riepilogo_in_riga_3" localSheetId="0">#REF!</definedName>
    <definedName name="CE___Riepilogo_in_riga_3" localSheetId="4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0">#REF!</definedName>
    <definedName name="CE___Riepilogo_in_riga_6" localSheetId="4">#REF!</definedName>
    <definedName name="CE___Riepilogo_in_riga_6">#REF!</definedName>
    <definedName name="CE___Riepilogo_in_riga_8" localSheetId="0">#REF!</definedName>
    <definedName name="CE___Riepilogo_in_riga_8" localSheetId="4">#REF!</definedName>
    <definedName name="CE___Riepilogo_in_riga_8">#REF!</definedName>
    <definedName name="CE___Riepilogo_in_riga_con_periodo" localSheetId="0">#REF!</definedName>
    <definedName name="CE___Riepilogo_in_riga_con_periodo" localSheetId="4">#REF!</definedName>
    <definedName name="CE___Riepilogo_in_riga_con_periodo">#REF!</definedName>
    <definedName name="CE_CEE" localSheetId="0">#REF!</definedName>
    <definedName name="CE_CEE" localSheetId="4">#REF!</definedName>
    <definedName name="CE_CEE">#REF!</definedName>
    <definedName name="CE_Ricl" localSheetId="3">[37]CE_RICL!$C$4:$L$53</definedName>
    <definedName name="CE_Ricl" localSheetId="1">[37]CE_RICL!$C$4:$L$53</definedName>
    <definedName name="CE_Ricl" localSheetId="2">[37]CE_RICL!$C$4:$L$53</definedName>
    <definedName name="CE_Ricl" localSheetId="0">[37]CE_RICL!$C$4:$L$53</definedName>
    <definedName name="CE_Ricl" localSheetId="4">[140]CE_RICL!$C$4:$L$53</definedName>
    <definedName name="CE_Ricl">[37]CE_RICL!$C$4:$L$53</definedName>
    <definedName name="CE1trimrelazione" localSheetId="0">#REF!</definedName>
    <definedName name="CE1trimrelazione" localSheetId="4">#REF!</definedName>
    <definedName name="CE1trimrelazione">#REF!</definedName>
    <definedName name="cer" localSheetId="3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4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3" hidden="1">{#N/A,#N/A,FALSE,"B3";#N/A,#N/A,FALSE,"B2";#N/A,#N/A,FALSE,"B1"}</definedName>
    <definedName name="cerd" localSheetId="1" hidden="1">{#N/A,#N/A,FALSE,"B3";#N/A,#N/A,FALSE,"B2";#N/A,#N/A,FALSE,"B1"}</definedName>
    <definedName name="cerd" localSheetId="2" hidden="1">{#N/A,#N/A,FALSE,"B3";#N/A,#N/A,FALSE,"B2";#N/A,#N/A,FALSE,"B1"}</definedName>
    <definedName name="cerd" localSheetId="0" hidden="1">{#N/A,#N/A,FALSE,"B3";#N/A,#N/A,FALSE,"B2";#N/A,#N/A,FALSE,"B1"}</definedName>
    <definedName name="cerd" localSheetId="4" hidden="1">{#N/A,#N/A,FALSE,"B3";#N/A,#N/A,FALSE,"B2";#N/A,#N/A,FALSE,"B1"}</definedName>
    <definedName name="cerd" hidden="1">{#N/A,#N/A,FALSE,"B3";#N/A,#N/A,FALSE,"B2";#N/A,#N/A,FALSE,"B1"}</definedName>
    <definedName name="cerdo" localSheetId="3" hidden="1">{#N/A,#N/A,FALSE,"B3";#N/A,#N/A,FALSE,"B2";#N/A,#N/A,FALSE,"B1"}</definedName>
    <definedName name="cerdo" localSheetId="1" hidden="1">{#N/A,#N/A,FALSE,"B3";#N/A,#N/A,FALSE,"B2";#N/A,#N/A,FALSE,"B1"}</definedName>
    <definedName name="cerdo" localSheetId="2" hidden="1">{#N/A,#N/A,FALSE,"B3";#N/A,#N/A,FALSE,"B2";#N/A,#N/A,FALSE,"B1"}</definedName>
    <definedName name="cerdo" localSheetId="0" hidden="1">{#N/A,#N/A,FALSE,"B3";#N/A,#N/A,FALSE,"B2";#N/A,#N/A,FALSE,"B1"}</definedName>
    <definedName name="cerdo" localSheetId="4" hidden="1">{#N/A,#N/A,FALSE,"B3";#N/A,#N/A,FALSE,"B2";#N/A,#N/A,FALSE,"B1"}</definedName>
    <definedName name="cerdo" hidden="1">{#N/A,#N/A,FALSE,"B3";#N/A,#N/A,FALSE,"B2";#N/A,#N/A,FALSE,"B1"}</definedName>
    <definedName name="cersa" localSheetId="3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4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3">[48]Convalida!$A$1:$A$2</definedName>
    <definedName name="ces_res" localSheetId="1">[48]Convalida!$A$1:$A$2</definedName>
    <definedName name="ces_res" localSheetId="2">[48]Convalida!$A$1:$A$2</definedName>
    <definedName name="ces_res" localSheetId="0">[48]Convalida!$A$1:$A$2</definedName>
    <definedName name="ces_res" localSheetId="4">[147]Convalida!$A$1:$A$2</definedName>
    <definedName name="ces_res">[48]Convalida!$A$1:$A$2</definedName>
    <definedName name="cesa" localSheetId="3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4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piti">'[13]Bil. ver.'!#REF!</definedName>
    <definedName name="chk_2_TabA_duplicati___matricole_e_date" localSheetId="0">#REF!</definedName>
    <definedName name="chk_2_TabA_duplicati___matricole_e_date" localSheetId="4">#REF!</definedName>
    <definedName name="chk_2_TabA_duplicati___matricole_e_date">#REF!</definedName>
    <definedName name="chk_2_TabB_duplicati___matricole_e_date" localSheetId="0">#REF!</definedName>
    <definedName name="chk_2_TabB_duplicati___matricole_e_date" localSheetId="4">#REF!</definedName>
    <definedName name="chk_2_TabB_duplicati___matricole_e_date">#REF!</definedName>
    <definedName name="chk_3a_TabA_duplicati___matricole" localSheetId="0">#REF!</definedName>
    <definedName name="chk_3a_TabA_duplicati___matricole" localSheetId="4">#REF!</definedName>
    <definedName name="chk_3a_TabA_duplicati___matricole">#REF!</definedName>
    <definedName name="chk_3a_TabB_duplicati___matricole" localSheetId="0">#REF!</definedName>
    <definedName name="chk_3a_TabB_duplicati___matricole" localSheetId="4">#REF!</definedName>
    <definedName name="chk_3a_TabB_duplicati___matricole">#REF!</definedName>
    <definedName name="chk_3b_TabA_duplicati___matricole___coerenza_date" localSheetId="0">#REF!</definedName>
    <definedName name="chk_3b_TabA_duplicati___matricole___coerenza_date" localSheetId="4">#REF!</definedName>
    <definedName name="chk_3b_TabA_duplicati___matricole___coerenza_date">#REF!</definedName>
    <definedName name="chk_3b_TabB_duplicati___matricole___coerenza_periodi" localSheetId="0">#REF!</definedName>
    <definedName name="chk_3b_TabB_duplicati___matricole___coerenza_periodi" localSheetId="4">#REF!</definedName>
    <definedName name="chk_3b_TabB_duplicati___matricole___coerenza_periodi">#REF!</definedName>
    <definedName name="chk_3c_TabA_duplicati___matricole___coerenza_periodi" localSheetId="0">#REF!</definedName>
    <definedName name="chk_3c_TabA_duplicati___matricole___coerenza_periodi" localSheetId="4">#REF!</definedName>
    <definedName name="chk_3c_TabA_duplicati___matricole___coerenza_periodi">#REF!</definedName>
    <definedName name="chk_5_TabC_coerenza_periodi_step_3" localSheetId="0">#REF!</definedName>
    <definedName name="chk_5_TabC_coerenza_periodi_step_3" localSheetId="4">#REF!</definedName>
    <definedName name="chk_5_TabC_coerenza_periodi_step_3">#REF!</definedName>
    <definedName name="chk_6_TabE_in_competenza_non_in_TabB" localSheetId="0">#REF!</definedName>
    <definedName name="chk_6_TabE_in_competenza_non_in_TabB" localSheetId="4">#REF!</definedName>
    <definedName name="chk_6_TabE_in_competenza_non_in_TabB">#REF!</definedName>
    <definedName name="chk_7a_ANOMALIE_TabA_vs_TabB" localSheetId="0">#REF!</definedName>
    <definedName name="chk_7a_ANOMALIE_TabA_vs_TabB" localSheetId="4">#REF!</definedName>
    <definedName name="chk_7a_ANOMALIE_TabA_vs_TabB">#REF!</definedName>
    <definedName name="chk_7b_ANOMALIE_TabA_vs_TabC" localSheetId="0">#REF!</definedName>
    <definedName name="chk_7b_ANOMALIE_TabA_vs_TabC" localSheetId="4">#REF!</definedName>
    <definedName name="chk_7b_ANOMALIE_TabA_vs_TabC">#REF!</definedName>
    <definedName name="chk_8a_Matricole_TabA_vs_TabB" localSheetId="0">#REF!</definedName>
    <definedName name="chk_8a_Matricole_TabA_vs_TabB" localSheetId="4">#REF!</definedName>
    <definedName name="chk_8a_Matricole_TabA_vs_TabB">#REF!</definedName>
    <definedName name="chk_8a_Matricole_TabA_vs_TabC" localSheetId="0">#REF!</definedName>
    <definedName name="chk_8a_Matricole_TabA_vs_TabC" localSheetId="4">#REF!</definedName>
    <definedName name="chk_8a_Matricole_TabA_vs_TabC">#REF!</definedName>
    <definedName name="chk_8a_Matricole_TabA_vs_TabE" localSheetId="0">#REF!</definedName>
    <definedName name="chk_8a_Matricole_TabA_vs_TabE" localSheetId="4">#REF!</definedName>
    <definedName name="chk_8a_Matricole_TabA_vs_TabE">#REF!</definedName>
    <definedName name="chk_8a_Matricole_TabB_vs_TabA" localSheetId="0">#REF!</definedName>
    <definedName name="chk_8a_Matricole_TabB_vs_TabA" localSheetId="4">#REF!</definedName>
    <definedName name="chk_8a_Matricole_TabB_vs_TabA">#REF!</definedName>
    <definedName name="chk_8a_Matricole_TabB_vs_TabC" localSheetId="0">#REF!</definedName>
    <definedName name="chk_8a_Matricole_TabB_vs_TabC" localSheetId="4">#REF!</definedName>
    <definedName name="chk_8a_Matricole_TabB_vs_TabC">#REF!</definedName>
    <definedName name="chk_8a_Matricole_TabC_vs_TabA" localSheetId="0">#REF!</definedName>
    <definedName name="chk_8a_Matricole_TabC_vs_TabA" localSheetId="4">#REF!</definedName>
    <definedName name="chk_8a_Matricole_TabC_vs_TabA">#REF!</definedName>
    <definedName name="chk_8a_Matricole_TabC_vs_TabB" localSheetId="0">#REF!</definedName>
    <definedName name="chk_8a_Matricole_TabC_vs_TabB" localSheetId="4">#REF!</definedName>
    <definedName name="chk_8a_Matricole_TabC_vs_TabB">#REF!</definedName>
    <definedName name="chk_8a_Matricole_TabE_vs_TabA" localSheetId="0">#REF!</definedName>
    <definedName name="chk_8a_Matricole_TabE_vs_TabA" localSheetId="4">#REF!</definedName>
    <definedName name="chk_8a_Matricole_TabE_vs_TabA">#REF!</definedName>
    <definedName name="chk_8b_Matricole_TabA_vs_TabB_con_date" localSheetId="0">#REF!</definedName>
    <definedName name="chk_8b_Matricole_TabA_vs_TabB_con_date" localSheetId="4">#REF!</definedName>
    <definedName name="chk_8b_Matricole_TabA_vs_TabB_con_date">#REF!</definedName>
    <definedName name="chk_8b_Matricole_TabB_vs_TabA_con_date" localSheetId="0">#REF!</definedName>
    <definedName name="chk_8b_Matricole_TabB_vs_TabA_con_date" localSheetId="4">#REF!</definedName>
    <definedName name="chk_8b_Matricole_TabB_vs_TabA_con_date">#REF!</definedName>
    <definedName name="ciao" localSheetId="0">'[13]Bil. ver.'!#REF!</definedName>
    <definedName name="ciao" localSheetId="4">'[127]Bil. ver.'!#REF!</definedName>
    <definedName name="ciao">'[13]Bil. ver.'!#REF!</definedName>
    <definedName name="ciaosuper" localSheetId="0">'[13]Bil. ver.'!#REF!</definedName>
    <definedName name="ciaosuper" localSheetId="4">'[127]Bil. ver.'!#REF!</definedName>
    <definedName name="ciaosuper">'[13]Bil. ver.'!#REF!</definedName>
    <definedName name="cinque">NA()</definedName>
    <definedName name="cod">NA()</definedName>
    <definedName name="cod_aziende" localSheetId="3">[49]ap.Aziende!$D$2:$D$21</definedName>
    <definedName name="cod_aziende" localSheetId="1">[49]ap.Aziende!$D$2:$D$21</definedName>
    <definedName name="cod_aziende" localSheetId="2">[49]ap.Aziende!$D$2:$D$21</definedName>
    <definedName name="cod_aziende" localSheetId="0">[49]ap.Aziende!$D$2:$D$21</definedName>
    <definedName name="cod_aziende" localSheetId="4">[148]ap.Aziende!$D$2:$D$21</definedName>
    <definedName name="cod_aziende">[49]ap.Aziende!$D$2:$D$21</definedName>
    <definedName name="CodCE" localSheetId="0">#REF!</definedName>
    <definedName name="CodCE" localSheetId="4">#REF!</definedName>
    <definedName name="CodCE">#REF!</definedName>
    <definedName name="CodCEbis" localSheetId="3">[50]Dati!$B$50:$B$451</definedName>
    <definedName name="CodCEbis" localSheetId="1">[50]Dati!$B$50:$B$451</definedName>
    <definedName name="CodCEbis" localSheetId="2">[50]Dati!$B$50:$B$451</definedName>
    <definedName name="CodCEbis" localSheetId="0">[50]Dati!$B$50:$B$451</definedName>
    <definedName name="CodCEbis" localSheetId="4">[149]Dati!$B$50:$B$451</definedName>
    <definedName name="CodCEbis">[50]Dati!$B$50:$B$451</definedName>
    <definedName name="Codice_Azienda" localSheetId="0">#REF!</definedName>
    <definedName name="Codice_Azienda" localSheetId="4">#REF!</definedName>
    <definedName name="Codice_Azienda">#REF!</definedName>
    <definedName name="CodiceAz" localSheetId="0">#REF!</definedName>
    <definedName name="CodiceAz" localSheetId="4">#REF!</definedName>
    <definedName name="CodiceAz">#REF!</definedName>
    <definedName name="Codici" localSheetId="0">[30]TB!#REF!</definedName>
    <definedName name="Codici">[30]TB!#REF!</definedName>
    <definedName name="CODICI_MDC" localSheetId="3">[51]Tabelle!$H$91:$H$116</definedName>
    <definedName name="CODICI_MDC" localSheetId="1">[51]Tabelle!$H$91:$H$116</definedName>
    <definedName name="CODICI_MDC" localSheetId="2">[51]Tabelle!$H$91:$H$116</definedName>
    <definedName name="CODICI_MDC" localSheetId="0">[51]Tabelle!$H$91:$H$116</definedName>
    <definedName name="CODICI_MDC" localSheetId="4">[150]Tabelle!$H$91:$H$116</definedName>
    <definedName name="CODICI_MDC">[51]Tabelle!$H$91:$H$116</definedName>
    <definedName name="CODICI_MDC_8" localSheetId="0">#REF!</definedName>
    <definedName name="CODICI_MDC_8" localSheetId="4">#REF!</definedName>
    <definedName name="CODICI_MDC_8">#REF!</definedName>
    <definedName name="CodiciCE" localSheetId="0">#REF!</definedName>
    <definedName name="CodiciCE" localSheetId="4">#REF!</definedName>
    <definedName name="CodiciCE">#REF!</definedName>
    <definedName name="CodT" localSheetId="0">#REF!</definedName>
    <definedName name="CodT" localSheetId="4">#REF!</definedName>
    <definedName name="CodT">#REF!</definedName>
    <definedName name="coeff" localSheetId="0">[30]ABC!#REF!</definedName>
    <definedName name="coeff">[30]ABC!#REF!</definedName>
    <definedName name="coeffpa" localSheetId="0">#REF!</definedName>
    <definedName name="coeffpa" localSheetId="4">#REF!</definedName>
    <definedName name="coeffpa">#REF!</definedName>
    <definedName name="ConfrontoFusione" localSheetId="0">#REF!</definedName>
    <definedName name="ConfrontoFusione" localSheetId="4">#REF!</definedName>
    <definedName name="ConfrontoFusione">#REF!</definedName>
    <definedName name="Consuntivo2007" localSheetId="0">#REF!</definedName>
    <definedName name="Consuntivo2007" localSheetId="4">#REF!</definedName>
    <definedName name="Consuntivo2007">#REF!</definedName>
    <definedName name="Conti" localSheetId="0">[30]Input!#REF!</definedName>
    <definedName name="Conti">[30]Input!#REF!</definedName>
    <definedName name="Conto_Econ.In_dollari" localSheetId="3">'[52]Income statement'!#REF!</definedName>
    <definedName name="Conto_Econ.In_dollari" localSheetId="1">'[52]Income statement'!#REF!</definedName>
    <definedName name="Conto_Econ.In_dollari" localSheetId="2">'[52]Income statement'!#REF!</definedName>
    <definedName name="Conto_Econ.In_dollari" localSheetId="0">'[52]Income statement'!#REF!</definedName>
    <definedName name="Conto_Econ.In_dollari" localSheetId="4">'[151]Income statement'!#REF!</definedName>
    <definedName name="Conto_Econ.In_dollari">'[52]Income statement'!#REF!</definedName>
    <definedName name="Conto_Econ_In_dollari" localSheetId="3">'[52]Income statement'!#REF!</definedName>
    <definedName name="Conto_Econ_In_dollari" localSheetId="1">'[52]Income statement'!#REF!</definedName>
    <definedName name="Conto_Econ_In_dollari" localSheetId="2">'[52]Income statement'!#REF!</definedName>
    <definedName name="Conto_Econ_In_dollari" localSheetId="0">'[52]Income statement'!#REF!</definedName>
    <definedName name="Conto_Econ_In_dollari" localSheetId="4">'[151]Income statement'!#REF!</definedName>
    <definedName name="Conto_Econ_In_dollari">'[52]Income statement'!#REF!</definedName>
    <definedName name="controllo" localSheetId="0">#REF!</definedName>
    <definedName name="controllo" localSheetId="4">#REF!</definedName>
    <definedName name="controllo">#REF!</definedName>
    <definedName name="conv" localSheetId="0">#REF!</definedName>
    <definedName name="conv" localSheetId="4">#REF!</definedName>
    <definedName name="conv">#REF!</definedName>
    <definedName name="COP" localSheetId="0">#REF!</definedName>
    <definedName name="COP" localSheetId="4">#REF!</definedName>
    <definedName name="COP">#REF!</definedName>
    <definedName name="COPERTINA" localSheetId="0">#REF!</definedName>
    <definedName name="COPERTINA" localSheetId="4">#REF!</definedName>
    <definedName name="COPERTINA">#REF!</definedName>
    <definedName name="Costidiretti" localSheetId="0">#REF!</definedName>
    <definedName name="Costidiretti" localSheetId="4">#REF!</definedName>
    <definedName name="Costidiretti">#REF!</definedName>
    <definedName name="costola" localSheetId="3" hidden="1">{#N/A,#N/A,FALSE,"Indice"}</definedName>
    <definedName name="costola" localSheetId="1" hidden="1">{#N/A,#N/A,FALSE,"Indice"}</definedName>
    <definedName name="costola" localSheetId="2" hidden="1">{#N/A,#N/A,FALSE,"Indice"}</definedName>
    <definedName name="costola" localSheetId="0" hidden="1">{#N/A,#N/A,FALSE,"Indice"}</definedName>
    <definedName name="costola" localSheetId="4" hidden="1">{#N/A,#N/A,FALSE,"Indice"}</definedName>
    <definedName name="costola" hidden="1">{#N/A,#N/A,FALSE,"Indice"}</definedName>
    <definedName name="coto" localSheetId="3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4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0">#REF!</definedName>
    <definedName name="crgt" localSheetId="4">#REF!</definedName>
    <definedName name="crgt">#REF!</definedName>
    <definedName name="cv" localSheetId="3" hidden="1">{#N/A,#N/A,FALSE,"Indice"}</definedName>
    <definedName name="cv" localSheetId="1" hidden="1">{#N/A,#N/A,FALSE,"Indice"}</definedName>
    <definedName name="cv" localSheetId="2" hidden="1">{#N/A,#N/A,FALSE,"Indice"}</definedName>
    <definedName name="cv" localSheetId="0" hidden="1">{#N/A,#N/A,FALSE,"Indice"}</definedName>
    <definedName name="cv" localSheetId="4" hidden="1">{#N/A,#N/A,FALSE,"Indice"}</definedName>
    <definedName name="cv" hidden="1">{#N/A,#N/A,FALSE,"Indice"}</definedName>
    <definedName name="D" localSheetId="0">#REF!</definedName>
    <definedName name="D" localSheetId="4">#REF!</definedName>
    <definedName name="D">#REF!</definedName>
    <definedName name="da" localSheetId="3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2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4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0">#REF!</definedName>
    <definedName name="dadgdxtjhg" localSheetId="4">#REF!</definedName>
    <definedName name="dadgdxtjhg">#REF!</definedName>
    <definedName name="DAF" localSheetId="0">#REF!</definedName>
    <definedName name="DAF" localSheetId="4">#REF!</definedName>
    <definedName name="DAF">#REF!</definedName>
    <definedName name="Data_det" localSheetId="0">#REF!</definedName>
    <definedName name="Data_det" localSheetId="4">#REF!</definedName>
    <definedName name="Data_det">#REF!</definedName>
    <definedName name="_xlnm.Database" localSheetId="0">#REF!</definedName>
    <definedName name="_xlnm.Database" localSheetId="4">#REF!</definedName>
    <definedName name="_xlnm.Database">#REF!</definedName>
    <definedName name="DataDet" localSheetId="0">[34]Foglio1!#REF!</definedName>
    <definedName name="DataDet">[34]Foglio1!#REF!</definedName>
    <definedName name="Dati" localSheetId="0">[30]Input!#REF!</definedName>
    <definedName name="Dati">[30]Input!#REF!</definedName>
    <definedName name="db" localSheetId="3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4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3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2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4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0">#REF!</definedName>
    <definedName name="DCF" localSheetId="4">#REF!</definedName>
    <definedName name="DCF">#REF!</definedName>
    <definedName name="DDD" localSheetId="0">[23]VALORI!$C$13</definedName>
    <definedName name="DDD" localSheetId="4">[23]VALORI!$C$13</definedName>
    <definedName name="DDD">[15]VALORI!$C$13</definedName>
    <definedName name="DDDD" localSheetId="0">[53]VALORI!#REF!</definedName>
    <definedName name="DDDD" localSheetId="4">[54]VALORI!#REF!</definedName>
    <definedName name="DDDD">[54]VALORI!#REF!</definedName>
    <definedName name="de" localSheetId="3" hidden="1">{#N/A,#N/A,FALSE,"B3";#N/A,#N/A,FALSE,"B2";#N/A,#N/A,FALSE,"B1"}</definedName>
    <definedName name="de" localSheetId="1" hidden="1">{#N/A,#N/A,FALSE,"B3";#N/A,#N/A,FALSE,"B2";#N/A,#N/A,FALSE,"B1"}</definedName>
    <definedName name="de" localSheetId="2" hidden="1">{#N/A,#N/A,FALSE,"B3";#N/A,#N/A,FALSE,"B2";#N/A,#N/A,FALSE,"B1"}</definedName>
    <definedName name="de" localSheetId="0" hidden="1">{#N/A,#N/A,FALSE,"B3";#N/A,#N/A,FALSE,"B2";#N/A,#N/A,FALSE,"B1"}</definedName>
    <definedName name="de" localSheetId="4" hidden="1">{#N/A,#N/A,FALSE,"B3";#N/A,#N/A,FALSE,"B2";#N/A,#N/A,FALSE,"B1"}</definedName>
    <definedName name="de" hidden="1">{#N/A,#N/A,FALSE,"B3";#N/A,#N/A,FALSE,"B2";#N/A,#N/A,FALSE,"B1"}</definedName>
    <definedName name="decrasing" localSheetId="3">[52]Assumptions!#REF!</definedName>
    <definedName name="decrasing" localSheetId="1">[52]Assumptions!#REF!</definedName>
    <definedName name="decrasing" localSheetId="2">[52]Assumptions!#REF!</definedName>
    <definedName name="decrasing" localSheetId="0">[52]Assumptions!#REF!</definedName>
    <definedName name="decrasing" localSheetId="4">[151]Assumptions!#REF!</definedName>
    <definedName name="decrasing">[52]Assumptions!#REF!</definedName>
    <definedName name="Deprec" localSheetId="0">[35]FixAss!$C$9:$AR$9</definedName>
    <definedName name="Deprec">[36]FixAss!$C$9:$AR$9</definedName>
    <definedName name="derto" localSheetId="3" hidden="1">{#N/A,#N/A,FALSE,"B3";#N/A,#N/A,FALSE,"B2";#N/A,#N/A,FALSE,"B1"}</definedName>
    <definedName name="derto" localSheetId="1" hidden="1">{#N/A,#N/A,FALSE,"B3";#N/A,#N/A,FALSE,"B2";#N/A,#N/A,FALSE,"B1"}</definedName>
    <definedName name="derto" localSheetId="2" hidden="1">{#N/A,#N/A,FALSE,"B3";#N/A,#N/A,FALSE,"B2";#N/A,#N/A,FALSE,"B1"}</definedName>
    <definedName name="derto" localSheetId="0" hidden="1">{#N/A,#N/A,FALSE,"B3";#N/A,#N/A,FALSE,"B2";#N/A,#N/A,FALSE,"B1"}</definedName>
    <definedName name="derto" localSheetId="4" hidden="1">{#N/A,#N/A,FALSE,"B3";#N/A,#N/A,FALSE,"B2";#N/A,#N/A,FALSE,"B1"}</definedName>
    <definedName name="derto" hidden="1">{#N/A,#N/A,FALSE,"B3";#N/A,#N/A,FALSE,"B2";#N/A,#N/A,FALSE,"B1"}</definedName>
    <definedName name="Desc_reparto" localSheetId="3">'[55]Anagrafica CRIL'!$B$2:$B$62</definedName>
    <definedName name="Desc_reparto" localSheetId="1">'[55]Anagrafica CRIL'!$B$2:$B$62</definedName>
    <definedName name="Desc_reparto" localSheetId="2">'[55]Anagrafica CRIL'!$B$2:$B$62</definedName>
    <definedName name="Desc_reparto" localSheetId="0">'[56]Anagrafica CRIL'!$B$2:$B$62</definedName>
    <definedName name="Desc_reparto" localSheetId="4">'[152]Anagrafica CRIL'!$B$2:$B$62</definedName>
    <definedName name="Desc_reparto">'[55]Anagrafica CRIL'!$B$2:$B$62</definedName>
    <definedName name="Dett_Partecip" localSheetId="0">#REF!</definedName>
    <definedName name="Dett_Partecip" localSheetId="4">#REF!</definedName>
    <definedName name="Dett_Partecip">#REF!</definedName>
    <definedName name="dettaglio_crediti">'[30]0'!$D$131,'[30]0'!$D$122,'[30]0'!$D$100,'[30]0'!$D$94,'[30]0'!$D$92,'[30]0'!$D$42,'[30]0'!$D$14,'[30]0'!$D$10,'[30]0'!$D$7</definedName>
    <definedName name="Diagnosi" localSheetId="0">#REF!</definedName>
    <definedName name="Diagnosi" localSheetId="4">#REF!</definedName>
    <definedName name="Diagnosi">#REF!</definedName>
    <definedName name="DisposalInt" localSheetId="0">[35]FixAss!$C$29:$AR$29</definedName>
    <definedName name="DisposalInt">[36]FixAss!$C$29:$AR$29</definedName>
    <definedName name="DisposalSh" localSheetId="0">[35]FixAss!$C$42:$AR$42</definedName>
    <definedName name="DisposalSh">[36]FixAss!$C$42:$AR$42</definedName>
    <definedName name="DisposalT" localSheetId="0">[35]FixAss!$C$13:$AR$13</definedName>
    <definedName name="DisposalT">[36]FixAss!$C$13:$AR$13</definedName>
    <definedName name="dklfh" localSheetId="3">[57]Assumptions!#REF!</definedName>
    <definedName name="dklfh" localSheetId="1">[57]Assumptions!#REF!</definedName>
    <definedName name="dklfh" localSheetId="2">[57]Assumptions!#REF!</definedName>
    <definedName name="dklfh" localSheetId="0">[57]Assumptions!#REF!</definedName>
    <definedName name="dklfh" localSheetId="4">[153]Assumptions!#REF!</definedName>
    <definedName name="dklfh">[57]Assumptions!#REF!</definedName>
    <definedName name="DOMANDE_2007" localSheetId="0">#REF!</definedName>
    <definedName name="DOMANDE_2007" localSheetId="4">#REF!</definedName>
    <definedName name="DOMANDE_2007">#REF!</definedName>
    <definedName name="dqwd" localSheetId="0">'[23]TABELLE CALCOLO'!$FA$5:$FA$25</definedName>
    <definedName name="dqwd" localSheetId="4">'[23]TABELLE CALCOLO'!$FA$5:$FA$25</definedName>
    <definedName name="dqwd">'[15]TABELLE CALCOLO'!$FA$5:$FA$25</definedName>
    <definedName name="ds" localSheetId="0">[58]ABC!#REF!</definedName>
    <definedName name="ds" localSheetId="4">[58]ABC!#REF!</definedName>
    <definedName name="ds">[58]ABC!#REF!</definedName>
    <definedName name="dsa" localSheetId="3" hidden="1">{#N/A,#N/A,FALSE,"B3";#N/A,#N/A,FALSE,"B2";#N/A,#N/A,FALSE,"B1"}</definedName>
    <definedName name="dsa" localSheetId="1" hidden="1">{#N/A,#N/A,FALSE,"B3";#N/A,#N/A,FALSE,"B2";#N/A,#N/A,FALSE,"B1"}</definedName>
    <definedName name="dsa" localSheetId="2" hidden="1">{#N/A,#N/A,FALSE,"B3";#N/A,#N/A,FALSE,"B2";#N/A,#N/A,FALSE,"B1"}</definedName>
    <definedName name="dsa" localSheetId="0" hidden="1">{#N/A,#N/A,FALSE,"B3";#N/A,#N/A,FALSE,"B2";#N/A,#N/A,FALSE,"B1"}</definedName>
    <definedName name="dsa" localSheetId="4" hidden="1">{#N/A,#N/A,FALSE,"B3";#N/A,#N/A,FALSE,"B2";#N/A,#N/A,FALSE,"B1"}</definedName>
    <definedName name="dsa" hidden="1">{#N/A,#N/A,FALSE,"B3";#N/A,#N/A,FALSE,"B2";#N/A,#N/A,FALSE,"B1"}</definedName>
    <definedName name="DSAZ" localSheetId="0">'[59]TABELLE CALCOLO'!$CW$5:$CW$25</definedName>
    <definedName name="DSAZ">'[60]TABELLE CALCOLO'!$CW$5:$CW$25</definedName>
    <definedName name="DSGFSAGFXZRS" localSheetId="0">#REF!</definedName>
    <definedName name="DSGFSAGFXZRS" localSheetId="4">#REF!</definedName>
    <definedName name="DSGFSAGFXZRS">#REF!</definedName>
    <definedName name="DSGVSR" localSheetId="0">#REF!</definedName>
    <definedName name="DSGVSR" localSheetId="4">#REF!</definedName>
    <definedName name="DSGVSR">#REF!</definedName>
    <definedName name="e" localSheetId="0">#REF!</definedName>
    <definedName name="e" localSheetId="4">#REF!</definedName>
    <definedName name="e">#REF!</definedName>
    <definedName name="è" localSheetId="0">#REF!</definedName>
    <definedName name="è" localSheetId="4">#REF!</definedName>
    <definedName name="è">#REF!</definedName>
    <definedName name="EBIT" localSheetId="0">#REF!</definedName>
    <definedName name="EBIT" localSheetId="4">#REF!</definedName>
    <definedName name="EBIT">#REF!</definedName>
    <definedName name="EBITDA" localSheetId="0">#REF!</definedName>
    <definedName name="EBITDA" localSheetId="4">#REF!</definedName>
    <definedName name="EBITDA">#REF!</definedName>
    <definedName name="EBT" localSheetId="0">#REF!</definedName>
    <definedName name="EBT" localSheetId="4">#REF!</definedName>
    <definedName name="EBT">#REF!</definedName>
    <definedName name="edizione97" localSheetId="0">#REF!</definedName>
    <definedName name="edizione97" localSheetId="4">#REF!</definedName>
    <definedName name="edizione97">#REF!</definedName>
    <definedName name="eee" localSheetId="0">#REF!</definedName>
    <definedName name="eee" localSheetId="4">#REF!</definedName>
    <definedName name="eee">#REF!</definedName>
    <definedName name="EEEEEE" localSheetId="0">#REF!</definedName>
    <definedName name="EEEEEE" localSheetId="4">#REF!</definedName>
    <definedName name="EEEEEE">#REF!</definedName>
    <definedName name="elenco" localSheetId="3">[61]elenco!$D$2:$D$482</definedName>
    <definedName name="elenco" localSheetId="1">[61]elenco!$D$2:$D$482</definedName>
    <definedName name="elenco" localSheetId="2">[61]elenco!$D$2:$D$482</definedName>
    <definedName name="elenco" localSheetId="0">[61]elenco!$D$2:$D$482</definedName>
    <definedName name="elenco" localSheetId="4">[154]elenco!$D$2:$D$482</definedName>
    <definedName name="elenco">[61]elenco!$D$2:$D$482</definedName>
    <definedName name="elenco_17122008" localSheetId="0">#REF!</definedName>
    <definedName name="elenco_17122008" localSheetId="4">#REF!</definedName>
    <definedName name="elenco_17122008">#REF!</definedName>
    <definedName name="elenco_17122008_1" localSheetId="0">#REF!</definedName>
    <definedName name="elenco_17122008_1" localSheetId="4">#REF!</definedName>
    <definedName name="elenco_17122008_1">#REF!</definedName>
    <definedName name="Elenco_Conti" localSheetId="0">#REF!</definedName>
    <definedName name="Elenco_Conti" localSheetId="4">#REF!</definedName>
    <definedName name="Elenco_Conti">#REF!</definedName>
    <definedName name="ELENCOAPP" localSheetId="0">[62]elenco!$P$3:$P$482</definedName>
    <definedName name="ELENCOAPP" localSheetId="4">[155]elenco!$P$3:$P$482</definedName>
    <definedName name="ELENCOAPP">[62]elenco!$P$3:$P$482</definedName>
    <definedName name="èlinhujh" localSheetId="0">#REF!</definedName>
    <definedName name="èlinhujh" localSheetId="4">#REF!</definedName>
    <definedName name="èlinhujh">#REF!</definedName>
    <definedName name="èlkpo" localSheetId="0">#REF!</definedName>
    <definedName name="èlkpo" localSheetId="4">#REF!</definedName>
    <definedName name="èlkpo">#REF!</definedName>
    <definedName name="entr999" localSheetId="0">#REF!</definedName>
    <definedName name="entr999" localSheetId="4">#REF!</definedName>
    <definedName name="entr999">#REF!</definedName>
    <definedName name="erf" localSheetId="0">#REF!</definedName>
    <definedName name="erf" localSheetId="4">#REF!</definedName>
    <definedName name="erf">#REF!</definedName>
    <definedName name="ERRORI" localSheetId="0">#REF!</definedName>
    <definedName name="ERRORI" localSheetId="4">#REF!</definedName>
    <definedName name="ERRORI">#REF!</definedName>
    <definedName name="erwer" localSheetId="0">[63]Foglio1!#REF!</definedName>
    <definedName name="erwer">[64]Foglio1!#REF!</definedName>
    <definedName name="esx0" localSheetId="3">[9]setup!$B$15</definedName>
    <definedName name="esx0" localSheetId="1">[9]setup!$B$15</definedName>
    <definedName name="esx0" localSheetId="2">[9]setup!$B$15</definedName>
    <definedName name="esx0" localSheetId="0">[10]setup!$B$15</definedName>
    <definedName name="esx0" localSheetId="4">[126]setup!$B$15</definedName>
    <definedName name="esx0">[9]setup!$B$15</definedName>
    <definedName name="EURO" localSheetId="0">#REF!</definedName>
    <definedName name="EURO" localSheetId="4">#REF!</definedName>
    <definedName name="EURO">#REF!</definedName>
    <definedName name="ewq" localSheetId="3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4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3">'[13]Bil. ver.'!#REF!</definedName>
    <definedName name="Excel_BuiltIn__FilterDatabase" localSheetId="1">'[13]Bil. ver.'!#REF!</definedName>
    <definedName name="Excel_BuiltIn__FilterDatabase" localSheetId="2">'[13]Bil. ver.'!#REF!</definedName>
    <definedName name="Excel_BuiltIn__FilterDatabase" localSheetId="0">'[13]Bil. ver.'!#REF!</definedName>
    <definedName name="Excel_BuiltIn__FilterDatabase" localSheetId="4">'[156]Bil. ver.'!#REF!</definedName>
    <definedName name="Excel_BuiltIn__FilterDatabase">'[13]Bil. ver.'!#REF!</definedName>
    <definedName name="Excel_BuiltIn__FilterDatabase_2" localSheetId="3">'[65]Bil. ver.'!#REF!</definedName>
    <definedName name="Excel_BuiltIn__FilterDatabase_2" localSheetId="1">'[65]Bil. ver.'!#REF!</definedName>
    <definedName name="Excel_BuiltIn__FilterDatabase_2" localSheetId="2">'[65]Bil. ver.'!#REF!</definedName>
    <definedName name="Excel_BuiltIn__FilterDatabase_2" localSheetId="0">'[65]Bil. ver.'!#REF!</definedName>
    <definedName name="Excel_BuiltIn__FilterDatabase_2" localSheetId="4">'[157]Bil. ver.'!#REF!</definedName>
    <definedName name="Excel_BuiltIn__FilterDatabase_2">'[65]Bil. ver.'!#REF!</definedName>
    <definedName name="Excel_BuiltIn__FilterDatabase_4" localSheetId="0">'[66]Bil. ver.'!#REF!</definedName>
    <definedName name="Excel_BuiltIn__FilterDatabase_4">'[67]Bil.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0">'[66]Bil. ver.'!#REF!</definedName>
    <definedName name="Excel_BuiltIn__FilterDatabase_4_4">'[67]Bil. ver.'!#REF!</definedName>
    <definedName name="Excel_BuiltIn__FilterDatabase_4_6">NA()</definedName>
    <definedName name="Excel_BuiltIn__FilterDatabase_5" localSheetId="3">'[68]Bil. ver.'!#REF!</definedName>
    <definedName name="Excel_BuiltIn__FilterDatabase_5" localSheetId="1">'[68]Bil. ver.'!#REF!</definedName>
    <definedName name="Excel_BuiltIn__FilterDatabase_5" localSheetId="2">'[68]Bil. ver.'!#REF!</definedName>
    <definedName name="Excel_BuiltIn__FilterDatabase_5" localSheetId="0">'[68]Bil. ver.'!#REF!</definedName>
    <definedName name="Excel_BuiltIn__FilterDatabase_5" localSheetId="4">'[158]Bil. ver.'!#REF!</definedName>
    <definedName name="Excel_BuiltIn__FilterDatabase_5">'[68]Bil. ver.'!#REF!</definedName>
    <definedName name="Excel_BuiltIn__FilterDatabase_6" localSheetId="3">'[69]SP CONSUNTIVO 2012'!#REF!</definedName>
    <definedName name="Excel_BuiltIn__FilterDatabase_6" localSheetId="1">'[69]SP CONSUNTIVO 2012'!#REF!</definedName>
    <definedName name="Excel_BuiltIn__FilterDatabase_6" localSheetId="2">'[69]SP CONSUNTIVO 2012'!#REF!</definedName>
    <definedName name="Excel_BuiltIn__FilterDatabase_6" localSheetId="0">'[69]SP CONSUNTIVO 2012'!#REF!</definedName>
    <definedName name="Excel_BuiltIn__FilterDatabase_6" localSheetId="4">'[159]SP CONSUNTIVO 2012'!#REF!</definedName>
    <definedName name="Excel_BuiltIn__FilterDatabase_6">'[69]SP CONSUNTIVO 2012'!#REF!</definedName>
    <definedName name="Excel_BuiltIn__FilterDatabase_7" localSheetId="3">'[70]Bil. ver.'!#REF!</definedName>
    <definedName name="Excel_BuiltIn__FilterDatabase_7" localSheetId="1">'[70]Bil. ver.'!#REF!</definedName>
    <definedName name="Excel_BuiltIn__FilterDatabase_7" localSheetId="2">'[70]Bil. ver.'!#REF!</definedName>
    <definedName name="Excel_BuiltIn__FilterDatabase_7" localSheetId="0">'[70]Bil. ver.'!#REF!</definedName>
    <definedName name="Excel_BuiltIn__FilterDatabase_7" localSheetId="4">'[160]Bil. ver.'!#REF!</definedName>
    <definedName name="Excel_BuiltIn__FilterDatabase_7">'[70]Bil. ver.'!#REF!</definedName>
    <definedName name="Excel_BuiltIn__FilterDatabase_9" localSheetId="3">'[71]Bil. ver.'!#REF!</definedName>
    <definedName name="Excel_BuiltIn__FilterDatabase_9" localSheetId="1">'[71]Bil. ver.'!#REF!</definedName>
    <definedName name="Excel_BuiltIn__FilterDatabase_9" localSheetId="2">'[71]Bil. ver.'!#REF!</definedName>
    <definedName name="Excel_BuiltIn__FilterDatabase_9" localSheetId="0">'[71]Bil. ver.'!#REF!</definedName>
    <definedName name="Excel_BuiltIn__FilterDatabase_9" localSheetId="4">'[161]Bil. ver.'!#REF!</definedName>
    <definedName name="Excel_BuiltIn__FilterDatabase_9">'[71]Bil. ver.'!#REF!</definedName>
    <definedName name="Excel_BuiltIn_Database" localSheetId="0">#REF!</definedName>
    <definedName name="Excel_BuiltIn_Database" localSheetId="4">#REF!</definedName>
    <definedName name="Excel_BuiltIn_Database">#REF!</definedName>
    <definedName name="Excel_BuiltIn_Print_Area" localSheetId="0">#REF!</definedName>
    <definedName name="Excel_BuiltIn_Print_Area" localSheetId="4">#REF!</definedName>
    <definedName name="Excel_BuiltIn_Print_Area">#REF!</definedName>
    <definedName name="Excel_BuiltIn_Print_Area_1" localSheetId="0">#REF!</definedName>
    <definedName name="Excel_BuiltIn_Print_Area_1">"#ref!"</definedName>
    <definedName name="Excel_BuiltIn_Print_Area_1_1" localSheetId="0">#REF!</definedName>
    <definedName name="Excel_BuiltIn_Print_Area_1_1" localSheetId="4">#REF!</definedName>
    <definedName name="Excel_BuiltIn_Print_Area_1_1">#REF!</definedName>
    <definedName name="Excel_BuiltIn_Print_Area_1_1_1" localSheetId="0">#REF!</definedName>
    <definedName name="Excel_BuiltIn_Print_Area_1_1_1" localSheetId="4">#REF!</definedName>
    <definedName name="Excel_BuiltIn_Print_Area_1_1_1">#REF!</definedName>
    <definedName name="Excel_BuiltIn_Print_Area_4_1" localSheetId="0">#REF!</definedName>
    <definedName name="Excel_BuiltIn_Print_Area_4_1" localSheetId="4">#REF!</definedName>
    <definedName name="Excel_BuiltIn_Print_Area_4_1">#REF!</definedName>
    <definedName name="Excel_BuiltIn_Print_Area_5_1" localSheetId="0">#REF!</definedName>
    <definedName name="Excel_BuiltIn_Print_Area_5_1" localSheetId="4">#REF!</definedName>
    <definedName name="Excel_BuiltIn_Print_Area_5_1">#REF!</definedName>
    <definedName name="Excel_BuiltIn_Print_Area_8" localSheetId="0">#REF!</definedName>
    <definedName name="Excel_BuiltIn_Print_Area_8" localSheetId="4">#REF!</definedName>
    <definedName name="Excel_BuiltIn_Print_Area_8">#REF!</definedName>
    <definedName name="Excel_BuiltIn_Print_Area_8_1" localSheetId="0">#REF!</definedName>
    <definedName name="Excel_BuiltIn_Print_Area_8_1" localSheetId="4">#REF!</definedName>
    <definedName name="Excel_BuiltIn_Print_Area_8_1">#REF!</definedName>
    <definedName name="Excel_BuiltIn_Print_Titles">#N/A</definedName>
    <definedName name="Excel_BuiltIn_Print_Titles_1" localSheetId="0">#REF!</definedName>
    <definedName name="Excel_BuiltIn_Print_Titles_1">"#ref!"</definedName>
    <definedName name="Excel_BuiltIn_Print_Titles_8_1" localSheetId="0">#REF!</definedName>
    <definedName name="Excel_BuiltIn_Print_Titles_8_1" localSheetId="4">#REF!</definedName>
    <definedName name="Excel_BuiltIn_Print_Titles_8_1">#REF!</definedName>
    <definedName name="ExcelA" localSheetId="0">#REF!</definedName>
    <definedName name="ExcelA" localSheetId="4">#REF!</definedName>
    <definedName name="ExcelA">#REF!</definedName>
    <definedName name="farm2009" localSheetId="0">#REF!</definedName>
    <definedName name="farm2009" localSheetId="4">#REF!</definedName>
    <definedName name="farm2009">#REF!</definedName>
    <definedName name="FASF" localSheetId="0">#REF!</definedName>
    <definedName name="FASF" localSheetId="4">#REF!</definedName>
    <definedName name="FASF">#REF!</definedName>
    <definedName name="FCA" localSheetId="0">#REF!</definedName>
    <definedName name="FCA" localSheetId="4">#REF!</definedName>
    <definedName name="FCA">#REF!</definedName>
    <definedName name="FCF" localSheetId="0">#REF!</definedName>
    <definedName name="FCF" localSheetId="4">#REF!</definedName>
    <definedName name="FCF">#REF!</definedName>
    <definedName name="fd" localSheetId="0">[20]VALORI!#REF!</definedName>
    <definedName name="fd" localSheetId="4">[131]VALORI!#REF!</definedName>
    <definedName name="fd">[20]VALORI!#REF!</definedName>
    <definedName name="FDFS" localSheetId="0">[23]VALORI!$C$20</definedName>
    <definedName name="FDFS" localSheetId="4">[23]VALORI!$C$20</definedName>
    <definedName name="FDFS">[15]VALORI!$C$20</definedName>
    <definedName name="Febbraio_2002" localSheetId="0">#REF!</definedName>
    <definedName name="Febbraio_2002" localSheetId="4">#REF!</definedName>
    <definedName name="Febbraio_2002">#REF!</definedName>
    <definedName name="Febbraio_2002_1" localSheetId="0">#REF!</definedName>
    <definedName name="Febbraio_2002_1" localSheetId="4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0">#REF!</definedName>
    <definedName name="Febbraio_2002_1_4" localSheetId="4">#REF!</definedName>
    <definedName name="Febbraio_2002_1_4">#REF!</definedName>
    <definedName name="Febbraio_2002_1_5" localSheetId="0">#REF!</definedName>
    <definedName name="Febbraio_2002_1_5" localSheetId="4">#REF!</definedName>
    <definedName name="Febbraio_2002_1_5">#REF!</definedName>
    <definedName name="Febbraio_2002_1_8">"#REF!"</definedName>
    <definedName name="Febbraio_2002_11">"#REF!"</definedName>
    <definedName name="Febbraio_2002_2" localSheetId="0">#REF!</definedName>
    <definedName name="Febbraio_2002_2" localSheetId="4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0">#REF!</definedName>
    <definedName name="Febbraio_2002_2_4" localSheetId="4">#REF!</definedName>
    <definedName name="Febbraio_2002_2_4">#REF!</definedName>
    <definedName name="Febbraio_2002_2_5" localSheetId="0">#REF!</definedName>
    <definedName name="Febbraio_2002_2_5" localSheetId="4">#REF!</definedName>
    <definedName name="Febbraio_2002_2_5">#REF!</definedName>
    <definedName name="Febbraio_2002_2_8">"#REF!"</definedName>
    <definedName name="Febbraio_2002_3" localSheetId="0">#REF!</definedName>
    <definedName name="Febbraio_2002_3" localSheetId="4">#REF!</definedName>
    <definedName name="Febbraio_2002_3">#REF!</definedName>
    <definedName name="Febbraio_2002_4">"#REF!"</definedName>
    <definedName name="Febbraio_2002_5">"#REF!"</definedName>
    <definedName name="Febbraio_2002_6" localSheetId="0">#REF!</definedName>
    <definedName name="Febbraio_2002_6" localSheetId="4">#REF!</definedName>
    <definedName name="Febbraio_2002_6">#REF!</definedName>
    <definedName name="Febbraio_2002_8" localSheetId="0">#REF!</definedName>
    <definedName name="Febbraio_2002_8" localSheetId="4">#REF!</definedName>
    <definedName name="Febbraio_2002_8">#REF!</definedName>
    <definedName name="FEBBRAIO_2011_AGG" localSheetId="0">#REF!</definedName>
    <definedName name="FEBBRAIO_2011_AGG" localSheetId="4">#REF!</definedName>
    <definedName name="FEBBRAIO_2011_AGG">#REF!</definedName>
    <definedName name="FEBBRAIO_2012_AGG" localSheetId="0">#REF!</definedName>
    <definedName name="FEBBRAIO_2012_AGG" localSheetId="4">#REF!</definedName>
    <definedName name="FEBBRAIO_2012_AGG">#REF!</definedName>
    <definedName name="FEBBRAIO_FINALE" localSheetId="0">#REF!</definedName>
    <definedName name="FEBBRAIO_FINALE" localSheetId="4">#REF!</definedName>
    <definedName name="FEBBRAIO_FINALE">#REF!</definedName>
    <definedName name="fert" localSheetId="3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2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4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4">[30]Input!#REF!</definedName>
    <definedName name="ff">[30]Input!#REF!</definedName>
    <definedName name="fff" localSheetId="0">#REF!</definedName>
    <definedName name="fff" localSheetId="4">#REF!</definedName>
    <definedName name="fff">#REF!</definedName>
    <definedName name="FGD" localSheetId="0">[23]VALORI!$C$15</definedName>
    <definedName name="FGD" localSheetId="4">[23]VALORI!$C$15</definedName>
    <definedName name="FGD">[15]VALORI!$C$15</definedName>
    <definedName name="FGJFYJKFGK" localSheetId="0">[59]VALORI!$C$16</definedName>
    <definedName name="FGJFYJKFGK">[60]VALORI!$C$16</definedName>
    <definedName name="Firma" localSheetId="0">[34]Foglio1!#REF!</definedName>
    <definedName name="Firma" localSheetId="4">[34]Foglio1!#REF!</definedName>
    <definedName name="Firma">[34]Foglio1!#REF!</definedName>
    <definedName name="Fixed" localSheetId="3">[52]Assumptions!#REF!</definedName>
    <definedName name="Fixed" localSheetId="1">[52]Assumptions!#REF!</definedName>
    <definedName name="Fixed" localSheetId="2">[52]Assumptions!#REF!</definedName>
    <definedName name="Fixed" localSheetId="0">[52]Assumptions!#REF!</definedName>
    <definedName name="Fixed" localSheetId="4">[151]Assumptions!#REF!</definedName>
    <definedName name="Fixed">[52]Assumptions!#REF!</definedName>
    <definedName name="fkjfdhjfhjfhjfhjfdshjfhj" localSheetId="0">#REF!</definedName>
    <definedName name="fkjfdhjfhjfhjfhjfdshjfhj" localSheetId="4">#REF!</definedName>
    <definedName name="fkjfdhjfhjfhjfhjfdshjfhj">#REF!</definedName>
    <definedName name="FLUSSO_BENI" localSheetId="0">#REF!</definedName>
    <definedName name="FLUSSO_BENI" localSheetId="4">#REF!</definedName>
    <definedName name="FLUSSO_BENI">#REF!</definedName>
    <definedName name="FlussoC2003___Totale_quantita" localSheetId="0">#REF!</definedName>
    <definedName name="FlussoC2003___Totale_quantita" localSheetId="4">#REF!</definedName>
    <definedName name="FlussoC2003___Totale_quantita">#REF!</definedName>
    <definedName name="FlussoC2003___Totale_quantita_1" localSheetId="0">#REF!</definedName>
    <definedName name="FlussoC2003___Totale_quantita_1" localSheetId="4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0">#REF!</definedName>
    <definedName name="FlussoC2003___Totale_quantita_1_4" localSheetId="4">#REF!</definedName>
    <definedName name="FlussoC2003___Totale_quantita_1_4">#REF!</definedName>
    <definedName name="FlussoC2003___Totale_quantita_1_5" localSheetId="0">#REF!</definedName>
    <definedName name="FlussoC2003___Totale_quantita_1_5" localSheetId="4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0">#REF!</definedName>
    <definedName name="FlussoC2003___Totale_quantita_2" localSheetId="4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0">#REF!</definedName>
    <definedName name="FlussoC2003___Totale_quantita_2_4" localSheetId="4">#REF!</definedName>
    <definedName name="FlussoC2003___Totale_quantita_2_4">#REF!</definedName>
    <definedName name="FlussoC2003___Totale_quantita_2_5" localSheetId="0">#REF!</definedName>
    <definedName name="FlussoC2003___Totale_quantita_2_5" localSheetId="4">#REF!</definedName>
    <definedName name="FlussoC2003___Totale_quantita_2_5">#REF!</definedName>
    <definedName name="FlussoC2003___Totale_quantita_2_8">"#REF!"</definedName>
    <definedName name="FlussoC2003___Totale_quantita_3" localSheetId="0">#REF!</definedName>
    <definedName name="FlussoC2003___Totale_quantita_3" localSheetId="4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0">#REF!</definedName>
    <definedName name="FlussoC2003___Totale_quantita_6" localSheetId="4">#REF!</definedName>
    <definedName name="FlussoC2003___Totale_quantita_6">#REF!</definedName>
    <definedName name="FlussoC2003___Totale_quantita_8" localSheetId="0">#REF!</definedName>
    <definedName name="FlussoC2003___Totale_quantita_8" localSheetId="4">#REF!</definedName>
    <definedName name="FlussoC2003___Totale_quantita_8">#REF!</definedName>
    <definedName name="fr" localSheetId="3" hidden="1">{#N/A,#N/A,FALSE,"Indice"}</definedName>
    <definedName name="fr" localSheetId="1" hidden="1">{#N/A,#N/A,FALSE,"Indice"}</definedName>
    <definedName name="fr" localSheetId="2" hidden="1">{#N/A,#N/A,FALSE,"Indice"}</definedName>
    <definedName name="fr" localSheetId="0" hidden="1">{#N/A,#N/A,FALSE,"Indice"}</definedName>
    <definedName name="fr" localSheetId="4" hidden="1">{#N/A,#N/A,FALSE,"Indice"}</definedName>
    <definedName name="fr" hidden="1">{#N/A,#N/A,FALSE,"Indice"}</definedName>
    <definedName name="FS" localSheetId="0">#REF!</definedName>
    <definedName name="FS" localSheetId="4">#REF!</definedName>
    <definedName name="FS">#REF!</definedName>
    <definedName name="funzionied98" localSheetId="0">#REF!</definedName>
    <definedName name="funzionied98" localSheetId="4">#REF!</definedName>
    <definedName name="funzionied98">#REF!</definedName>
    <definedName name="Fusincorp" localSheetId="0">#REF!</definedName>
    <definedName name="Fusincorp" localSheetId="4">#REF!</definedName>
    <definedName name="Fusincorp">#REF!</definedName>
    <definedName name="Fusione" localSheetId="0">#REF!</definedName>
    <definedName name="Fusione" localSheetId="4">#REF!</definedName>
    <definedName name="Fusione">#REF!</definedName>
    <definedName name="G" localSheetId="0">#REF!</definedName>
    <definedName name="G" localSheetId="4">#REF!</definedName>
    <definedName name="G">#REF!</definedName>
    <definedName name="ga" localSheetId="3">[72]Dati!$B$41:$B$46</definedName>
    <definedName name="ga" localSheetId="1">[72]Dati!$B$41:$B$46</definedName>
    <definedName name="ga" localSheetId="2">[72]Dati!$B$41:$B$46</definedName>
    <definedName name="ga" localSheetId="0">[72]Dati!$B$41:$B$46</definedName>
    <definedName name="ga" localSheetId="4">[162]Dati!$B$41:$B$46</definedName>
    <definedName name="ga">[72]Dati!$B$41:$B$46</definedName>
    <definedName name="gas" localSheetId="0">#REF!</definedName>
    <definedName name="gas" localSheetId="4">#REF!</definedName>
    <definedName name="gas">#REF!</definedName>
    <definedName name="GDGD" localSheetId="0">[23]VALORI!$C$16</definedName>
    <definedName name="GDGD" localSheetId="4">[23]VALORI!$C$16</definedName>
    <definedName name="GDGD">[15]VALORI!$C$16</definedName>
    <definedName name="Gen_Giu_Query_new" localSheetId="0">#REF!</definedName>
    <definedName name="Gen_Giu_Query_new" localSheetId="4">#REF!</definedName>
    <definedName name="Gen_Giu_Query_new">#REF!</definedName>
    <definedName name="Gen_Giu_ritenute_query" localSheetId="0">#REF!</definedName>
    <definedName name="Gen_Giu_ritenute_query" localSheetId="4">#REF!</definedName>
    <definedName name="Gen_Giu_ritenute_query">#REF!</definedName>
    <definedName name="GENNAIO_2011_AGG" localSheetId="0">#REF!</definedName>
    <definedName name="GENNAIO_2011_AGG" localSheetId="4">#REF!</definedName>
    <definedName name="GENNAIO_2011_AGG">#REF!</definedName>
    <definedName name="GENNAIO_2013" localSheetId="0">#REF!</definedName>
    <definedName name="GENNAIO_2013" localSheetId="4">#REF!</definedName>
    <definedName name="GENNAIO_2013">#REF!</definedName>
    <definedName name="GENNAIO_FINALE" localSheetId="0">#REF!</definedName>
    <definedName name="GENNAIO_FINALE" localSheetId="4">#REF!</definedName>
    <definedName name="GENNAIO_FINALE">#REF!</definedName>
    <definedName name="ger" localSheetId="3" hidden="1">{#N/A,#N/A,FALSE,"Indice"}</definedName>
    <definedName name="ger" localSheetId="1" hidden="1">{#N/A,#N/A,FALSE,"Indice"}</definedName>
    <definedName name="ger" localSheetId="2" hidden="1">{#N/A,#N/A,FALSE,"Indice"}</definedName>
    <definedName name="ger" localSheetId="0" hidden="1">{#N/A,#N/A,FALSE,"Indice"}</definedName>
    <definedName name="ger" localSheetId="4" hidden="1">{#N/A,#N/A,FALSE,"Indice"}</definedName>
    <definedName name="ger" hidden="1">{#N/A,#N/A,FALSE,"Indice"}</definedName>
    <definedName name="gerc" localSheetId="3" hidden="1">{#N/A,#N/A,FALSE,"Indice"}</definedName>
    <definedName name="gerc" localSheetId="1" hidden="1">{#N/A,#N/A,FALSE,"Indice"}</definedName>
    <definedName name="gerc" localSheetId="2" hidden="1">{#N/A,#N/A,FALSE,"Indice"}</definedName>
    <definedName name="gerc" localSheetId="0" hidden="1">{#N/A,#N/A,FALSE,"Indice"}</definedName>
    <definedName name="gerc" localSheetId="4" hidden="1">{#N/A,#N/A,FALSE,"Indice"}</definedName>
    <definedName name="gerc" hidden="1">{#N/A,#N/A,FALSE,"Indice"}</definedName>
    <definedName name="germo" localSheetId="3" hidden="1">{#N/A,#N/A,FALSE,"Indice"}</definedName>
    <definedName name="germo" localSheetId="1" hidden="1">{#N/A,#N/A,FALSE,"Indice"}</definedName>
    <definedName name="germo" localSheetId="2" hidden="1">{#N/A,#N/A,FALSE,"Indice"}</definedName>
    <definedName name="germo" localSheetId="0" hidden="1">{#N/A,#N/A,FALSE,"Indice"}</definedName>
    <definedName name="germo" localSheetId="4" hidden="1">{#N/A,#N/A,FALSE,"Indice"}</definedName>
    <definedName name="germo" hidden="1">{#N/A,#N/A,FALSE,"Indice"}</definedName>
    <definedName name="ghj" localSheetId="0">#REF!</definedName>
    <definedName name="ghj" localSheetId="4">#REF!</definedName>
    <definedName name="ghj">#REF!</definedName>
    <definedName name="gino" localSheetId="3" hidden="1">{#N/A,#N/A,FALSE,"Indice"}</definedName>
    <definedName name="gino" localSheetId="1" hidden="1">{#N/A,#N/A,FALSE,"Indice"}</definedName>
    <definedName name="gino" localSheetId="2" hidden="1">{#N/A,#N/A,FALSE,"Indice"}</definedName>
    <definedName name="gino" localSheetId="0" hidden="1">{#N/A,#N/A,FALSE,"Indice"}</definedName>
    <definedName name="gino" localSheetId="4" hidden="1">{#N/A,#N/A,FALSE,"Indice"}</definedName>
    <definedName name="gino" hidden="1">{#N/A,#N/A,FALSE,"Indice"}</definedName>
    <definedName name="giovanni" localSheetId="0">[62]appoggio2!$C$2:$C$124</definedName>
    <definedName name="giovanni" localSheetId="4">[155]appoggio2!$C$2:$C$124</definedName>
    <definedName name="giovanni">[62]appoggio2!$C$2:$C$124</definedName>
    <definedName name="GOTO_Clienti_e_Fornitori" localSheetId="0">#REF!</definedName>
    <definedName name="GOTO_Clienti_e_Fornitori" localSheetId="4">#REF!</definedName>
    <definedName name="GOTO_Clienti_e_Fornitori">#REF!</definedName>
    <definedName name="GOTO_Conto_Economico" localSheetId="0">#REF!</definedName>
    <definedName name="GOTO_Conto_Economico" localSheetId="4">#REF!</definedName>
    <definedName name="GOTO_Conto_Economico">#REF!</definedName>
    <definedName name="GOTO_Control_Panel" localSheetId="0">#REF!</definedName>
    <definedName name="GOTO_Control_Panel" localSheetId="4">#REF!</definedName>
    <definedName name="GOTO_Control_Panel">#REF!</definedName>
    <definedName name="GOTO_Costi_di_funzionamento" localSheetId="0">#REF!</definedName>
    <definedName name="GOTO_Costi_di_funzionamento" localSheetId="4">#REF!</definedName>
    <definedName name="GOTO_Costi_di_funzionamento">#REF!</definedName>
    <definedName name="GOTO_Costidiretti_WIP_Magazzino" localSheetId="0">#REF!</definedName>
    <definedName name="GOTO_Costidiretti_WIP_Magazzino" localSheetId="4">#REF!</definedName>
    <definedName name="GOTO_Costidiretti_WIP_Magazzino">#REF!</definedName>
    <definedName name="GOTO_Interessi_e_Tasse" localSheetId="0">#REF!</definedName>
    <definedName name="GOTO_Interessi_e_Tasse" localSheetId="4">#REF!</definedName>
    <definedName name="GOTO_Interessi_e_Tasse">#REF!</definedName>
    <definedName name="GOTO_Investimenti_Cespiti" localSheetId="0">#REF!</definedName>
    <definedName name="GOTO_Investimenti_Cespiti" localSheetId="4">#REF!</definedName>
    <definedName name="GOTO_Investimenti_Cespiti">#REF!</definedName>
    <definedName name="GOTO_Margini" localSheetId="0">#REF!</definedName>
    <definedName name="GOTO_Margini" localSheetId="4">#REF!</definedName>
    <definedName name="GOTO_Margini">#REF!</definedName>
    <definedName name="GOTO_Ore_Materiale" localSheetId="0">#REF!</definedName>
    <definedName name="GOTO_Ore_Materiale" localSheetId="4">#REF!</definedName>
    <definedName name="GOTO_Ore_Materiale">#REF!</definedName>
    <definedName name="GOTO_Personale" localSheetId="0">#REF!</definedName>
    <definedName name="GOTO_Personale" localSheetId="4">#REF!</definedName>
    <definedName name="GOTO_Personale">#REF!</definedName>
    <definedName name="GOTO_Rendiconto_Finanziario" localSheetId="0">#REF!</definedName>
    <definedName name="GOTO_Rendiconto_Finanziario" localSheetId="4">#REF!</definedName>
    <definedName name="GOTO_Rendiconto_Finanziario">#REF!</definedName>
    <definedName name="GOTO_Stato_Patrimoniale" localSheetId="0">#REF!</definedName>
    <definedName name="GOTO_Stato_Patrimoniale" localSheetId="4">#REF!</definedName>
    <definedName name="GOTO_Stato_Patrimoniale">#REF!</definedName>
    <definedName name="GOTO_Vendite" localSheetId="0">#REF!</definedName>
    <definedName name="GOTO_Vendite" localSheetId="4">#REF!</definedName>
    <definedName name="GOTO_Vendite">#REF!</definedName>
    <definedName name="GrValoreProduzione" localSheetId="0">[58]ABC!#REF!</definedName>
    <definedName name="GrValoreProduzione" localSheetId="4">[58]ABC!#REF!</definedName>
    <definedName name="GrValoreProduzione">[58]ABC!#REF!</definedName>
    <definedName name="H_1" localSheetId="0">#REF!</definedName>
    <definedName name="H_1" localSheetId="4">#REF!</definedName>
    <definedName name="H_1">#REF!</definedName>
    <definedName name="H_2" localSheetId="0">#REF!</definedName>
    <definedName name="H_2" localSheetId="4">#REF!</definedName>
    <definedName name="H_2">#REF!</definedName>
    <definedName name="H_3" localSheetId="0">#REF!</definedName>
    <definedName name="H_3" localSheetId="4">#REF!</definedName>
    <definedName name="H_3">#REF!</definedName>
    <definedName name="HELP" localSheetId="0">#REF!</definedName>
    <definedName name="HELP" localSheetId="4">#REF!</definedName>
    <definedName name="HELP">#REF!</definedName>
    <definedName name="hiu" localSheetId="3" hidden="1">{#N/A,#N/A,FALSE,"Indice"}</definedName>
    <definedName name="hiu" localSheetId="1" hidden="1">{#N/A,#N/A,FALSE,"Indice"}</definedName>
    <definedName name="hiu" localSheetId="2" hidden="1">{#N/A,#N/A,FALSE,"Indice"}</definedName>
    <definedName name="hiu" localSheetId="0" hidden="1">{#N/A,#N/A,FALSE,"Indice"}</definedName>
    <definedName name="hiu" localSheetId="4" hidden="1">{#N/A,#N/A,FALSE,"Indice"}</definedName>
    <definedName name="hiu" hidden="1">{#N/A,#N/A,FALSE,"Indice"}</definedName>
    <definedName name="IDDet" localSheetId="4">[34]Foglio1!#REF!</definedName>
    <definedName name="IDDet">[34]Foglio1!#REF!</definedName>
    <definedName name="IMMOBILIZZAZIONI" localSheetId="0">#REF!</definedName>
    <definedName name="IMMOBILIZZAZIONI" localSheetId="4">#REF!</definedName>
    <definedName name="IMMOBILIZZAZIONI">#REF!</definedName>
    <definedName name="In_dollari" localSheetId="3">'[52]Income statement'!#REF!</definedName>
    <definedName name="In_dollari" localSheetId="1">'[52]Income statement'!#REF!</definedName>
    <definedName name="In_dollari" localSheetId="2">'[52]Income statement'!#REF!</definedName>
    <definedName name="In_dollari" localSheetId="0">'[52]Income statement'!#REF!</definedName>
    <definedName name="In_dollari" localSheetId="4">'[151]Income statement'!#REF!</definedName>
    <definedName name="In_dollari">'[52]Income statement'!#REF!</definedName>
    <definedName name="incr04" localSheetId="0">#REF!</definedName>
    <definedName name="incr04" localSheetId="4">#REF!</definedName>
    <definedName name="incr04">#REF!</definedName>
    <definedName name="incr05" localSheetId="0">#REF!</definedName>
    <definedName name="incr05" localSheetId="4">#REF!</definedName>
    <definedName name="incr05">#REF!</definedName>
    <definedName name="IncTax" localSheetId="0">[35]WorkCap!$C$72:$AR$72</definedName>
    <definedName name="IncTax">[36]WorkCap!$C$72:$AR$72</definedName>
    <definedName name="IND" localSheetId="0">#REF!</definedName>
    <definedName name="IND" localSheetId="4">#REF!</definedName>
    <definedName name="IND">#REF!</definedName>
    <definedName name="Indicatori" localSheetId="3">'[73]Anagrafica CRIL'!$I$1:$I$201</definedName>
    <definedName name="Indicatori" localSheetId="1">'[73]Anagrafica CRIL'!$I$1:$I$201</definedName>
    <definedName name="Indicatori" localSheetId="2">'[73]Anagrafica CRIL'!$I$1:$I$201</definedName>
    <definedName name="Indicatori" localSheetId="0">'[74]Anagrafica CRIL'!$I$1:$I$201</definedName>
    <definedName name="Indicatori" localSheetId="4">'[163]Anagrafica CRIL'!$I$1:$I$201</definedName>
    <definedName name="Indicatori">'[73]Anagrafica CRIL'!$I$1:$I$201</definedName>
    <definedName name="INDICATORI____Tassi_di_sviluppo" localSheetId="0">#REF!</definedName>
    <definedName name="INDICATORI____Tassi_di_sviluppo" localSheetId="4">#REF!</definedName>
    <definedName name="INDICATORI____Tassi_di_sviluppo">#REF!</definedName>
    <definedName name="INDICATORI_DI_REDDITIVITA" localSheetId="0">#REF!</definedName>
    <definedName name="INDICATORI_DI_REDDITIVITA" localSheetId="4">#REF!</definedName>
    <definedName name="INDICATORI_DI_REDDITIVITA">#REF!</definedName>
    <definedName name="INDICATORI_ECONOMICI" localSheetId="0">#REF!</definedName>
    <definedName name="INDICATORI_ECONOMICI" localSheetId="4">#REF!</definedName>
    <definedName name="INDICATORI_ECONOMICI">#REF!</definedName>
    <definedName name="input_DG" localSheetId="0">#REF!</definedName>
    <definedName name="input_DG" localSheetId="4">#REF!</definedName>
    <definedName name="input_DG">#REF!</definedName>
    <definedName name="INT" localSheetId="0">#REF!</definedName>
    <definedName name="INT" localSheetId="4">#REF!</definedName>
    <definedName name="INT">#REF!</definedName>
    <definedName name="InvChg" localSheetId="0">[75]Newco!#REF!</definedName>
    <definedName name="InvChg">[76]Newco!#REF!</definedName>
    <definedName name="InvFinal" localSheetId="0">[77]WorkCap!$C$16:$AR$16</definedName>
    <definedName name="InvFinal">[78]WorkCap!$C$16:$AR$16</definedName>
    <definedName name="io" localSheetId="3" hidden="1">{#N/A,#N/A,FALSE,"Indice"}</definedName>
    <definedName name="io" localSheetId="1" hidden="1">{#N/A,#N/A,FALSE,"Indice"}</definedName>
    <definedName name="io" localSheetId="2" hidden="1">{#N/A,#N/A,FALSE,"Indice"}</definedName>
    <definedName name="io" localSheetId="0" hidden="1">{#N/A,#N/A,FALSE,"Indice"}</definedName>
    <definedName name="io" localSheetId="4" hidden="1">{#N/A,#N/A,FALSE,"Indice"}</definedName>
    <definedName name="io" hidden="1">{#N/A,#N/A,FALSE,"Indice"}</definedName>
    <definedName name="iou" localSheetId="3" hidden="1">{#N/A,#N/A,FALSE,"B3";#N/A,#N/A,FALSE,"B2";#N/A,#N/A,FALSE,"B1"}</definedName>
    <definedName name="iou" localSheetId="1" hidden="1">{#N/A,#N/A,FALSE,"B3";#N/A,#N/A,FALSE,"B2";#N/A,#N/A,FALSE,"B1"}</definedName>
    <definedName name="iou" localSheetId="2" hidden="1">{#N/A,#N/A,FALSE,"B3";#N/A,#N/A,FALSE,"B2";#N/A,#N/A,FALSE,"B1"}</definedName>
    <definedName name="iou" localSheetId="0" hidden="1">{#N/A,#N/A,FALSE,"B3";#N/A,#N/A,FALSE,"B2";#N/A,#N/A,FALSE,"B1"}</definedName>
    <definedName name="iou" localSheetId="4" hidden="1">{#N/A,#N/A,FALSE,"B3";#N/A,#N/A,FALSE,"B2";#N/A,#N/A,FALSE,"B1"}</definedName>
    <definedName name="iou" hidden="1">{#N/A,#N/A,FALSE,"B3";#N/A,#N/A,FALSE,"B2";#N/A,#N/A,FALSE,"B1"}</definedName>
    <definedName name="irappu04" localSheetId="0">#REF!</definedName>
    <definedName name="irappu04" localSheetId="4">#REF!</definedName>
    <definedName name="irappu04">#REF!</definedName>
    <definedName name="irappu04_1" localSheetId="0">#REF!</definedName>
    <definedName name="irappu04_1" localSheetId="4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0">#REF!</definedName>
    <definedName name="irappu04_1_4" localSheetId="4">#REF!</definedName>
    <definedName name="irappu04_1_4">#REF!</definedName>
    <definedName name="irappu04_1_5" localSheetId="0">#REF!</definedName>
    <definedName name="irappu04_1_5" localSheetId="4">#REF!</definedName>
    <definedName name="irappu04_1_5">#REF!</definedName>
    <definedName name="irappu04_1_8">"#REF!"</definedName>
    <definedName name="irappu04_11">"#REF!"</definedName>
    <definedName name="irappu04_2" localSheetId="0">#REF!</definedName>
    <definedName name="irappu04_2" localSheetId="4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0">#REF!</definedName>
    <definedName name="irappu04_2_4" localSheetId="4">#REF!</definedName>
    <definedName name="irappu04_2_4">#REF!</definedName>
    <definedName name="irappu04_2_5" localSheetId="0">#REF!</definedName>
    <definedName name="irappu04_2_5" localSheetId="4">#REF!</definedName>
    <definedName name="irappu04_2_5">#REF!</definedName>
    <definedName name="irappu04_2_8">"#REF!"</definedName>
    <definedName name="irappu04_3" localSheetId="0">#REF!</definedName>
    <definedName name="irappu04_3" localSheetId="4">#REF!</definedName>
    <definedName name="irappu04_3">#REF!</definedName>
    <definedName name="irappu04_4">"#REF!"</definedName>
    <definedName name="irappu04_5">"#REF!"</definedName>
    <definedName name="irappu04_6" localSheetId="0">#REF!</definedName>
    <definedName name="irappu04_6" localSheetId="4">#REF!</definedName>
    <definedName name="irappu04_6">#REF!</definedName>
    <definedName name="irappu04_8" localSheetId="0">#REF!</definedName>
    <definedName name="irappu04_8" localSheetId="4">#REF!</definedName>
    <definedName name="irappu04_8">#REF!</definedName>
    <definedName name="iti" localSheetId="0">#REF!</definedName>
    <definedName name="iti" localSheetId="4">#REF!</definedName>
    <definedName name="iti">#REF!</definedName>
    <definedName name="J" localSheetId="0">#REF!</definedName>
    <definedName name="J" localSheetId="4">#REF!</definedName>
    <definedName name="J">#REF!</definedName>
    <definedName name="jfiwe">[30]VALORI!$C$48</definedName>
    <definedName name="jh" localSheetId="3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4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0">#REF!</definedName>
    <definedName name="jkjlkjljlj" localSheetId="4">#REF!</definedName>
    <definedName name="jkjlkjljlj">#REF!</definedName>
    <definedName name="JR_PAGE_ANCHOR_0_1" localSheetId="0">#REF!</definedName>
    <definedName name="JR_PAGE_ANCHOR_0_1" localSheetId="4">#REF!</definedName>
    <definedName name="JR_PAGE_ANCHOR_0_1">#REF!</definedName>
    <definedName name="ki" localSheetId="3" hidden="1">{#N/A,#N/A,FALSE,"Indice"}</definedName>
    <definedName name="ki" localSheetId="1" hidden="1">{#N/A,#N/A,FALSE,"Indice"}</definedName>
    <definedName name="ki" localSheetId="2" hidden="1">{#N/A,#N/A,FALSE,"Indice"}</definedName>
    <definedName name="ki" localSheetId="0" hidden="1">{#N/A,#N/A,FALSE,"Indice"}</definedName>
    <definedName name="ki" localSheetId="4" hidden="1">{#N/A,#N/A,FALSE,"Indice"}</definedName>
    <definedName name="ki" hidden="1">{#N/A,#N/A,FALSE,"Indice"}</definedName>
    <definedName name="kkhjkjkjkl" localSheetId="3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2" hidden="1">{#N/A,#N/A,FALSE,"B3";#N/A,#N/A,FALSE,"B2";#N/A,#N/A,FALSE,"B1"}</definedName>
    <definedName name="kkhjkjkjkl" localSheetId="0" hidden="1">{#N/A,#N/A,FALSE,"B3";#N/A,#N/A,FALSE,"B2";#N/A,#N/A,FALSE,"B1"}</definedName>
    <definedName name="kkhjkjkjkl" localSheetId="4" hidden="1">{#N/A,#N/A,FALSE,"B3";#N/A,#N/A,FALSE,"B2";#N/A,#N/A,FALSE,"B1"}</definedName>
    <definedName name="kkhjkjkjkl" hidden="1">{#N/A,#N/A,FALSE,"B3";#N/A,#N/A,FALSE,"B2";#N/A,#N/A,FALSE,"B1"}</definedName>
    <definedName name="kl" localSheetId="3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4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3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2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4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3">'[79]Confronto con I Trimestre 2007'!#REF!</definedName>
    <definedName name="knafibiwe" localSheetId="1">'[79]Confronto con I Trimestre 2007'!#REF!</definedName>
    <definedName name="knafibiwe" localSheetId="2">'[79]Confronto con I Trimestre 2007'!#REF!</definedName>
    <definedName name="knafibiwe" localSheetId="0">'[80]Confronto con I Trimestre 2007'!#REF!</definedName>
    <definedName name="knafibiwe" localSheetId="4">'[164]Confronto con I Trimestre 2007'!#REF!</definedName>
    <definedName name="knafibiwe">'[79]Confronto con I Trimestre 2007'!#REF!</definedName>
    <definedName name="L" localSheetId="0">#REF!</definedName>
    <definedName name="L" localSheetId="4">#REF!</definedName>
    <definedName name="L">#REF!</definedName>
    <definedName name="li" localSheetId="3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2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4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3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4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3" hidden="1">{#N/A,#N/A,FALSE,"Indice"}</definedName>
    <definedName name="lkjh" localSheetId="1" hidden="1">{#N/A,#N/A,FALSE,"Indice"}</definedName>
    <definedName name="lkjh" localSheetId="2" hidden="1">{#N/A,#N/A,FALSE,"Indice"}</definedName>
    <definedName name="lkjh" localSheetId="0" hidden="1">{#N/A,#N/A,FALSE,"Indice"}</definedName>
    <definedName name="lkjh" localSheetId="4" hidden="1">{#N/A,#N/A,FALSE,"Indice"}</definedName>
    <definedName name="lkjh" hidden="1">{#N/A,#N/A,FALSE,"Indice"}</definedName>
    <definedName name="ll" localSheetId="3" hidden="1">{#N/A,#N/A,FALSE,"B3";#N/A,#N/A,FALSE,"B2";#N/A,#N/A,FALSE,"B1"}</definedName>
    <definedName name="ll" localSheetId="1" hidden="1">{#N/A,#N/A,FALSE,"B3";#N/A,#N/A,FALSE,"B2";#N/A,#N/A,FALSE,"B1"}</definedName>
    <definedName name="ll" localSheetId="2" hidden="1">{#N/A,#N/A,FALSE,"B3";#N/A,#N/A,FALSE,"B2";#N/A,#N/A,FALSE,"B1"}</definedName>
    <definedName name="ll" localSheetId="0" hidden="1">{#N/A,#N/A,FALSE,"B3";#N/A,#N/A,FALSE,"B2";#N/A,#N/A,FALSE,"B1"}</definedName>
    <definedName name="ll" localSheetId="4" hidden="1">{#N/A,#N/A,FALSE,"B3";#N/A,#N/A,FALSE,"B2";#N/A,#N/A,FALSE,"B1"}</definedName>
    <definedName name="ll" hidden="1">{#N/A,#N/A,FALSE,"B3";#N/A,#N/A,FALSE,"B2";#N/A,#N/A,FALSE,"B1"}</definedName>
    <definedName name="llòl" localSheetId="0">[15]VALORI!$C$14</definedName>
    <definedName name="llòl" localSheetId="4">[23]VALORI!$C$14</definedName>
    <definedName name="llòl">[15]VALORI!$C$14</definedName>
    <definedName name="lo" localSheetId="3" hidden="1">{#N/A,#N/A,FALSE,"B3";#N/A,#N/A,FALSE,"B2";#N/A,#N/A,FALSE,"B1"}</definedName>
    <definedName name="lo" localSheetId="1" hidden="1">{#N/A,#N/A,FALSE,"B3";#N/A,#N/A,FALSE,"B2";#N/A,#N/A,FALSE,"B1"}</definedName>
    <definedName name="lo" localSheetId="2" hidden="1">{#N/A,#N/A,FALSE,"B3";#N/A,#N/A,FALSE,"B2";#N/A,#N/A,FALSE,"B1"}</definedName>
    <definedName name="lo" localSheetId="0" hidden="1">{#N/A,#N/A,FALSE,"B3";#N/A,#N/A,FALSE,"B2";#N/A,#N/A,FALSE,"B1"}</definedName>
    <definedName name="lo" localSheetId="4" hidden="1">{#N/A,#N/A,FALSE,"B3";#N/A,#N/A,FALSE,"B2";#N/A,#N/A,FALSE,"B1"}</definedName>
    <definedName name="lo" hidden="1">{#N/A,#N/A,FALSE,"B3";#N/A,#N/A,FALSE,"B2";#N/A,#N/A,FALSE,"B1"}</definedName>
    <definedName name="Lug_Dic_query_new" localSheetId="0">#REF!</definedName>
    <definedName name="Lug_Dic_query_new" localSheetId="4">#REF!</definedName>
    <definedName name="Lug_Dic_query_new">#REF!</definedName>
    <definedName name="LUGLIO_2011_AGG" localSheetId="0">#REF!</definedName>
    <definedName name="LUGLIO_2011_AGG" localSheetId="4">#REF!</definedName>
    <definedName name="LUGLIO_2011_AGG">#REF!</definedName>
    <definedName name="ly" localSheetId="3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4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0">#REF!</definedName>
    <definedName name="MAGG2" localSheetId="4">#REF!</definedName>
    <definedName name="MAGG2">#REF!</definedName>
    <definedName name="Maggio_2002" localSheetId="0">#REF!</definedName>
    <definedName name="Maggio_2002" localSheetId="4">#REF!</definedName>
    <definedName name="Maggio_2002">#REF!</definedName>
    <definedName name="Maggio_2002_1" localSheetId="0">#REF!</definedName>
    <definedName name="Maggio_2002_1" localSheetId="4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0">#REF!</definedName>
    <definedName name="Maggio_2002_1_4" localSheetId="4">#REF!</definedName>
    <definedName name="Maggio_2002_1_4">#REF!</definedName>
    <definedName name="Maggio_2002_1_5" localSheetId="0">#REF!</definedName>
    <definedName name="Maggio_2002_1_5" localSheetId="4">#REF!</definedName>
    <definedName name="Maggio_2002_1_5">#REF!</definedName>
    <definedName name="Maggio_2002_1_8">"#REF!"</definedName>
    <definedName name="Maggio_2002_11">"#REF!"</definedName>
    <definedName name="Maggio_2002_2" localSheetId="0">#REF!</definedName>
    <definedName name="Maggio_2002_2" localSheetId="4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0">#REF!</definedName>
    <definedName name="Maggio_2002_2_4" localSheetId="4">#REF!</definedName>
    <definedName name="Maggio_2002_2_4">#REF!</definedName>
    <definedName name="Maggio_2002_2_5" localSheetId="0">#REF!</definedName>
    <definedName name="Maggio_2002_2_5" localSheetId="4">#REF!</definedName>
    <definedName name="Maggio_2002_2_5">#REF!</definedName>
    <definedName name="Maggio_2002_2_8">"#REF!"</definedName>
    <definedName name="Maggio_2002_3" localSheetId="0">#REF!</definedName>
    <definedName name="Maggio_2002_3" localSheetId="4">#REF!</definedName>
    <definedName name="Maggio_2002_3">#REF!</definedName>
    <definedName name="Maggio_2002_4">"#REF!"</definedName>
    <definedName name="Maggio_2002_5">"#REF!"</definedName>
    <definedName name="Maggio_2002_6" localSheetId="0">#REF!</definedName>
    <definedName name="Maggio_2002_6" localSheetId="4">#REF!</definedName>
    <definedName name="Maggio_2002_6">#REF!</definedName>
    <definedName name="Maggio_2002_8" localSheetId="0">#REF!</definedName>
    <definedName name="Maggio_2002_8" localSheetId="4">#REF!</definedName>
    <definedName name="Maggio_2002_8">#REF!</definedName>
    <definedName name="MAGGIO_2011_AGG" localSheetId="0">#REF!</definedName>
    <definedName name="MAGGIO_2011_AGG" localSheetId="4">#REF!</definedName>
    <definedName name="MAGGIO_2011_AGG">#REF!</definedName>
    <definedName name="marco" localSheetId="3" hidden="1">{#N/A,#N/A,FALSE,"Indice"}</definedName>
    <definedName name="marco" localSheetId="1" hidden="1">{#N/A,#N/A,FALSE,"Indice"}</definedName>
    <definedName name="marco" localSheetId="2" hidden="1">{#N/A,#N/A,FALSE,"Indice"}</definedName>
    <definedName name="marco" localSheetId="0" hidden="1">{#N/A,#N/A,FALSE,"Indice"}</definedName>
    <definedName name="marco" localSheetId="4" hidden="1">{#N/A,#N/A,FALSE,"Indice"}</definedName>
    <definedName name="marco" hidden="1">{#N/A,#N/A,FALSE,"Indice"}</definedName>
    <definedName name="Marzo_2002" localSheetId="0">#REF!</definedName>
    <definedName name="Marzo_2002" localSheetId="4">#REF!</definedName>
    <definedName name="Marzo_2002">#REF!</definedName>
    <definedName name="Marzo_2002_1" localSheetId="0">#REF!</definedName>
    <definedName name="Marzo_2002_1" localSheetId="4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0">#REF!</definedName>
    <definedName name="Marzo_2002_1_4" localSheetId="4">#REF!</definedName>
    <definedName name="Marzo_2002_1_4">#REF!</definedName>
    <definedName name="Marzo_2002_1_5" localSheetId="0">#REF!</definedName>
    <definedName name="Marzo_2002_1_5" localSheetId="4">#REF!</definedName>
    <definedName name="Marzo_2002_1_5">#REF!</definedName>
    <definedName name="Marzo_2002_1_8">"#REF!"</definedName>
    <definedName name="Marzo_2002_11">"#REF!"</definedName>
    <definedName name="Marzo_2002_2" localSheetId="0">#REF!</definedName>
    <definedName name="Marzo_2002_2" localSheetId="4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0">#REF!</definedName>
    <definedName name="Marzo_2002_2_4" localSheetId="4">#REF!</definedName>
    <definedName name="Marzo_2002_2_4">#REF!</definedName>
    <definedName name="Marzo_2002_2_5" localSheetId="0">#REF!</definedName>
    <definedName name="Marzo_2002_2_5" localSheetId="4">#REF!</definedName>
    <definedName name="Marzo_2002_2_5">#REF!</definedName>
    <definedName name="Marzo_2002_2_8">"#REF!"</definedName>
    <definedName name="Marzo_2002_3" localSheetId="0">#REF!</definedName>
    <definedName name="Marzo_2002_3" localSheetId="4">#REF!</definedName>
    <definedName name="Marzo_2002_3">#REF!</definedName>
    <definedName name="Marzo_2002_4">"#REF!"</definedName>
    <definedName name="Marzo_2002_5">"#REF!"</definedName>
    <definedName name="Marzo_2002_6" localSheetId="0">#REF!</definedName>
    <definedName name="Marzo_2002_6" localSheetId="4">#REF!</definedName>
    <definedName name="Marzo_2002_6">#REF!</definedName>
    <definedName name="Marzo_2002_8" localSheetId="0">#REF!</definedName>
    <definedName name="Marzo_2002_8" localSheetId="4">#REF!</definedName>
    <definedName name="Marzo_2002_8">#REF!</definedName>
    <definedName name="MARZO_2011_AGG" localSheetId="0">#REF!</definedName>
    <definedName name="MARZO_2011_AGG" localSheetId="4">#REF!</definedName>
    <definedName name="MARZO_2011_AGG">#REF!</definedName>
    <definedName name="MARZO_FINALE" localSheetId="0">#REF!</definedName>
    <definedName name="MARZO_FINALE" localSheetId="4">#REF!</definedName>
    <definedName name="MARZO_FINALE">#REF!</definedName>
    <definedName name="MATT" localSheetId="3" hidden="1">{#N/A,#N/A,TRUE,"Main Issues";#N/A,#N/A,TRUE,"Income statement ($)"}</definedName>
    <definedName name="MATT" localSheetId="1" hidden="1">{#N/A,#N/A,TRUE,"Main Issues";#N/A,#N/A,TRUE,"Income statement ($)"}</definedName>
    <definedName name="MATT" localSheetId="2" hidden="1">{#N/A,#N/A,TRUE,"Main Issues";#N/A,#N/A,TRUE,"Income statement ($)"}</definedName>
    <definedName name="MATT" localSheetId="0" hidden="1">{#N/A,#N/A,TRUE,"Main Issues";#N/A,#N/A,TRUE,"Income statement ($)"}</definedName>
    <definedName name="MATT" localSheetId="4" hidden="1">{#N/A,#N/A,TRUE,"Main Issues";#N/A,#N/A,TRUE,"Income statement ($)"}</definedName>
    <definedName name="MATT" hidden="1">{#N/A,#N/A,TRUE,"Main Issues";#N/A,#N/A,TRUE,"Income statement ($)"}</definedName>
    <definedName name="mg" localSheetId="0">'[38]bil. ver.'!#REF!</definedName>
    <definedName name="mg">'[39]bil. ver.'!#REF!</definedName>
    <definedName name="mil" localSheetId="0">#REF!</definedName>
    <definedName name="mil" localSheetId="4">#REF!</definedName>
    <definedName name="mil">#REF!</definedName>
    <definedName name="min" localSheetId="3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4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0">#REF!</definedName>
    <definedName name="minori" localSheetId="4">#REF!</definedName>
    <definedName name="minori">#REF!</definedName>
    <definedName name="mio" localSheetId="3" hidden="1">{#N/A,#N/A,FALSE,"Indice"}</definedName>
    <definedName name="mio" localSheetId="1" hidden="1">{#N/A,#N/A,FALSE,"Indice"}</definedName>
    <definedName name="mio" localSheetId="2" hidden="1">{#N/A,#N/A,FALSE,"Indice"}</definedName>
    <definedName name="mio" localSheetId="0" hidden="1">{#N/A,#N/A,FALSE,"Indice"}</definedName>
    <definedName name="mio" localSheetId="4" hidden="1">{#N/A,#N/A,FALSE,"Indice"}</definedName>
    <definedName name="mio" hidden="1">{#N/A,#N/A,FALSE,"Indice"}</definedName>
    <definedName name="mn" localSheetId="3" hidden="1">{#N/A,#N/A,FALSE,"Indice"}</definedName>
    <definedName name="mn" localSheetId="1" hidden="1">{#N/A,#N/A,FALSE,"Indice"}</definedName>
    <definedName name="mn" localSheetId="2" hidden="1">{#N/A,#N/A,FALSE,"Indice"}</definedName>
    <definedName name="mn" localSheetId="0" hidden="1">{#N/A,#N/A,FALSE,"Indice"}</definedName>
    <definedName name="mn" localSheetId="4" hidden="1">{#N/A,#N/A,FALSE,"Indice"}</definedName>
    <definedName name="mn" hidden="1">{#N/A,#N/A,FALSE,"Indice"}</definedName>
    <definedName name="mnjnfd" localSheetId="0">#REF!</definedName>
    <definedName name="mnjnfd" localSheetId="4">#REF!</definedName>
    <definedName name="mnjnfd">#REF!</definedName>
    <definedName name="mobilità" localSheetId="0">[81]appoggio2!$H$2:$H$3</definedName>
    <definedName name="mobilità" localSheetId="4">[81]appoggio2!$H$2:$H$3</definedName>
    <definedName name="mobilità">[82]appoggio2!$H$2:$H$3</definedName>
    <definedName name="MODCE" localSheetId="3">'[83]CE 2008'!$C$2:$BL$404</definedName>
    <definedName name="MODCE" localSheetId="1">'[83]CE 2008'!$C$2:$BL$404</definedName>
    <definedName name="MODCE" localSheetId="2">'[83]CE 2008'!$C$2:$BL$404</definedName>
    <definedName name="MODCE" localSheetId="0">'[83]CE 2008'!$C$2:$BL$404</definedName>
    <definedName name="MODCE" localSheetId="4">'[165]CE 2008'!$C$2:$BL$404</definedName>
    <definedName name="MODCE">'[83]CE 2008'!$C$2:$BL$404</definedName>
    <definedName name="MODCE_1">NA()</definedName>
    <definedName name="moi" localSheetId="3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2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4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0">#REF!</definedName>
    <definedName name="MULTIPLI" localSheetId="4">#REF!</definedName>
    <definedName name="MULTIPLI">#REF!</definedName>
    <definedName name="muy" localSheetId="3" hidden="1">{#N/A,#N/A,FALSE,"B3";#N/A,#N/A,FALSE,"B2";#N/A,#N/A,FALSE,"B1"}</definedName>
    <definedName name="muy" localSheetId="1" hidden="1">{#N/A,#N/A,FALSE,"B3";#N/A,#N/A,FALSE,"B2";#N/A,#N/A,FALSE,"B1"}</definedName>
    <definedName name="muy" localSheetId="2" hidden="1">{#N/A,#N/A,FALSE,"B3";#N/A,#N/A,FALSE,"B2";#N/A,#N/A,FALSE,"B1"}</definedName>
    <definedName name="muy" localSheetId="0" hidden="1">{#N/A,#N/A,FALSE,"B3";#N/A,#N/A,FALSE,"B2";#N/A,#N/A,FALSE,"B1"}</definedName>
    <definedName name="muy" localSheetId="4" hidden="1">{#N/A,#N/A,FALSE,"B3";#N/A,#N/A,FALSE,"B2";#N/A,#N/A,FALSE,"B1"}</definedName>
    <definedName name="muy" hidden="1">{#N/A,#N/A,FALSE,"B3";#N/A,#N/A,FALSE,"B2";#N/A,#N/A,FALSE,"B1"}</definedName>
    <definedName name="new" localSheetId="0">#REF!</definedName>
    <definedName name="new" localSheetId="4">#REF!</definedName>
    <definedName name="new">#REF!</definedName>
    <definedName name="New_CE___Riepilogo_in_riga_con_periodo" localSheetId="0">'New Mod. CEprev2024 STAMPA'!$B$2:$D$402</definedName>
    <definedName name="New_CE___Riepilogo_in_riga_con_periodo" localSheetId="4">#REF!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0">#REF!</definedName>
    <definedName name="New_CE___Riepilogo_in_riga_con_periodo_4" localSheetId="4">#REF!</definedName>
    <definedName name="New_CE___Riepilogo_in_riga_con_periodo_4">#REF!</definedName>
    <definedName name="New_CE___Riepilogo_in_riga_con_periodo_5" localSheetId="0">#REF!</definedName>
    <definedName name="New_CE___Riepilogo_in_riga_con_periodo_5" localSheetId="4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0">#REF!</definedName>
    <definedName name="New_CE___Riepilogo_in_riga_con_periodo_7" localSheetId="4">#REF!</definedName>
    <definedName name="New_CE___Riepilogo_in_riga_con_periodo_7">#REF!</definedName>
    <definedName name="New_CE___Riepilogo_in_riga_con_periodo_8" localSheetId="0">#REF!</definedName>
    <definedName name="New_CE___Riepilogo_in_riga_con_periodo_8" localSheetId="4">#REF!</definedName>
    <definedName name="New_CE___Riepilogo_in_riga_con_periodo_8">#REF!</definedName>
    <definedName name="New_SP___Riepilogo_in_riga_con_periodo" localSheetId="0">#REF!</definedName>
    <definedName name="New_SP___Riepilogo_in_riga_con_periodo" localSheetId="4">#REF!</definedName>
    <definedName name="New_SP___Riepilogo_in_riga_con_periodo">#REF!</definedName>
    <definedName name="NFVCDAAS" localSheetId="0">#REF!</definedName>
    <definedName name="NFVCDAAS" localSheetId="4">#REF!</definedName>
    <definedName name="NFVCDAAS">#REF!</definedName>
    <definedName name="nn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0">#REF!</definedName>
    <definedName name="NNN" localSheetId="4">#REF!</definedName>
    <definedName name="NNN">#REF!</definedName>
    <definedName name="nnnpà" localSheetId="0">#REF!</definedName>
    <definedName name="nnnpà" localSheetId="4">#REF!</definedName>
    <definedName name="nnnpà">#REF!</definedName>
    <definedName name="nnùù" localSheetId="0">#REF!</definedName>
    <definedName name="nnùù" localSheetId="4">#REF!</definedName>
    <definedName name="nnùù">#REF!</definedName>
    <definedName name="NO_PSN_3" localSheetId="0">[53]VALORI!#REF!</definedName>
    <definedName name="NO_PSN_3">[54]VALORI!#REF!</definedName>
    <definedName name="NO_PSN_4444" localSheetId="0">[53]VALORI!#REF!</definedName>
    <definedName name="NO_PSN_4444">[54]VALORI!#REF!</definedName>
    <definedName name="nome_percorso" localSheetId="3">[37]Master!$C$3</definedName>
    <definedName name="nome_percorso" localSheetId="1">[37]Master!$C$3</definedName>
    <definedName name="nome_percorso" localSheetId="2">[37]Master!$C$3</definedName>
    <definedName name="nome_percorso" localSheetId="0">[37]Master!$C$3</definedName>
    <definedName name="nome_percorso" localSheetId="4">[140]Master!$C$3</definedName>
    <definedName name="nome_percorso">[37]Master!$C$3</definedName>
    <definedName name="NomeTabella">"Dummy"</definedName>
    <definedName name="nono" localSheetId="0">#REF!</definedName>
    <definedName name="nono" localSheetId="4">#REF!</definedName>
    <definedName name="nono">#REF!</definedName>
    <definedName name="nuovo" localSheetId="0">#REF!</definedName>
    <definedName name="nuovo" localSheetId="4">#REF!</definedName>
    <definedName name="nuovo">#REF!</definedName>
    <definedName name="ò" localSheetId="0">#REF!</definedName>
    <definedName name="ò" localSheetId="4">#REF!</definedName>
    <definedName name="ò">#REF!</definedName>
    <definedName name="ò.làòòlà" localSheetId="0">#REF!</definedName>
    <definedName name="ò.làòòlà" localSheetId="4">#REF!</definedName>
    <definedName name="ò.làòòlà">#REF!</definedName>
    <definedName name="obiettivo" localSheetId="3">[84]base!$A$2:$A$21</definedName>
    <definedName name="obiettivo" localSheetId="1">[84]base!$A$2:$A$21</definedName>
    <definedName name="obiettivo" localSheetId="2">[84]base!$A$2:$A$21</definedName>
    <definedName name="obiettivo" localSheetId="0">[84]base!$A$2:$A$21</definedName>
    <definedName name="obiettivo" localSheetId="4">[166]base!$A$2:$A$21</definedName>
    <definedName name="obiettivo">[84]base!$A$2:$A$21</definedName>
    <definedName name="ok" localSheetId="3" hidden="1">{#N/A,#N/A,FALSE,"B3";#N/A,#N/A,FALSE,"B2";#N/A,#N/A,FALSE,"B1"}</definedName>
    <definedName name="ok" localSheetId="1" hidden="1">{#N/A,#N/A,FALSE,"B3";#N/A,#N/A,FALSE,"B2";#N/A,#N/A,FALSE,"B1"}</definedName>
    <definedName name="ok" localSheetId="2" hidden="1">{#N/A,#N/A,FALSE,"B3";#N/A,#N/A,FALSE,"B2";#N/A,#N/A,FALSE,"B1"}</definedName>
    <definedName name="ok" localSheetId="0" hidden="1">{#N/A,#N/A,FALSE,"B3";#N/A,#N/A,FALSE,"B2";#N/A,#N/A,FALSE,"B1"}</definedName>
    <definedName name="ok" localSheetId="4" hidden="1">{#N/A,#N/A,FALSE,"B3";#N/A,#N/A,FALSE,"B2";#N/A,#N/A,FALSE,"B1"}</definedName>
    <definedName name="ok" hidden="1">{#N/A,#N/A,FALSE,"B3";#N/A,#N/A,FALSE,"B2";#N/A,#N/A,FALSE,"B1"}</definedName>
    <definedName name="old" localSheetId="3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2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localSheetId="4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0">#REF!</definedName>
    <definedName name="òòkk" localSheetId="4">#REF!</definedName>
    <definedName name="òòkk">#REF!</definedName>
    <definedName name="òòlò" localSheetId="0">#REF!</definedName>
    <definedName name="òòlò" localSheetId="4">#REF!</definedName>
    <definedName name="òòlò">#REF!</definedName>
    <definedName name="òòòò" localSheetId="0">#REF!</definedName>
    <definedName name="òòòò" localSheetId="4">#REF!</definedName>
    <definedName name="òòòò">#REF!</definedName>
    <definedName name="OPA" localSheetId="0">#REF!</definedName>
    <definedName name="OPA" localSheetId="4">#REF!</definedName>
    <definedName name="OPA">#REF!</definedName>
    <definedName name="OpEx" localSheetId="0">[75]Newco!$E$30:$AN$30</definedName>
    <definedName name="OpEx">[76]Newco!$E$30:$AN$30</definedName>
    <definedName name="OTTOBRE_2011_AGG" localSheetId="0">#REF!</definedName>
    <definedName name="OTTOBRE_2011_AGG" localSheetId="4">#REF!</definedName>
    <definedName name="OTTOBRE_2011_AGG">#REF!</definedName>
    <definedName name="P" localSheetId="0">#REF!</definedName>
    <definedName name="P" localSheetId="4">#REF!</definedName>
    <definedName name="P">#REF!</definedName>
    <definedName name="PA" localSheetId="0">#REF!</definedName>
    <definedName name="PA" localSheetId="4">#REF!</definedName>
    <definedName name="PA">#REF!</definedName>
    <definedName name="padAcqBen00" localSheetId="0">#REF!</definedName>
    <definedName name="padAcqBen00" localSheetId="4">#REF!</definedName>
    <definedName name="padAcqBen00">#REF!</definedName>
    <definedName name="padAcqBen01" localSheetId="0">#REF!</definedName>
    <definedName name="padAcqBen01" localSheetId="4">#REF!</definedName>
    <definedName name="padAcqBen01">#REF!</definedName>
    <definedName name="padAcqBen02" localSheetId="0">#REF!</definedName>
    <definedName name="padAcqBen02" localSheetId="4">#REF!</definedName>
    <definedName name="padAcqBen02">#REF!</definedName>
    <definedName name="padAcqBen03" localSheetId="0">#REF!</definedName>
    <definedName name="padAcqBen03" localSheetId="4">#REF!</definedName>
    <definedName name="padAcqBen03">#REF!</definedName>
    <definedName name="padAcqBen04" localSheetId="0">#REF!</definedName>
    <definedName name="padAcqBen04" localSheetId="4">#REF!</definedName>
    <definedName name="padAcqBen04">#REF!</definedName>
    <definedName name="padAcqBen05" localSheetId="0">'[85]parametri progr'!$I$20</definedName>
    <definedName name="padAcqBen05">'[86]parametri progr'!$I$20</definedName>
    <definedName name="padAcqBen06" localSheetId="3">'[87]parametri progr'!$J$20</definedName>
    <definedName name="padAcqBen06" localSheetId="1">'[87]parametri progr'!$J$20</definedName>
    <definedName name="padAcqBen06" localSheetId="2">'[87]parametri progr'!$J$20</definedName>
    <definedName name="padAcqBen06" localSheetId="0">'[87]parametri progr'!$J$20</definedName>
    <definedName name="padAcqBen06" localSheetId="4">'[167]parametri progr'!$J$20</definedName>
    <definedName name="padAcqBen06">'[87]parametri progr'!$J$20</definedName>
    <definedName name="padAcqBen07" localSheetId="3">'[87]parametri progr'!$K$20</definedName>
    <definedName name="padAcqBen07" localSheetId="1">'[87]parametri progr'!$K$20</definedName>
    <definedName name="padAcqBen07" localSheetId="2">'[87]parametri progr'!$K$20</definedName>
    <definedName name="padAcqBen07" localSheetId="0">'[87]parametri progr'!$K$20</definedName>
    <definedName name="padAcqBen07" localSheetId="4">'[167]parametri progr'!$K$20</definedName>
    <definedName name="padAcqBen07">'[87]parametri progr'!$K$20</definedName>
    <definedName name="padAltrEnti00" localSheetId="0">#REF!</definedName>
    <definedName name="padAltrEnti00" localSheetId="4">#REF!</definedName>
    <definedName name="padAltrEnti00">#REF!</definedName>
    <definedName name="padAltrEnti01" localSheetId="0">#REF!</definedName>
    <definedName name="padAltrEnti01" localSheetId="4">#REF!</definedName>
    <definedName name="padAltrEnti01">#REF!</definedName>
    <definedName name="padAltrEnti02" localSheetId="0">#REF!</definedName>
    <definedName name="padAltrEnti02" localSheetId="4">#REF!</definedName>
    <definedName name="padAltrEnti02">#REF!</definedName>
    <definedName name="padAltrEnti03" localSheetId="0">#REF!</definedName>
    <definedName name="padAltrEnti03" localSheetId="4">#REF!</definedName>
    <definedName name="padAltrEnti03">#REF!</definedName>
    <definedName name="padAltrEnti04" localSheetId="0">#REF!</definedName>
    <definedName name="padAltrEnti04" localSheetId="4">#REF!</definedName>
    <definedName name="padAltrEnti04">#REF!</definedName>
    <definedName name="padAltrEnti05" localSheetId="0">#REF!</definedName>
    <definedName name="padAltrEnti05" localSheetId="4">#REF!</definedName>
    <definedName name="padAltrEnti05">#REF!</definedName>
    <definedName name="padAltrEnti06" localSheetId="0">#REF!</definedName>
    <definedName name="padAltrEnti06" localSheetId="4">#REF!</definedName>
    <definedName name="padAltrEnti06">#REF!</definedName>
    <definedName name="padAltrEnti07" localSheetId="0">#REF!</definedName>
    <definedName name="padAltrEnti07" localSheetId="4">#REF!</definedName>
    <definedName name="padAltrEnti07">#REF!</definedName>
    <definedName name="padAltrServ00" localSheetId="0">#REF!</definedName>
    <definedName name="padAltrServ00" localSheetId="4">#REF!</definedName>
    <definedName name="padAltrServ00">#REF!</definedName>
    <definedName name="padAltrServ01" localSheetId="0">#REF!</definedName>
    <definedName name="padAltrServ01" localSheetId="4">#REF!</definedName>
    <definedName name="padAltrServ01">#REF!</definedName>
    <definedName name="padAltrServ02" localSheetId="0">#REF!</definedName>
    <definedName name="padAltrServ02" localSheetId="4">#REF!</definedName>
    <definedName name="padAltrServ02">#REF!</definedName>
    <definedName name="padAltrServ03" localSheetId="0">#REF!</definedName>
    <definedName name="padAltrServ03" localSheetId="4">#REF!</definedName>
    <definedName name="padAltrServ03">#REF!</definedName>
    <definedName name="padAltrServ04" localSheetId="0">#REF!</definedName>
    <definedName name="padAltrServ04" localSheetId="4">#REF!</definedName>
    <definedName name="padAltrServ04">#REF!</definedName>
    <definedName name="padAltrServ05" localSheetId="0">#REF!</definedName>
    <definedName name="padAltrServ05" localSheetId="4">#REF!</definedName>
    <definedName name="padAltrServ05">#REF!</definedName>
    <definedName name="padAltrServ06" localSheetId="0">#REF!</definedName>
    <definedName name="padAltrServ06" localSheetId="4">#REF!</definedName>
    <definedName name="padAltrServ06">#REF!</definedName>
    <definedName name="padAltrServ07" localSheetId="0">#REF!</definedName>
    <definedName name="padAltrServ07" localSheetId="4">#REF!</definedName>
    <definedName name="padAltrServ07">#REF!</definedName>
    <definedName name="padAmmGen00" localSheetId="0">#REF!</definedName>
    <definedName name="padAmmGen00" localSheetId="4">#REF!</definedName>
    <definedName name="padAmmGen00">#REF!</definedName>
    <definedName name="padAmmGen01" localSheetId="0">#REF!</definedName>
    <definedName name="padAmmGen01" localSheetId="4">#REF!</definedName>
    <definedName name="padAmmGen01">#REF!</definedName>
    <definedName name="padAmmGen02" localSheetId="0">#REF!</definedName>
    <definedName name="padAmmGen02" localSheetId="4">#REF!</definedName>
    <definedName name="padAmmGen02">#REF!</definedName>
    <definedName name="padAmmGen03" localSheetId="0">#REF!</definedName>
    <definedName name="padAmmGen03" localSheetId="4">#REF!</definedName>
    <definedName name="padAmmGen03">#REF!</definedName>
    <definedName name="padAmmGen04" localSheetId="0">#REF!</definedName>
    <definedName name="padAmmGen04" localSheetId="4">#REF!</definedName>
    <definedName name="padAmmGen04">#REF!</definedName>
    <definedName name="padAmmGen05" localSheetId="0">#REF!</definedName>
    <definedName name="padAmmGen05" localSheetId="4">#REF!</definedName>
    <definedName name="padAmmGen05">#REF!</definedName>
    <definedName name="padAmmGen06" localSheetId="0">#REF!</definedName>
    <definedName name="padAmmGen06" localSheetId="4">#REF!</definedName>
    <definedName name="padAmmGen06">#REF!</definedName>
    <definedName name="padAmmGen07" localSheetId="0">#REF!</definedName>
    <definedName name="padAmmGen07" localSheetId="4">#REF!</definedName>
    <definedName name="padAmmGen07">#REF!</definedName>
    <definedName name="padExtrFsn00" localSheetId="0">#REF!</definedName>
    <definedName name="padExtrFsn00" localSheetId="4">#REF!</definedName>
    <definedName name="padExtrFsn00">#REF!</definedName>
    <definedName name="padExtrFsn01" localSheetId="0">#REF!</definedName>
    <definedName name="padExtrFsn01" localSheetId="4">#REF!</definedName>
    <definedName name="padExtrFsn01">#REF!</definedName>
    <definedName name="padExtrFsn02" localSheetId="0">#REF!</definedName>
    <definedName name="padExtrFsn02" localSheetId="4">#REF!</definedName>
    <definedName name="padExtrFsn02">#REF!</definedName>
    <definedName name="padExtrFsn03" localSheetId="0">#REF!</definedName>
    <definedName name="padExtrFsn03" localSheetId="4">#REF!</definedName>
    <definedName name="padExtrFsn03">#REF!</definedName>
    <definedName name="padExtrFsn04" localSheetId="0">#REF!</definedName>
    <definedName name="padExtrFsn04" localSheetId="4">#REF!</definedName>
    <definedName name="padExtrFsn04">#REF!</definedName>
    <definedName name="padExtrFsn05" localSheetId="0">#REF!</definedName>
    <definedName name="padExtrFsn05" localSheetId="4">#REF!</definedName>
    <definedName name="padExtrFsn05">#REF!</definedName>
    <definedName name="padExtrFsn06" localSheetId="0">#REF!</definedName>
    <definedName name="padExtrFsn06" localSheetId="4">#REF!</definedName>
    <definedName name="padExtrFsn06">#REF!</definedName>
    <definedName name="padExtrFsn07" localSheetId="0">#REF!</definedName>
    <definedName name="padExtrFsn07" localSheetId="4">#REF!</definedName>
    <definedName name="padExtrFsn07">#REF!</definedName>
    <definedName name="padImpTax00" localSheetId="0">#REF!</definedName>
    <definedName name="padImpTax00" localSheetId="4">#REF!</definedName>
    <definedName name="padImpTax00">#REF!</definedName>
    <definedName name="padImpTax01" localSheetId="0">#REF!</definedName>
    <definedName name="padImpTax01" localSheetId="4">#REF!</definedName>
    <definedName name="padImpTax01">#REF!</definedName>
    <definedName name="padImpTax02" localSheetId="0">#REF!</definedName>
    <definedName name="padImpTax02" localSheetId="4">#REF!</definedName>
    <definedName name="padImpTax02">#REF!</definedName>
    <definedName name="padImpTax03" localSheetId="0">#REF!</definedName>
    <definedName name="padImpTax03" localSheetId="4">#REF!</definedName>
    <definedName name="padImpTax03">#REF!</definedName>
    <definedName name="padImpTax04" localSheetId="0">#REF!</definedName>
    <definedName name="padImpTax04" localSheetId="4">#REF!</definedName>
    <definedName name="padImpTax04">#REF!</definedName>
    <definedName name="padImpTax05" localSheetId="0">#REF!</definedName>
    <definedName name="padImpTax05" localSheetId="4">#REF!</definedName>
    <definedName name="padImpTax05">#REF!</definedName>
    <definedName name="padImpTax06" localSheetId="0">#REF!</definedName>
    <definedName name="padImpTax06" localSheetId="4">#REF!</definedName>
    <definedName name="padImpTax06">#REF!</definedName>
    <definedName name="padImpTax07" localSheetId="0">#REF!</definedName>
    <definedName name="padImpTax07" localSheetId="4">#REF!</definedName>
    <definedName name="padImpTax07">#REF!</definedName>
    <definedName name="padIrcss00" localSheetId="0">#REF!</definedName>
    <definedName name="padIrcss00" localSheetId="4">#REF!</definedName>
    <definedName name="padIrcss00">#REF!</definedName>
    <definedName name="padIrcss01" localSheetId="0">#REF!</definedName>
    <definedName name="padIrcss01" localSheetId="4">#REF!</definedName>
    <definedName name="padIrcss01">#REF!</definedName>
    <definedName name="padIrcss02" localSheetId="0">#REF!</definedName>
    <definedName name="padIrcss02" localSheetId="4">#REF!</definedName>
    <definedName name="padIrcss02">#REF!</definedName>
    <definedName name="padIrcss03" localSheetId="0">#REF!</definedName>
    <definedName name="padIrcss03" localSheetId="4">#REF!</definedName>
    <definedName name="padIrcss03">#REF!</definedName>
    <definedName name="padIrcss04" localSheetId="0">#REF!</definedName>
    <definedName name="padIrcss04" localSheetId="4">#REF!</definedName>
    <definedName name="padIrcss04">#REF!</definedName>
    <definedName name="padIrcss05" localSheetId="0">#REF!</definedName>
    <definedName name="padIrcss05" localSheetId="4">#REF!</definedName>
    <definedName name="padIrcss05">#REF!</definedName>
    <definedName name="padIrcss06" localSheetId="0">#REF!</definedName>
    <definedName name="padIrcss06" localSheetId="4">#REF!</definedName>
    <definedName name="padIrcss06">#REF!</definedName>
    <definedName name="padIrcss07" localSheetId="0">#REF!</definedName>
    <definedName name="padIrcss07" localSheetId="4">#REF!</definedName>
    <definedName name="padIrcss07">#REF!</definedName>
    <definedName name="padManutenz00" localSheetId="0">#REF!</definedName>
    <definedName name="padManutenz00" localSheetId="4">#REF!</definedName>
    <definedName name="padManutenz00">#REF!</definedName>
    <definedName name="padManutenz01" localSheetId="0">#REF!</definedName>
    <definedName name="padManutenz01" localSheetId="4">#REF!</definedName>
    <definedName name="padManutenz01">#REF!</definedName>
    <definedName name="padManutenz02" localSheetId="0">#REF!</definedName>
    <definedName name="padManutenz02" localSheetId="4">#REF!</definedName>
    <definedName name="padManutenz02">#REF!</definedName>
    <definedName name="padManutenz03" localSheetId="0">#REF!</definedName>
    <definedName name="padManutenz03" localSheetId="4">#REF!</definedName>
    <definedName name="padManutenz03">#REF!</definedName>
    <definedName name="padManutenz04" localSheetId="0">#REF!</definedName>
    <definedName name="padManutenz04" localSheetId="4">#REF!</definedName>
    <definedName name="padManutenz04">#REF!</definedName>
    <definedName name="padManutenz05" localSheetId="0">#REF!</definedName>
    <definedName name="padManutenz05" localSheetId="4">#REF!</definedName>
    <definedName name="padManutenz05">#REF!</definedName>
    <definedName name="padManutenz06" localSheetId="0">#REF!</definedName>
    <definedName name="padManutenz06" localSheetId="4">#REF!</definedName>
    <definedName name="padManutenz06">#REF!</definedName>
    <definedName name="padManutenz07" localSheetId="0">#REF!</definedName>
    <definedName name="padManutenz07" localSheetId="4">#REF!</definedName>
    <definedName name="padManutenz07">#REF!</definedName>
    <definedName name="padmedgen00" localSheetId="0">#REF!</definedName>
    <definedName name="padmedgen00" localSheetId="4">#REF!</definedName>
    <definedName name="padmedgen00">#REF!</definedName>
    <definedName name="padmedgen01" localSheetId="0">#REF!</definedName>
    <definedName name="padmedgen01" localSheetId="4">#REF!</definedName>
    <definedName name="padmedgen01">#REF!</definedName>
    <definedName name="padmedgen02" localSheetId="0">#REF!</definedName>
    <definedName name="padmedgen02" localSheetId="4">#REF!</definedName>
    <definedName name="padmedgen02">#REF!</definedName>
    <definedName name="padmedgen03" localSheetId="0">#REF!</definedName>
    <definedName name="padmedgen03" localSheetId="4">#REF!</definedName>
    <definedName name="padmedgen03">#REF!</definedName>
    <definedName name="padmedgen04" localSheetId="0">#REF!</definedName>
    <definedName name="padmedgen04" localSheetId="4">#REF!</definedName>
    <definedName name="padmedgen04">#REF!</definedName>
    <definedName name="padmedgen05" localSheetId="0">'[85]parametri progr'!$I$11</definedName>
    <definedName name="padmedgen05">'[86]parametri progr'!$I$11</definedName>
    <definedName name="padmedgen06" localSheetId="3">'[87]parametri progr'!$J$11</definedName>
    <definedName name="padmedgen06" localSheetId="1">'[87]parametri progr'!$J$11</definedName>
    <definedName name="padmedgen06" localSheetId="2">'[87]parametri progr'!$J$11</definedName>
    <definedName name="padmedgen06" localSheetId="0">'[87]parametri progr'!$J$11</definedName>
    <definedName name="padmedgen06" localSheetId="4">'[167]parametri progr'!$J$11</definedName>
    <definedName name="padmedgen06">'[87]parametri progr'!$J$11</definedName>
    <definedName name="padmedgen07" localSheetId="3">'[87]parametri progr'!$K$11</definedName>
    <definedName name="padmedgen07" localSheetId="1">'[87]parametri progr'!$K$11</definedName>
    <definedName name="padmedgen07" localSheetId="2">'[87]parametri progr'!$K$11</definedName>
    <definedName name="padmedgen07" localSheetId="0">'[87]parametri progr'!$K$11</definedName>
    <definedName name="padmedgen07" localSheetId="4">'[167]parametri progr'!$K$11</definedName>
    <definedName name="padmedgen07">'[87]parametri progr'!$K$11</definedName>
    <definedName name="padOnFin00" localSheetId="0">#REF!</definedName>
    <definedName name="padOnFin00" localSheetId="4">#REF!</definedName>
    <definedName name="padOnFin00">#REF!</definedName>
    <definedName name="padOnFin01" localSheetId="0">#REF!</definedName>
    <definedName name="padOnFin01" localSheetId="4">#REF!</definedName>
    <definedName name="padOnFin01">#REF!</definedName>
    <definedName name="padOnFin02" localSheetId="0">#REF!</definedName>
    <definedName name="padOnFin02" localSheetId="4">#REF!</definedName>
    <definedName name="padOnFin02">#REF!</definedName>
    <definedName name="padOnFin03" localSheetId="0">#REF!</definedName>
    <definedName name="padOnFin03" localSheetId="4">#REF!</definedName>
    <definedName name="padOnFin03">#REF!</definedName>
    <definedName name="padOnFin04" localSheetId="0">#REF!</definedName>
    <definedName name="padOnFin04" localSheetId="4">#REF!</definedName>
    <definedName name="padOnFin04">#REF!</definedName>
    <definedName name="padOnFin05" localSheetId="0">#REF!</definedName>
    <definedName name="padOnFin05" localSheetId="4">#REF!</definedName>
    <definedName name="padOnFin05">#REF!</definedName>
    <definedName name="padOnFin06" localSheetId="0">#REF!</definedName>
    <definedName name="padOnFin06" localSheetId="4">#REF!</definedName>
    <definedName name="padOnFin06">#REF!</definedName>
    <definedName name="padOnFin07" localSheetId="0">#REF!</definedName>
    <definedName name="padOnFin07" localSheetId="4">#REF!</definedName>
    <definedName name="padOnFin07">#REF!</definedName>
    <definedName name="padOspPriv00" localSheetId="0">#REF!</definedName>
    <definedName name="padOspPriv00" localSheetId="4">#REF!</definedName>
    <definedName name="padOspPriv00">#REF!</definedName>
    <definedName name="padOspPriv01" localSheetId="0">#REF!</definedName>
    <definedName name="padOspPriv01" localSheetId="4">#REF!</definedName>
    <definedName name="padOspPriv01">#REF!</definedName>
    <definedName name="padOspPriv02" localSheetId="0">#REF!</definedName>
    <definedName name="padOspPriv02" localSheetId="4">#REF!</definedName>
    <definedName name="padOspPriv02">#REF!</definedName>
    <definedName name="padOspPriv03" localSheetId="0">#REF!</definedName>
    <definedName name="padOspPriv03" localSheetId="4">#REF!</definedName>
    <definedName name="padOspPriv03">#REF!</definedName>
    <definedName name="padOspPriv04" localSheetId="0">#REF!</definedName>
    <definedName name="padOspPriv04" localSheetId="4">#REF!</definedName>
    <definedName name="padOspPriv04">#REF!</definedName>
    <definedName name="padOspPriv05" localSheetId="0">#REF!</definedName>
    <definedName name="padOspPriv05" localSheetId="4">#REF!</definedName>
    <definedName name="padOspPriv05">#REF!</definedName>
    <definedName name="padOspPriv06" localSheetId="0">#REF!</definedName>
    <definedName name="padOspPriv06" localSheetId="4">#REF!</definedName>
    <definedName name="padOspPriv06">#REF!</definedName>
    <definedName name="padOspPriv07" localSheetId="0">#REF!</definedName>
    <definedName name="padOspPriv07" localSheetId="4">#REF!</definedName>
    <definedName name="padOspPriv07">#REF!</definedName>
    <definedName name="padOspPubb00" localSheetId="0">#REF!</definedName>
    <definedName name="padOspPubb00" localSheetId="4">#REF!</definedName>
    <definedName name="padOspPubb00">#REF!</definedName>
    <definedName name="padOspPubb01" localSheetId="0">#REF!</definedName>
    <definedName name="padOspPubb01" localSheetId="4">#REF!</definedName>
    <definedName name="padOspPubb01">#REF!</definedName>
    <definedName name="padOspPubb02" localSheetId="0">#REF!</definedName>
    <definedName name="padOspPubb02" localSheetId="4">#REF!</definedName>
    <definedName name="padOspPubb02">#REF!</definedName>
    <definedName name="padOspPubb03" localSheetId="0">#REF!</definedName>
    <definedName name="padOspPubb03" localSheetId="4">#REF!</definedName>
    <definedName name="padOspPubb03">#REF!</definedName>
    <definedName name="padOspPubb04" localSheetId="0">#REF!</definedName>
    <definedName name="padOspPubb04" localSheetId="4">#REF!</definedName>
    <definedName name="padOspPubb04">#REF!</definedName>
    <definedName name="padOspPubb05" localSheetId="0">#REF!</definedName>
    <definedName name="padOspPubb05" localSheetId="4">#REF!</definedName>
    <definedName name="padOspPubb05">#REF!</definedName>
    <definedName name="padOspPubb06" localSheetId="0">#REF!</definedName>
    <definedName name="padOspPubb06" localSheetId="4">#REF!</definedName>
    <definedName name="padOspPubb06">#REF!</definedName>
    <definedName name="padOspPubb07" localSheetId="0">#REF!</definedName>
    <definedName name="padOspPubb07" localSheetId="4">#REF!</definedName>
    <definedName name="padOspPubb07">#REF!</definedName>
    <definedName name="padServApp00" localSheetId="0">#REF!</definedName>
    <definedName name="padServApp00" localSheetId="4">#REF!</definedName>
    <definedName name="padServApp00">#REF!</definedName>
    <definedName name="padServApp01" localSheetId="0">#REF!</definedName>
    <definedName name="padServApp01" localSheetId="4">#REF!</definedName>
    <definedName name="padServApp01">#REF!</definedName>
    <definedName name="padServApp02" localSheetId="0">#REF!</definedName>
    <definedName name="padServApp02" localSheetId="4">#REF!</definedName>
    <definedName name="padServApp02">#REF!</definedName>
    <definedName name="padServApp03" localSheetId="0">#REF!</definedName>
    <definedName name="padServApp03" localSheetId="4">#REF!</definedName>
    <definedName name="padServApp03">#REF!</definedName>
    <definedName name="padServApp04" localSheetId="0">#REF!</definedName>
    <definedName name="padServApp04" localSheetId="4">#REF!</definedName>
    <definedName name="padServApp04">#REF!</definedName>
    <definedName name="padServApp05" localSheetId="0">#REF!</definedName>
    <definedName name="padServApp05" localSheetId="4">#REF!</definedName>
    <definedName name="padServApp05">#REF!</definedName>
    <definedName name="padServApp06" localSheetId="0">#REF!</definedName>
    <definedName name="padServApp06" localSheetId="4">#REF!</definedName>
    <definedName name="padServApp06">#REF!</definedName>
    <definedName name="padServApp07" localSheetId="0">#REF!</definedName>
    <definedName name="padServApp07" localSheetId="4">#REF!</definedName>
    <definedName name="padServApp07">#REF!</definedName>
    <definedName name="padSpecPriv00" localSheetId="0">#REF!</definedName>
    <definedName name="padSpecPriv00" localSheetId="4">#REF!</definedName>
    <definedName name="padSpecPriv00">#REF!</definedName>
    <definedName name="padSpecPriv01" localSheetId="0">#REF!</definedName>
    <definedName name="padSpecPriv01" localSheetId="4">#REF!</definedName>
    <definedName name="padSpecPriv01">#REF!</definedName>
    <definedName name="padSpecPriv02" localSheetId="0">#REF!</definedName>
    <definedName name="padSpecPriv02" localSheetId="4">#REF!</definedName>
    <definedName name="padSpecPriv02">#REF!</definedName>
    <definedName name="padSpecPriv03" localSheetId="0">#REF!</definedName>
    <definedName name="padSpecPriv03" localSheetId="4">#REF!</definedName>
    <definedName name="padSpecPriv03">#REF!</definedName>
    <definedName name="padSpecPriv04" localSheetId="0">#REF!</definedName>
    <definedName name="padSpecPriv04" localSheetId="4">#REF!</definedName>
    <definedName name="padSpecPriv04">#REF!</definedName>
    <definedName name="padSpecPriv05" localSheetId="0">#REF!</definedName>
    <definedName name="padSpecPriv05" localSheetId="4">#REF!</definedName>
    <definedName name="padSpecPriv05">#REF!</definedName>
    <definedName name="padSpecPriv06" localSheetId="0">#REF!</definedName>
    <definedName name="padSpecPriv06" localSheetId="4">#REF!</definedName>
    <definedName name="padSpecPriv06">#REF!</definedName>
    <definedName name="padSpecPriv07" localSheetId="0">#REF!</definedName>
    <definedName name="padSpecPriv07" localSheetId="4">#REF!</definedName>
    <definedName name="padSpecPriv07">#REF!</definedName>
    <definedName name="padSpecPubb00" localSheetId="0">#REF!</definedName>
    <definedName name="padSpecPubb00" localSheetId="4">#REF!</definedName>
    <definedName name="padSpecPubb00">#REF!</definedName>
    <definedName name="padSpecPubb01" localSheetId="0">#REF!</definedName>
    <definedName name="padSpecPubb01" localSheetId="4">#REF!</definedName>
    <definedName name="padSpecPubb01">#REF!</definedName>
    <definedName name="padSpecPubb02" localSheetId="0">#REF!</definedName>
    <definedName name="padSpecPubb02" localSheetId="4">#REF!</definedName>
    <definedName name="padSpecPubb02">#REF!</definedName>
    <definedName name="padSpecPubb03" localSheetId="0">#REF!</definedName>
    <definedName name="padSpecPubb03" localSheetId="4">#REF!</definedName>
    <definedName name="padSpecPubb03">#REF!</definedName>
    <definedName name="padSpecPubb04" localSheetId="0">#REF!</definedName>
    <definedName name="padSpecPubb04" localSheetId="4">#REF!</definedName>
    <definedName name="padSpecPubb04">#REF!</definedName>
    <definedName name="padSpecPubb05" localSheetId="0">#REF!</definedName>
    <definedName name="padSpecPubb05" localSheetId="4">#REF!</definedName>
    <definedName name="padSpecPubb05">#REF!</definedName>
    <definedName name="padSpecPubb06" localSheetId="0">#REF!</definedName>
    <definedName name="padSpecPubb06" localSheetId="4">#REF!</definedName>
    <definedName name="padSpecPubb06">#REF!</definedName>
    <definedName name="padSpecPubb07" localSheetId="0">#REF!</definedName>
    <definedName name="padSpecPubb07" localSheetId="4">#REF!</definedName>
    <definedName name="padSpecPubb07">#REF!</definedName>
    <definedName name="palermo">#N/A</definedName>
    <definedName name="PARAMETRI" localSheetId="0">'[88]Parametri stipendiali'!$A$6:$T$80</definedName>
    <definedName name="PARAMETRI">'[89]Parametri stipendiali'!$A$6:$T$80</definedName>
    <definedName name="partsardegna" localSheetId="3">'[90]Quadro macro'!$C$14</definedName>
    <definedName name="partsardegna" localSheetId="1">'[90]Quadro macro'!$C$14</definedName>
    <definedName name="partsardegna" localSheetId="2">'[90]Quadro macro'!$C$14</definedName>
    <definedName name="partsardegna" localSheetId="0">'[90]Quadro macro'!$C$14</definedName>
    <definedName name="partsardegna" localSheetId="4">'[168]Quadro macro'!$C$14</definedName>
    <definedName name="partsardegna">'[90]Quadro macro'!$C$14</definedName>
    <definedName name="partsicilia" localSheetId="3">'[90]Quadro macro'!$C$13</definedName>
    <definedName name="partsicilia" localSheetId="1">'[90]Quadro macro'!$C$13</definedName>
    <definedName name="partsicilia" localSheetId="2">'[90]Quadro macro'!$C$13</definedName>
    <definedName name="partsicilia" localSheetId="0">'[90]Quadro macro'!$C$13</definedName>
    <definedName name="partsicilia" localSheetId="4">'[168]Quadro macro'!$C$13</definedName>
    <definedName name="partsicilia">'[90]Quadro macro'!$C$13</definedName>
    <definedName name="PASSIVO" localSheetId="0">#REF!</definedName>
    <definedName name="PASSIVO" localSheetId="4">#REF!</definedName>
    <definedName name="PASSIVO">#REF!</definedName>
    <definedName name="PAT" localSheetId="0">#REF!</definedName>
    <definedName name="PAT" localSheetId="4">#REF!</definedName>
    <definedName name="PAT">#REF!</definedName>
    <definedName name="PayFinal" localSheetId="0">[35]WorkCap!$C$46:$AR$46</definedName>
    <definedName name="PayFinal">[36]WorkCap!$C$46:$AR$46</definedName>
    <definedName name="PERSONALE" localSheetId="0">#REF!</definedName>
    <definedName name="PERSONALE" localSheetId="4">#REF!</definedName>
    <definedName name="PERSONALE">#REF!</definedName>
    <definedName name="Personale_Dipendente">#N/A</definedName>
    <definedName name="PFI" localSheetId="0">#REF!</definedName>
    <definedName name="PFI" localSheetId="4">#REF!</definedName>
    <definedName name="PFI">#REF!</definedName>
    <definedName name="Pilastro" localSheetId="0">#REF!</definedName>
    <definedName name="Pilastro" localSheetId="4">#REF!</definedName>
    <definedName name="Pilastro">#REF!</definedName>
    <definedName name="piln07" localSheetId="0">'[91]Quadro Macro'!$L$7</definedName>
    <definedName name="piln07" localSheetId="4">'[169]Quadro Macro'!$L$7</definedName>
    <definedName name="piln07">'[92]Quadro Macro'!$L$7</definedName>
    <definedName name="pilt05" localSheetId="0">'[91]Quadro Macro'!$L$9</definedName>
    <definedName name="pilt05" localSheetId="4">'[169]Quadro Macro'!$L$9</definedName>
    <definedName name="pilt05">'[92]Quadro Macro'!$L$9</definedName>
    <definedName name="pilt06" localSheetId="0">'[91]Quadro Macro'!$L$10</definedName>
    <definedName name="pilt06" localSheetId="4">'[169]Quadro Macro'!$L$10</definedName>
    <definedName name="pilt06">'[92]Quadro Macro'!$L$10</definedName>
    <definedName name="pilt07" localSheetId="0">'[91]Quadro Macro'!$L$11</definedName>
    <definedName name="pilt07" localSheetId="4">'[169]Quadro Macro'!$L$11</definedName>
    <definedName name="pilt07">'[92]Quadro Macro'!$L$11</definedName>
    <definedName name="pilt08" localSheetId="0">'[93]Quadro Macro'!$L$12</definedName>
    <definedName name="pilt08">'[94]Quadro Macro'!$L$12</definedName>
    <definedName name="pinflprev00" localSheetId="0">#REF!</definedName>
    <definedName name="pinflprev00" localSheetId="4">#REF!</definedName>
    <definedName name="pinflprev00">#REF!</definedName>
    <definedName name="pinflprev01" localSheetId="0">#REF!</definedName>
    <definedName name="pinflprev01" localSheetId="4">#REF!</definedName>
    <definedName name="pinflprev01">#REF!</definedName>
    <definedName name="pinflprev02" localSheetId="0">#REF!</definedName>
    <definedName name="pinflprev02" localSheetId="4">#REF!</definedName>
    <definedName name="pinflprev02">#REF!</definedName>
    <definedName name="pinflprev03" localSheetId="0">#REF!</definedName>
    <definedName name="pinflprev03" localSheetId="4">#REF!</definedName>
    <definedName name="pinflprev03">#REF!</definedName>
    <definedName name="pinflprev04" localSheetId="0">#REF!</definedName>
    <definedName name="pinflprev04" localSheetId="4">#REF!</definedName>
    <definedName name="pinflprev04">#REF!</definedName>
    <definedName name="pinflprev05" localSheetId="0">#REF!</definedName>
    <definedName name="pinflprev05" localSheetId="4">#REF!</definedName>
    <definedName name="pinflprev05">#REF!</definedName>
    <definedName name="pinflprev06" localSheetId="0">#REF!</definedName>
    <definedName name="pinflprev06" localSheetId="4">#REF!</definedName>
    <definedName name="pinflprev06">#REF!</definedName>
    <definedName name="pinflprev07" localSheetId="0">#REF!</definedName>
    <definedName name="pinflprev07" localSheetId="4">#REF!</definedName>
    <definedName name="pinflprev07">#REF!</definedName>
    <definedName name="pinflprog00" localSheetId="0">#REF!</definedName>
    <definedName name="pinflprog00" localSheetId="4">#REF!</definedName>
    <definedName name="pinflprog00">#REF!</definedName>
    <definedName name="pinflprog01" localSheetId="0">#REF!</definedName>
    <definedName name="pinflprog01" localSheetId="4">#REF!</definedName>
    <definedName name="pinflprog01">#REF!</definedName>
    <definedName name="pinflprog02" localSheetId="0">#REF!</definedName>
    <definedName name="pinflprog02" localSheetId="4">#REF!</definedName>
    <definedName name="pinflprog02">#REF!</definedName>
    <definedName name="pinflprog03" localSheetId="0">#REF!</definedName>
    <definedName name="pinflprog03" localSheetId="4">#REF!</definedName>
    <definedName name="pinflprog03">#REF!</definedName>
    <definedName name="pinflprog04" localSheetId="0">#REF!</definedName>
    <definedName name="pinflprog04" localSheetId="4">#REF!</definedName>
    <definedName name="pinflprog04">#REF!</definedName>
    <definedName name="pinflprog05" localSheetId="0">#REF!</definedName>
    <definedName name="pinflprog05" localSheetId="4">#REF!</definedName>
    <definedName name="pinflprog05">#REF!</definedName>
    <definedName name="pinflprog06" localSheetId="0">#REF!</definedName>
    <definedName name="pinflprog06" localSheetId="4">#REF!</definedName>
    <definedName name="pinflprog06">#REF!</definedName>
    <definedName name="pinflprog07" localSheetId="0">#REF!</definedName>
    <definedName name="pinflprog07" localSheetId="4">#REF!</definedName>
    <definedName name="pinflprog07">#REF!</definedName>
    <definedName name="pippo" localSheetId="3" hidden="1">{#N/A,#N/A,FALSE,"Indice"}</definedName>
    <definedName name="pippo" localSheetId="1" hidden="1">{#N/A,#N/A,FALSE,"Indice"}</definedName>
    <definedName name="pippo" localSheetId="2" hidden="1">{#N/A,#N/A,FALSE,"Indice"}</definedName>
    <definedName name="pippo" localSheetId="0" hidden="1">{#N/A,#N/A,FALSE,"Indice"}</definedName>
    <definedName name="pippo" localSheetId="4" hidden="1">{#N/A,#N/A,FALSE,"Indice"}</definedName>
    <definedName name="pippo" hidden="1">{#N/A,#N/A,FALSE,"Indice"}</definedName>
    <definedName name="pippo3" localSheetId="3">[95]appoggio2!$N$2:$N$124</definedName>
    <definedName name="pippo3" localSheetId="1">[95]appoggio2!$N$2:$N$124</definedName>
    <definedName name="pippo3" localSheetId="2">[95]appoggio2!$N$2:$N$124</definedName>
    <definedName name="pippo3" localSheetId="0">[96]appoggio2!$N$2:$N$124</definedName>
    <definedName name="pippo3" localSheetId="4">[170]appoggio2!$N$2:$N$124</definedName>
    <definedName name="pippo3">[95]appoggio2!$N$2:$N$124</definedName>
    <definedName name="pluto" localSheetId="3" hidden="1">{#N/A,#N/A,FALSE,"Indice"}</definedName>
    <definedName name="pluto" localSheetId="1" hidden="1">{#N/A,#N/A,FALSE,"Indice"}</definedName>
    <definedName name="pluto" localSheetId="2" hidden="1">{#N/A,#N/A,FALSE,"Indice"}</definedName>
    <definedName name="pluto" localSheetId="0" hidden="1">{#N/A,#N/A,FALSE,"Indice"}</definedName>
    <definedName name="pluto" localSheetId="4" hidden="1">{#N/A,#N/A,FALSE,"Indice"}</definedName>
    <definedName name="pluto" hidden="1">{#N/A,#N/A,FALSE,"Indice"}</definedName>
    <definedName name="pop_0" localSheetId="0">#REF!</definedName>
    <definedName name="pop_0" localSheetId="4">#REF!</definedName>
    <definedName name="pop_0">#REF!</definedName>
    <definedName name="pop_0_1" localSheetId="0">#REF!</definedName>
    <definedName name="pop_0_1" localSheetId="4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0">#REF!</definedName>
    <definedName name="pop_0_1_4" localSheetId="4">#REF!</definedName>
    <definedName name="pop_0_1_4">#REF!</definedName>
    <definedName name="pop_0_1_5" localSheetId="0">#REF!</definedName>
    <definedName name="pop_0_1_5" localSheetId="4">#REF!</definedName>
    <definedName name="pop_0_1_5">#REF!</definedName>
    <definedName name="pop_0_1_8">"#REF!"</definedName>
    <definedName name="pop_0_11">"#REF!"</definedName>
    <definedName name="pop_0_2" localSheetId="0">#REF!</definedName>
    <definedName name="pop_0_2" localSheetId="4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0">#REF!</definedName>
    <definedName name="pop_0_2_4" localSheetId="4">#REF!</definedName>
    <definedName name="pop_0_2_4">#REF!</definedName>
    <definedName name="pop_0_2_5" localSheetId="0">#REF!</definedName>
    <definedName name="pop_0_2_5" localSheetId="4">#REF!</definedName>
    <definedName name="pop_0_2_5">#REF!</definedName>
    <definedName name="pop_0_2_8">"#REF!"</definedName>
    <definedName name="pop_0_3" localSheetId="0">#REF!</definedName>
    <definedName name="pop_0_3" localSheetId="4">#REF!</definedName>
    <definedName name="pop_0_3">#REF!</definedName>
    <definedName name="pop_0_4">"#REF!"</definedName>
    <definedName name="pop_0_5">"#REF!"</definedName>
    <definedName name="pop_0_6" localSheetId="0">#REF!</definedName>
    <definedName name="pop_0_6" localSheetId="4">#REF!</definedName>
    <definedName name="pop_0_6">#REF!</definedName>
    <definedName name="pop_0_8" localSheetId="0">#REF!</definedName>
    <definedName name="pop_0_8" localSheetId="4">#REF!</definedName>
    <definedName name="pop_0_8">#REF!</definedName>
    <definedName name="pop_1_4" localSheetId="0">#REF!</definedName>
    <definedName name="pop_1_4" localSheetId="4">#REF!</definedName>
    <definedName name="pop_1_4">#REF!</definedName>
    <definedName name="pop_1_4_1" localSheetId="0">#REF!</definedName>
    <definedName name="pop_1_4_1" localSheetId="4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0">#REF!</definedName>
    <definedName name="pop_1_4_1_4" localSheetId="4">#REF!</definedName>
    <definedName name="pop_1_4_1_4">#REF!</definedName>
    <definedName name="pop_1_4_1_5" localSheetId="0">#REF!</definedName>
    <definedName name="pop_1_4_1_5" localSheetId="4">#REF!</definedName>
    <definedName name="pop_1_4_1_5">#REF!</definedName>
    <definedName name="pop_1_4_1_8">"#REF!"</definedName>
    <definedName name="pop_1_4_11">"#REF!"</definedName>
    <definedName name="pop_1_4_2" localSheetId="0">#REF!</definedName>
    <definedName name="pop_1_4_2" localSheetId="4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0">#REF!</definedName>
    <definedName name="pop_1_4_2_4" localSheetId="4">#REF!</definedName>
    <definedName name="pop_1_4_2_4">#REF!</definedName>
    <definedName name="pop_1_4_2_5" localSheetId="0">#REF!</definedName>
    <definedName name="pop_1_4_2_5" localSheetId="4">#REF!</definedName>
    <definedName name="pop_1_4_2_5">#REF!</definedName>
    <definedName name="pop_1_4_2_8">"#REF!"</definedName>
    <definedName name="pop_1_4_3" localSheetId="0">#REF!</definedName>
    <definedName name="pop_1_4_3" localSheetId="4">#REF!</definedName>
    <definedName name="pop_1_4_3">#REF!</definedName>
    <definedName name="pop_1_4_4">"#REF!"</definedName>
    <definedName name="pop_1_4_5">"#REF!"</definedName>
    <definedName name="pop_1_4_6" localSheetId="0">#REF!</definedName>
    <definedName name="pop_1_4_6" localSheetId="4">#REF!</definedName>
    <definedName name="pop_1_4_6">#REF!</definedName>
    <definedName name="pop_1_4_8" localSheetId="0">#REF!</definedName>
    <definedName name="pop_1_4_8" localSheetId="4">#REF!</definedName>
    <definedName name="pop_1_4_8">#REF!</definedName>
    <definedName name="pop_15_24" localSheetId="0">#REF!</definedName>
    <definedName name="pop_15_24" localSheetId="4">#REF!</definedName>
    <definedName name="pop_15_24">#REF!</definedName>
    <definedName name="pop_15_24_1" localSheetId="0">#REF!</definedName>
    <definedName name="pop_15_24_1" localSheetId="4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0">#REF!</definedName>
    <definedName name="pop_15_24_1_4" localSheetId="4">#REF!</definedName>
    <definedName name="pop_15_24_1_4">#REF!</definedName>
    <definedName name="pop_15_24_1_5" localSheetId="0">#REF!</definedName>
    <definedName name="pop_15_24_1_5" localSheetId="4">#REF!</definedName>
    <definedName name="pop_15_24_1_5">#REF!</definedName>
    <definedName name="pop_15_24_1_8">"#REF!"</definedName>
    <definedName name="pop_15_24_11">"#REF!"</definedName>
    <definedName name="pop_15_24_2" localSheetId="0">#REF!</definedName>
    <definedName name="pop_15_24_2" localSheetId="4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0">#REF!</definedName>
    <definedName name="pop_15_24_2_4" localSheetId="4">#REF!</definedName>
    <definedName name="pop_15_24_2_4">#REF!</definedName>
    <definedName name="pop_15_24_2_5" localSheetId="0">#REF!</definedName>
    <definedName name="pop_15_24_2_5" localSheetId="4">#REF!</definedName>
    <definedName name="pop_15_24_2_5">#REF!</definedName>
    <definedName name="pop_15_24_2_8">"#REF!"</definedName>
    <definedName name="pop_15_24_3" localSheetId="0">#REF!</definedName>
    <definedName name="pop_15_24_3" localSheetId="4">#REF!</definedName>
    <definedName name="pop_15_24_3">#REF!</definedName>
    <definedName name="pop_15_24_4">"#REF!"</definedName>
    <definedName name="pop_15_24_5">"#REF!"</definedName>
    <definedName name="pop_15_24_6" localSheetId="0">#REF!</definedName>
    <definedName name="pop_15_24_6" localSheetId="4">#REF!</definedName>
    <definedName name="pop_15_24_6">#REF!</definedName>
    <definedName name="pop_15_24_8" localSheetId="0">#REF!</definedName>
    <definedName name="pop_15_24_8" localSheetId="4">#REF!</definedName>
    <definedName name="pop_15_24_8">#REF!</definedName>
    <definedName name="pop_15_24_F" localSheetId="0">#REF!</definedName>
    <definedName name="pop_15_24_F" localSheetId="4">#REF!</definedName>
    <definedName name="pop_15_24_F">#REF!</definedName>
    <definedName name="pop_15_24_F_1" localSheetId="0">#REF!</definedName>
    <definedName name="pop_15_24_F_1" localSheetId="4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0">#REF!</definedName>
    <definedName name="pop_15_24_F_1_4" localSheetId="4">#REF!</definedName>
    <definedName name="pop_15_24_F_1_4">#REF!</definedName>
    <definedName name="pop_15_24_F_1_5" localSheetId="0">#REF!</definedName>
    <definedName name="pop_15_24_F_1_5" localSheetId="4">#REF!</definedName>
    <definedName name="pop_15_24_F_1_5">#REF!</definedName>
    <definedName name="pop_15_24_F_1_8">"#REF!"</definedName>
    <definedName name="pop_15_24_F_11">"#REF!"</definedName>
    <definedName name="pop_15_24_F_2" localSheetId="0">#REF!</definedName>
    <definedName name="pop_15_24_F_2" localSheetId="4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0">#REF!</definedName>
    <definedName name="pop_15_24_F_2_4" localSheetId="4">#REF!</definedName>
    <definedName name="pop_15_24_F_2_4">#REF!</definedName>
    <definedName name="pop_15_24_F_2_5" localSheetId="0">#REF!</definedName>
    <definedName name="pop_15_24_F_2_5" localSheetId="4">#REF!</definedName>
    <definedName name="pop_15_24_F_2_5">#REF!</definedName>
    <definedName name="pop_15_24_F_2_8">"#REF!"</definedName>
    <definedName name="pop_15_24_F_3" localSheetId="0">#REF!</definedName>
    <definedName name="pop_15_24_F_3" localSheetId="4">#REF!</definedName>
    <definedName name="pop_15_24_F_3">#REF!</definedName>
    <definedName name="pop_15_24_F_4">"#REF!"</definedName>
    <definedName name="pop_15_24_F_5">"#REF!"</definedName>
    <definedName name="pop_15_24_F_6" localSheetId="0">#REF!</definedName>
    <definedName name="pop_15_24_F_6" localSheetId="4">#REF!</definedName>
    <definedName name="pop_15_24_F_6">#REF!</definedName>
    <definedName name="pop_15_24_F_8" localSheetId="0">#REF!</definedName>
    <definedName name="pop_15_24_F_8" localSheetId="4">#REF!</definedName>
    <definedName name="pop_15_24_F_8">#REF!</definedName>
    <definedName name="pop_15_24_M" localSheetId="0">#REF!</definedName>
    <definedName name="pop_15_24_M" localSheetId="4">#REF!</definedName>
    <definedName name="pop_15_24_M">#REF!</definedName>
    <definedName name="pop_15_24_M_1" localSheetId="0">#REF!</definedName>
    <definedName name="pop_15_24_M_1" localSheetId="4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0">#REF!</definedName>
    <definedName name="pop_15_24_M_1_4" localSheetId="4">#REF!</definedName>
    <definedName name="pop_15_24_M_1_4">#REF!</definedName>
    <definedName name="pop_15_24_M_1_5" localSheetId="0">#REF!</definedName>
    <definedName name="pop_15_24_M_1_5" localSheetId="4">#REF!</definedName>
    <definedName name="pop_15_24_M_1_5">#REF!</definedName>
    <definedName name="pop_15_24_M_1_8">"#REF!"</definedName>
    <definedName name="pop_15_24_M_11">"#REF!"</definedName>
    <definedName name="pop_15_24_M_2" localSheetId="0">#REF!</definedName>
    <definedName name="pop_15_24_M_2" localSheetId="4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0">#REF!</definedName>
    <definedName name="pop_15_24_M_2_4" localSheetId="4">#REF!</definedName>
    <definedName name="pop_15_24_M_2_4">#REF!</definedName>
    <definedName name="pop_15_24_M_2_5" localSheetId="0">#REF!</definedName>
    <definedName name="pop_15_24_M_2_5" localSheetId="4">#REF!</definedName>
    <definedName name="pop_15_24_M_2_5">#REF!</definedName>
    <definedName name="pop_15_24_M_2_8">"#REF!"</definedName>
    <definedName name="pop_15_24_M_3" localSheetId="0">#REF!</definedName>
    <definedName name="pop_15_24_M_3" localSheetId="4">#REF!</definedName>
    <definedName name="pop_15_24_M_3">#REF!</definedName>
    <definedName name="pop_15_24_M_4">"#REF!"</definedName>
    <definedName name="pop_15_24_M_5">"#REF!"</definedName>
    <definedName name="pop_15_24_M_6" localSheetId="0">#REF!</definedName>
    <definedName name="pop_15_24_M_6" localSheetId="4">#REF!</definedName>
    <definedName name="pop_15_24_M_6">#REF!</definedName>
    <definedName name="pop_15_24_M_8" localSheetId="0">#REF!</definedName>
    <definedName name="pop_15_24_M_8" localSheetId="4">#REF!</definedName>
    <definedName name="pop_15_24_M_8">#REF!</definedName>
    <definedName name="pop_25_44" localSheetId="0">#REF!</definedName>
    <definedName name="pop_25_44" localSheetId="4">#REF!</definedName>
    <definedName name="pop_25_44">#REF!</definedName>
    <definedName name="pop_25_44_1" localSheetId="0">#REF!</definedName>
    <definedName name="pop_25_44_1" localSheetId="4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0">#REF!</definedName>
    <definedName name="pop_25_44_1_4" localSheetId="4">#REF!</definedName>
    <definedName name="pop_25_44_1_4">#REF!</definedName>
    <definedName name="pop_25_44_1_5" localSheetId="0">#REF!</definedName>
    <definedName name="pop_25_44_1_5" localSheetId="4">#REF!</definedName>
    <definedName name="pop_25_44_1_5">#REF!</definedName>
    <definedName name="pop_25_44_1_8">"#REF!"</definedName>
    <definedName name="pop_25_44_11">"#REF!"</definedName>
    <definedName name="pop_25_44_2" localSheetId="0">#REF!</definedName>
    <definedName name="pop_25_44_2" localSheetId="4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0">#REF!</definedName>
    <definedName name="pop_25_44_2_4" localSheetId="4">#REF!</definedName>
    <definedName name="pop_25_44_2_4">#REF!</definedName>
    <definedName name="pop_25_44_2_5" localSheetId="0">#REF!</definedName>
    <definedName name="pop_25_44_2_5" localSheetId="4">#REF!</definedName>
    <definedName name="pop_25_44_2_5">#REF!</definedName>
    <definedName name="pop_25_44_2_8">"#REF!"</definedName>
    <definedName name="pop_25_44_3" localSheetId="0">#REF!</definedName>
    <definedName name="pop_25_44_3" localSheetId="4">#REF!</definedName>
    <definedName name="pop_25_44_3">#REF!</definedName>
    <definedName name="pop_25_44_4">"#REF!"</definedName>
    <definedName name="pop_25_44_5">"#REF!"</definedName>
    <definedName name="pop_25_44_6" localSheetId="0">#REF!</definedName>
    <definedName name="pop_25_44_6" localSheetId="4">#REF!</definedName>
    <definedName name="pop_25_44_6">#REF!</definedName>
    <definedName name="pop_25_44_8" localSheetId="0">#REF!</definedName>
    <definedName name="pop_25_44_8" localSheetId="4">#REF!</definedName>
    <definedName name="pop_25_44_8">#REF!</definedName>
    <definedName name="pop_25_44_F" localSheetId="0">#REF!</definedName>
    <definedName name="pop_25_44_F" localSheetId="4">#REF!</definedName>
    <definedName name="pop_25_44_F">#REF!</definedName>
    <definedName name="pop_25_44_F_1" localSheetId="0">#REF!</definedName>
    <definedName name="pop_25_44_F_1" localSheetId="4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0">#REF!</definedName>
    <definedName name="pop_25_44_F_1_4" localSheetId="4">#REF!</definedName>
    <definedName name="pop_25_44_F_1_4">#REF!</definedName>
    <definedName name="pop_25_44_F_1_5" localSheetId="0">#REF!</definedName>
    <definedName name="pop_25_44_F_1_5" localSheetId="4">#REF!</definedName>
    <definedName name="pop_25_44_F_1_5">#REF!</definedName>
    <definedName name="pop_25_44_F_1_8">"#REF!"</definedName>
    <definedName name="pop_25_44_F_11">"#REF!"</definedName>
    <definedName name="pop_25_44_F_2" localSheetId="0">#REF!</definedName>
    <definedName name="pop_25_44_F_2" localSheetId="4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0">#REF!</definedName>
    <definedName name="pop_25_44_F_2_4" localSheetId="4">#REF!</definedName>
    <definedName name="pop_25_44_F_2_4">#REF!</definedName>
    <definedName name="pop_25_44_F_2_5" localSheetId="0">#REF!</definedName>
    <definedName name="pop_25_44_F_2_5" localSheetId="4">#REF!</definedName>
    <definedName name="pop_25_44_F_2_5">#REF!</definedName>
    <definedName name="pop_25_44_F_2_8">"#REF!"</definedName>
    <definedName name="pop_25_44_F_3" localSheetId="0">#REF!</definedName>
    <definedName name="pop_25_44_F_3" localSheetId="4">#REF!</definedName>
    <definedName name="pop_25_44_F_3">#REF!</definedName>
    <definedName name="pop_25_44_F_4">"#REF!"</definedName>
    <definedName name="pop_25_44_F_5">"#REF!"</definedName>
    <definedName name="pop_25_44_F_6" localSheetId="0">#REF!</definedName>
    <definedName name="pop_25_44_F_6" localSheetId="4">#REF!</definedName>
    <definedName name="pop_25_44_F_6">#REF!</definedName>
    <definedName name="pop_25_44_F_8" localSheetId="0">#REF!</definedName>
    <definedName name="pop_25_44_F_8" localSheetId="4">#REF!</definedName>
    <definedName name="pop_25_44_F_8">#REF!</definedName>
    <definedName name="pop_25_44_f1" localSheetId="0">#REF!</definedName>
    <definedName name="pop_25_44_f1" localSheetId="4">#REF!</definedName>
    <definedName name="pop_25_44_f1">#REF!</definedName>
    <definedName name="pop_25_44_M" localSheetId="0">#REF!</definedName>
    <definedName name="pop_25_44_M" localSheetId="4">#REF!</definedName>
    <definedName name="pop_25_44_M">#REF!</definedName>
    <definedName name="pop_25_44_M_1" localSheetId="0">#REF!</definedName>
    <definedName name="pop_25_44_M_1" localSheetId="4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0">#REF!</definedName>
    <definedName name="pop_25_44_M_1_4" localSheetId="4">#REF!</definedName>
    <definedName name="pop_25_44_M_1_4">#REF!</definedName>
    <definedName name="pop_25_44_M_1_5" localSheetId="0">#REF!</definedName>
    <definedName name="pop_25_44_M_1_5" localSheetId="4">#REF!</definedName>
    <definedName name="pop_25_44_M_1_5">#REF!</definedName>
    <definedName name="pop_25_44_M_1_8">"#REF!"</definedName>
    <definedName name="pop_25_44_M_11">"#REF!"</definedName>
    <definedName name="pop_25_44_M_2" localSheetId="0">#REF!</definedName>
    <definedName name="pop_25_44_M_2" localSheetId="4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0">#REF!</definedName>
    <definedName name="pop_25_44_M_2_4" localSheetId="4">#REF!</definedName>
    <definedName name="pop_25_44_M_2_4">#REF!</definedName>
    <definedName name="pop_25_44_M_2_5" localSheetId="0">#REF!</definedName>
    <definedName name="pop_25_44_M_2_5" localSheetId="4">#REF!</definedName>
    <definedName name="pop_25_44_M_2_5">#REF!</definedName>
    <definedName name="pop_25_44_M_2_8">"#REF!"</definedName>
    <definedName name="pop_25_44_M_3" localSheetId="0">#REF!</definedName>
    <definedName name="pop_25_44_M_3" localSheetId="4">#REF!</definedName>
    <definedName name="pop_25_44_M_3">#REF!</definedName>
    <definedName name="pop_25_44_M_4">"#REF!"</definedName>
    <definedName name="pop_25_44_M_5">"#REF!"</definedName>
    <definedName name="pop_25_44_M_6" localSheetId="0">#REF!</definedName>
    <definedName name="pop_25_44_M_6" localSheetId="4">#REF!</definedName>
    <definedName name="pop_25_44_M_6">#REF!</definedName>
    <definedName name="pop_25_44_M_8" localSheetId="0">#REF!</definedName>
    <definedName name="pop_25_44_M_8" localSheetId="4">#REF!</definedName>
    <definedName name="pop_25_44_M_8">#REF!</definedName>
    <definedName name="pop_45_64" localSheetId="0">#REF!</definedName>
    <definedName name="pop_45_64" localSheetId="4">#REF!</definedName>
    <definedName name="pop_45_64">#REF!</definedName>
    <definedName name="pop_45_64_1" localSheetId="0">#REF!</definedName>
    <definedName name="pop_45_64_1" localSheetId="4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0">#REF!</definedName>
    <definedName name="pop_45_64_1_4" localSheetId="4">#REF!</definedName>
    <definedName name="pop_45_64_1_4">#REF!</definedName>
    <definedName name="pop_45_64_1_5" localSheetId="0">#REF!</definedName>
    <definedName name="pop_45_64_1_5" localSheetId="4">#REF!</definedName>
    <definedName name="pop_45_64_1_5">#REF!</definedName>
    <definedName name="pop_45_64_1_8">"#REF!"</definedName>
    <definedName name="pop_45_64_11">"#REF!"</definedName>
    <definedName name="pop_45_64_2" localSheetId="0">#REF!</definedName>
    <definedName name="pop_45_64_2" localSheetId="4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0">#REF!</definedName>
    <definedName name="pop_45_64_2_4" localSheetId="4">#REF!</definedName>
    <definedName name="pop_45_64_2_4">#REF!</definedName>
    <definedName name="pop_45_64_2_5" localSheetId="0">#REF!</definedName>
    <definedName name="pop_45_64_2_5" localSheetId="4">#REF!</definedName>
    <definedName name="pop_45_64_2_5">#REF!</definedName>
    <definedName name="pop_45_64_2_8">"#REF!"</definedName>
    <definedName name="pop_45_64_3" localSheetId="0">#REF!</definedName>
    <definedName name="pop_45_64_3" localSheetId="4">#REF!</definedName>
    <definedName name="pop_45_64_3">#REF!</definedName>
    <definedName name="pop_45_64_4">"#REF!"</definedName>
    <definedName name="pop_45_64_5">"#REF!"</definedName>
    <definedName name="pop_45_64_6" localSheetId="0">#REF!</definedName>
    <definedName name="pop_45_64_6" localSheetId="4">#REF!</definedName>
    <definedName name="pop_45_64_6">#REF!</definedName>
    <definedName name="pop_45_64_8" localSheetId="0">#REF!</definedName>
    <definedName name="pop_45_64_8" localSheetId="4">#REF!</definedName>
    <definedName name="pop_45_64_8">#REF!</definedName>
    <definedName name="pop_5_14" localSheetId="0">#REF!</definedName>
    <definedName name="pop_5_14" localSheetId="4">#REF!</definedName>
    <definedName name="pop_5_14">#REF!</definedName>
    <definedName name="pop_5_14_1" localSheetId="0">#REF!</definedName>
    <definedName name="pop_5_14_1" localSheetId="4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0">#REF!</definedName>
    <definedName name="pop_5_14_1_4" localSheetId="4">#REF!</definedName>
    <definedName name="pop_5_14_1_4">#REF!</definedName>
    <definedName name="pop_5_14_1_5" localSheetId="0">#REF!</definedName>
    <definedName name="pop_5_14_1_5" localSheetId="4">#REF!</definedName>
    <definedName name="pop_5_14_1_5">#REF!</definedName>
    <definedName name="pop_5_14_1_8">"#REF!"</definedName>
    <definedName name="pop_5_14_11">"#REF!"</definedName>
    <definedName name="pop_5_14_2" localSheetId="0">#REF!</definedName>
    <definedName name="pop_5_14_2" localSheetId="4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0">#REF!</definedName>
    <definedName name="pop_5_14_2_4" localSheetId="4">#REF!</definedName>
    <definedName name="pop_5_14_2_4">#REF!</definedName>
    <definedName name="pop_5_14_2_5" localSheetId="0">#REF!</definedName>
    <definedName name="pop_5_14_2_5" localSheetId="4">#REF!</definedName>
    <definedName name="pop_5_14_2_5">#REF!</definedName>
    <definedName name="pop_5_14_2_8">"#REF!"</definedName>
    <definedName name="pop_5_14_3" localSheetId="0">#REF!</definedName>
    <definedName name="pop_5_14_3" localSheetId="4">#REF!</definedName>
    <definedName name="pop_5_14_3">#REF!</definedName>
    <definedName name="pop_5_14_4">"#REF!"</definedName>
    <definedName name="pop_5_14_5">"#REF!"</definedName>
    <definedName name="pop_5_14_6" localSheetId="0">#REF!</definedName>
    <definedName name="pop_5_14_6" localSheetId="4">#REF!</definedName>
    <definedName name="pop_5_14_6">#REF!</definedName>
    <definedName name="pop_5_14_8" localSheetId="0">#REF!</definedName>
    <definedName name="pop_5_14_8" localSheetId="4">#REF!</definedName>
    <definedName name="pop_5_14_8">#REF!</definedName>
    <definedName name="pop_65_74" localSheetId="0">#REF!</definedName>
    <definedName name="pop_65_74" localSheetId="4">#REF!</definedName>
    <definedName name="pop_65_74">#REF!</definedName>
    <definedName name="pop_65_74_1" localSheetId="0">#REF!</definedName>
    <definedName name="pop_65_74_1" localSheetId="4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0">#REF!</definedName>
    <definedName name="pop_65_74_1_4" localSheetId="4">#REF!</definedName>
    <definedName name="pop_65_74_1_4">#REF!</definedName>
    <definedName name="pop_65_74_1_5" localSheetId="0">#REF!</definedName>
    <definedName name="pop_65_74_1_5" localSheetId="4">#REF!</definedName>
    <definedName name="pop_65_74_1_5">#REF!</definedName>
    <definedName name="pop_65_74_1_8">"#REF!"</definedName>
    <definedName name="pop_65_74_11">"#REF!"</definedName>
    <definedName name="pop_65_74_2" localSheetId="0">#REF!</definedName>
    <definedName name="pop_65_74_2" localSheetId="4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0">#REF!</definedName>
    <definedName name="pop_65_74_2_4" localSheetId="4">#REF!</definedName>
    <definedName name="pop_65_74_2_4">#REF!</definedName>
    <definedName name="pop_65_74_2_5" localSheetId="0">#REF!</definedName>
    <definedName name="pop_65_74_2_5" localSheetId="4">#REF!</definedName>
    <definedName name="pop_65_74_2_5">#REF!</definedName>
    <definedName name="pop_65_74_2_8">"#REF!"</definedName>
    <definedName name="pop_65_74_3" localSheetId="0">#REF!</definedName>
    <definedName name="pop_65_74_3" localSheetId="4">#REF!</definedName>
    <definedName name="pop_65_74_3">#REF!</definedName>
    <definedName name="pop_65_74_4">"#REF!"</definedName>
    <definedName name="pop_65_74_5">"#REF!"</definedName>
    <definedName name="pop_65_74_6" localSheetId="0">#REF!</definedName>
    <definedName name="pop_65_74_6" localSheetId="4">#REF!</definedName>
    <definedName name="pop_65_74_6">#REF!</definedName>
    <definedName name="pop_65_74_8" localSheetId="0">#REF!</definedName>
    <definedName name="pop_65_74_8" localSheetId="4">#REF!</definedName>
    <definedName name="pop_65_74_8">#REF!</definedName>
    <definedName name="POP_OSP" localSheetId="3">[97]popolazioni!$J$3:$J$23</definedName>
    <definedName name="POP_OSP" localSheetId="1">[97]popolazioni!$J$3:$J$23</definedName>
    <definedName name="POP_OSP" localSheetId="2">[97]popolazioni!$J$3:$J$23</definedName>
    <definedName name="POP_OSP" localSheetId="0">[97]popolazioni!$J$3:$J$23</definedName>
    <definedName name="POP_OSP" localSheetId="4">[171]popolazioni!$J$3:$J$23</definedName>
    <definedName name="POP_OSP">[97]popolazioni!$J$3:$J$23</definedName>
    <definedName name="pop_over_75" localSheetId="0">#REF!</definedName>
    <definedName name="pop_over_75" localSheetId="4">#REF!</definedName>
    <definedName name="pop_over_75">#REF!</definedName>
    <definedName name="pop_over_75_1" localSheetId="0">#REF!</definedName>
    <definedName name="pop_over_75_1" localSheetId="4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0">#REF!</definedName>
    <definedName name="pop_over_75_1_4" localSheetId="4">#REF!</definedName>
    <definedName name="pop_over_75_1_4">#REF!</definedName>
    <definedName name="pop_over_75_1_5" localSheetId="0">#REF!</definedName>
    <definedName name="pop_over_75_1_5" localSheetId="4">#REF!</definedName>
    <definedName name="pop_over_75_1_5">#REF!</definedName>
    <definedName name="pop_over_75_1_8">"#REF!"</definedName>
    <definedName name="pop_over_75_11">"#REF!"</definedName>
    <definedName name="pop_over_75_2" localSheetId="0">#REF!</definedName>
    <definedName name="pop_over_75_2" localSheetId="4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0">#REF!</definedName>
    <definedName name="pop_over_75_2_4" localSheetId="4">#REF!</definedName>
    <definedName name="pop_over_75_2_4">#REF!</definedName>
    <definedName name="pop_over_75_2_5" localSheetId="0">#REF!</definedName>
    <definedName name="pop_over_75_2_5" localSheetId="4">#REF!</definedName>
    <definedName name="pop_over_75_2_5">#REF!</definedName>
    <definedName name="pop_over_75_2_8">"#REF!"</definedName>
    <definedName name="pop_over_75_3" localSheetId="0">#REF!</definedName>
    <definedName name="pop_over_75_3" localSheetId="4">#REF!</definedName>
    <definedName name="pop_over_75_3">#REF!</definedName>
    <definedName name="pop_over_75_4">"#REF!"</definedName>
    <definedName name="pop_over_75_5">"#REF!"</definedName>
    <definedName name="pop_over_75_6" localSheetId="0">#REF!</definedName>
    <definedName name="pop_over_75_6" localSheetId="4">#REF!</definedName>
    <definedName name="pop_over_75_6">#REF!</definedName>
    <definedName name="pop_over_75_8" localSheetId="0">#REF!</definedName>
    <definedName name="pop_over_75_8" localSheetId="4">#REF!</definedName>
    <definedName name="pop_over_75_8">#REF!</definedName>
    <definedName name="Posizioni">'[98]Posizioni organizzative'!$A$3:$A$12</definedName>
    <definedName name="PosizioniOrganizzative">'[98]Posizioni organizzative'!$A$3:$A$11,'[98]Posizioni organizzative'!$A$12</definedName>
    <definedName name="Posti_Letto_2009_UO" localSheetId="0">#REF!</definedName>
    <definedName name="Posti_Letto_2009_UO" localSheetId="4">#REF!</definedName>
    <definedName name="Posti_Letto_2009_UO">#REF!</definedName>
    <definedName name="PPAGINA_RIFERIMENTO" localSheetId="0">#REF!</definedName>
    <definedName name="PPAGINA_RIFERIMENTO" localSheetId="4">#REF!</definedName>
    <definedName name="PPAGINA_RIFERIMENTO">#REF!</definedName>
    <definedName name="PPAGINA_TIPO" localSheetId="0">#REF!</definedName>
    <definedName name="PPAGINA_TIPO" localSheetId="4">#REF!</definedName>
    <definedName name="PPAGINA_TIPO">#REF!</definedName>
    <definedName name="pppppppppppppppp" localSheetId="3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localSheetId="4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0">#REF!</definedName>
    <definedName name="PRESTAZIONI__SOCIALI______________________R64" localSheetId="4">#REF!</definedName>
    <definedName name="PRESTAZIONI__SOCIALI______________________R64">#REF!</definedName>
    <definedName name="prestfunzed98" localSheetId="0">#REF!</definedName>
    <definedName name="prestfunzed98" localSheetId="4">#REF!</definedName>
    <definedName name="prestfunzed98">#REF!</definedName>
    <definedName name="prevpa" localSheetId="0">#REF!</definedName>
    <definedName name="prevpa" localSheetId="4">#REF!</definedName>
    <definedName name="prevpa">#REF!</definedName>
    <definedName name="prevpac" localSheetId="4">#REF!</definedName>
    <definedName name="prevpac">#REF!</definedName>
    <definedName name="prevtot" localSheetId="4">#REF!</definedName>
    <definedName name="prevtot">#REF!</definedName>
    <definedName name="prevtotcons" localSheetId="4">#REF!</definedName>
    <definedName name="prevtotcons">#REF!</definedName>
    <definedName name="Print_Area" localSheetId="0">#REF!</definedName>
    <definedName name="Print_Area" localSheetId="4">#REF!</definedName>
    <definedName name="Print_Area">#REF!</definedName>
    <definedName name="Print_Area_3" localSheetId="0">#REF!</definedName>
    <definedName name="Print_Area_3" localSheetId="4">#REF!</definedName>
    <definedName name="Print_Area_3">#REF!</definedName>
    <definedName name="Print_Area_4" localSheetId="0">#REF!</definedName>
    <definedName name="Print_Area_4" localSheetId="4">#REF!</definedName>
    <definedName name="Print_Area_4">#REF!</definedName>
    <definedName name="Print_Area_5" localSheetId="0">#REF!</definedName>
    <definedName name="Print_Area_5" localSheetId="4">#REF!</definedName>
    <definedName name="Print_Area_5">#REF!</definedName>
    <definedName name="Print_Titles" localSheetId="3">Analisi [99]CE!$A$3:$IV$5</definedName>
    <definedName name="Print_Titles" localSheetId="1">Analisi [99]CE!$A$3:$IV$5</definedName>
    <definedName name="Print_Titles" localSheetId="2">Analisi [99]CE!$A$3:$IV$5</definedName>
    <definedName name="Print_Titles" localSheetId="0">Analisi [99]CE!$A$3:$IV$5</definedName>
    <definedName name="Print_Titles" localSheetId="4">Analisi [172]CE!$A$3:$IV$5</definedName>
    <definedName name="Print_Titles">Analisi [99]CE!$A$3:$IV$5</definedName>
    <definedName name="printarea" localSheetId="0">#REF!</definedName>
    <definedName name="printarea" localSheetId="4">#REF!</definedName>
    <definedName name="printarea">#REF!</definedName>
    <definedName name="printtitles" localSheetId="3">Analisi [99]CE!$A$3:$IV$5</definedName>
    <definedName name="printtitles" localSheetId="1">Analisi [99]CE!$A$3:$IV$5</definedName>
    <definedName name="printtitles" localSheetId="2">Analisi [99]CE!$A$3:$IV$5</definedName>
    <definedName name="printtitles" localSheetId="0">Analisi [99]CE!$A$3:$IV$5</definedName>
    <definedName name="printtitles" localSheetId="4">Analisi [172]CE!$A$3:$IV$5</definedName>
    <definedName name="printtitles">Analisi [99]CE!$A$3:$IV$5</definedName>
    <definedName name="Privatizz" localSheetId="0">#REF!</definedName>
    <definedName name="Privatizz" localSheetId="4">#REF!</definedName>
    <definedName name="Privatizz">#REF!</definedName>
    <definedName name="Profiligestionali">'[98]Ana_profili gestionali_old'!$O$5:$O$66</definedName>
    <definedName name="prospetto" localSheetId="3">[100]Dati!$A$4:$H$22</definedName>
    <definedName name="prospetto" localSheetId="1">[100]Dati!$A$4:$H$22</definedName>
    <definedName name="prospetto" localSheetId="2">[100]Dati!$A$4:$H$22</definedName>
    <definedName name="prospetto" localSheetId="0">[101]Dati!$A$4:$H$22</definedName>
    <definedName name="prospetto" localSheetId="4">[173]Dati!$A$4:$H$22</definedName>
    <definedName name="prospetto">[100]Dati!$A$4:$H$22</definedName>
    <definedName name="PROSPETTO_DEI_FLUSSI_DI_CASSA" localSheetId="0">#REF!</definedName>
    <definedName name="PROSPETTO_DEI_FLUSSI_DI_CASSA" localSheetId="4">#REF!</definedName>
    <definedName name="PROSPETTO_DEI_FLUSSI_DI_CASSA">#REF!</definedName>
    <definedName name="PROSPETTO_DI_ANDAMENTO_DELLE_VENDITE" localSheetId="0">#REF!</definedName>
    <definedName name="PROSPETTO_DI_ANDAMENTO_DELLE_VENDITE" localSheetId="4">#REF!</definedName>
    <definedName name="PROSPETTO_DI_ANDAMENTO_DELLE_VENDITE">#REF!</definedName>
    <definedName name="PROVA" localSheetId="3">[102]Dati!$A$4:$H$22</definedName>
    <definedName name="PROVA" localSheetId="1">[102]Dati!$A$4:$H$22</definedName>
    <definedName name="PROVA" localSheetId="2">[102]Dati!$A$4:$H$22</definedName>
    <definedName name="PROVA" localSheetId="0">[103]Dati!$A$4:$H$22</definedName>
    <definedName name="PROVA" localSheetId="4">[174]Dati!$A$4:$H$22</definedName>
    <definedName name="PROVA">[102]Dati!$A$4:$H$22</definedName>
    <definedName name="PROVA1" localSheetId="3">[102]Dati!$B$35:$B$436</definedName>
    <definedName name="PROVA1" localSheetId="1">[102]Dati!$B$35:$B$436</definedName>
    <definedName name="PROVA1" localSheetId="2">[102]Dati!$B$35:$B$436</definedName>
    <definedName name="PROVA1" localSheetId="0">[103]Dati!$B$35:$B$436</definedName>
    <definedName name="PROVA1" localSheetId="4">[174]Dati!$B$35:$B$436</definedName>
    <definedName name="PROVA1">[102]Dati!$B$35:$B$436</definedName>
    <definedName name="PROVA2" localSheetId="3">[102]Dati!$A$4:$A$22</definedName>
    <definedName name="PROVA2" localSheetId="1">[102]Dati!$A$4:$A$22</definedName>
    <definedName name="PROVA2" localSheetId="2">[102]Dati!$A$4:$A$22</definedName>
    <definedName name="PROVA2" localSheetId="0">[103]Dati!$A$4:$A$22</definedName>
    <definedName name="PROVA2" localSheetId="4">[174]Dati!$A$4:$A$22</definedName>
    <definedName name="PROVA2">[102]Dati!$A$4:$A$22</definedName>
    <definedName name="pvarPIL00" localSheetId="0">#REF!</definedName>
    <definedName name="pvarPIL00" localSheetId="4">#REF!</definedName>
    <definedName name="pvarPIL00">#REF!</definedName>
    <definedName name="pvarPIL01" localSheetId="0">#REF!</definedName>
    <definedName name="pvarPIL01" localSheetId="4">#REF!</definedName>
    <definedName name="pvarPIL01">#REF!</definedName>
    <definedName name="pvarPIL02" localSheetId="0">#REF!</definedName>
    <definedName name="pvarPIL02" localSheetId="4">#REF!</definedName>
    <definedName name="pvarPIL02">#REF!</definedName>
    <definedName name="pvarPIL03" localSheetId="0">#REF!</definedName>
    <definedName name="pvarPIL03" localSheetId="4">#REF!</definedName>
    <definedName name="pvarPIL03">#REF!</definedName>
    <definedName name="pvarPIL04" localSheetId="0">#REF!</definedName>
    <definedName name="pvarPIL04" localSheetId="4">#REF!</definedName>
    <definedName name="pvarPIL04">#REF!</definedName>
    <definedName name="pvarPIL05" localSheetId="0">'[85]parametri progr'!$I$16</definedName>
    <definedName name="pvarPIL05">'[86]parametri progr'!$I$16</definedName>
    <definedName name="pvarPIL06" localSheetId="3">'[87]parametri progr'!$J$16</definedName>
    <definedName name="pvarPIL06" localSheetId="1">'[87]parametri progr'!$J$16</definedName>
    <definedName name="pvarPIL06" localSheetId="2">'[87]parametri progr'!$J$16</definedName>
    <definedName name="pvarPIL06" localSheetId="0">'[87]parametri progr'!$J$16</definedName>
    <definedName name="pvarPIL06" localSheetId="4">'[167]parametri progr'!$J$16</definedName>
    <definedName name="pvarPIL06">'[87]parametri progr'!$J$16</definedName>
    <definedName name="pvarPIL07" localSheetId="3">'[87]parametri progr'!$K$16</definedName>
    <definedName name="pvarPIL07" localSheetId="1">'[87]parametri progr'!$K$16</definedName>
    <definedName name="pvarPIL07" localSheetId="2">'[87]parametri progr'!$K$16</definedName>
    <definedName name="pvarPIL07" localSheetId="0">'[87]parametri progr'!$K$16</definedName>
    <definedName name="pvarPIL07" localSheetId="4">'[167]parametri progr'!$K$16</definedName>
    <definedName name="pvarPIL07">'[87]parametri progr'!$K$16</definedName>
    <definedName name="pvarPILrgs04" localSheetId="0">#REF!</definedName>
    <definedName name="pvarPILrgs04" localSheetId="4">#REF!</definedName>
    <definedName name="pvarPILrgs04">#REF!</definedName>
    <definedName name="pvarPILrgs05" localSheetId="0">#REF!</definedName>
    <definedName name="pvarPILrgs05" localSheetId="4">#REF!</definedName>
    <definedName name="pvarPILrgs05">#REF!</definedName>
    <definedName name="pvarPILrgs06" localSheetId="0">#REF!</definedName>
    <definedName name="pvarPILrgs06" localSheetId="4">#REF!</definedName>
    <definedName name="pvarPILrgs06">#REF!</definedName>
    <definedName name="pvarPILrgs07" localSheetId="0">#REF!</definedName>
    <definedName name="pvarPILrgs07" localSheetId="4">#REF!</definedName>
    <definedName name="pvarPILrgs07">#REF!</definedName>
    <definedName name="pwoefu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>#REF!</definedName>
    <definedName name="Q" localSheetId="4">#REF!</definedName>
    <definedName name="Q">#REF!</definedName>
    <definedName name="Q23Q" localSheetId="0">[23]VALORI!$C$21</definedName>
    <definedName name="Q23Q" localSheetId="4">[23]VALORI!$C$21</definedName>
    <definedName name="Q23Q">[15]VALORI!$C$21</definedName>
    <definedName name="Q4Q4" localSheetId="0">[23]VALORI!$C$25</definedName>
    <definedName name="Q4Q4" localSheetId="4">[23]VALORI!$C$25</definedName>
    <definedName name="Q4Q4">[15]VALORI!$C$25</definedName>
    <definedName name="quadrat" localSheetId="0">#REF!</definedName>
    <definedName name="quadrat" localSheetId="4">#REF!</definedName>
    <definedName name="quadrat">#REF!</definedName>
    <definedName name="Query" localSheetId="0">#REF!</definedName>
    <definedName name="Query" localSheetId="4">#REF!</definedName>
    <definedName name="Query">#REF!</definedName>
    <definedName name="Query_1" localSheetId="0">#REF!</definedName>
    <definedName name="Query_1" localSheetId="4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0">#REF!</definedName>
    <definedName name="Query_1_4" localSheetId="4">#REF!</definedName>
    <definedName name="Query_1_4">#REF!</definedName>
    <definedName name="Query_1_5" localSheetId="0">#REF!</definedName>
    <definedName name="Query_1_5" localSheetId="4">#REF!</definedName>
    <definedName name="Query_1_5">#REF!</definedName>
    <definedName name="Query_1_8">"#REF!"</definedName>
    <definedName name="Query_11">"#REF!"</definedName>
    <definedName name="Query_2" localSheetId="0">#REF!</definedName>
    <definedName name="Query_2" localSheetId="4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0">#REF!</definedName>
    <definedName name="Query_2_4" localSheetId="4">#REF!</definedName>
    <definedName name="Query_2_4">#REF!</definedName>
    <definedName name="Query_2_5" localSheetId="0">#REF!</definedName>
    <definedName name="Query_2_5" localSheetId="4">#REF!</definedName>
    <definedName name="Query_2_5">#REF!</definedName>
    <definedName name="Query_2_8">"#REF!"</definedName>
    <definedName name="Query_3" localSheetId="0">#REF!</definedName>
    <definedName name="Query_3" localSheetId="4">#REF!</definedName>
    <definedName name="Query_3">#REF!</definedName>
    <definedName name="Query_4">"#REF!"</definedName>
    <definedName name="Query_5">"#REF!"</definedName>
    <definedName name="Query_6" localSheetId="0">#REF!</definedName>
    <definedName name="Query_6" localSheetId="4">#REF!</definedName>
    <definedName name="Query_6">#REF!</definedName>
    <definedName name="Query_8" localSheetId="0">#REF!</definedName>
    <definedName name="Query_8" localSheetId="4">#REF!</definedName>
    <definedName name="Query_8">#REF!</definedName>
    <definedName name="Query_CE" localSheetId="0">#REF!</definedName>
    <definedName name="Query_CE" localSheetId="4">#REF!</definedName>
    <definedName name="Query_CE">#REF!</definedName>
    <definedName name="Query1">#N/A</definedName>
    <definedName name="QUOTATE" localSheetId="0">#REF!</definedName>
    <definedName name="QUOTATE" localSheetId="4">#REF!</definedName>
    <definedName name="QUOTATE">#REF!</definedName>
    <definedName name="QW" localSheetId="3" hidden="1">{#N/A,#N/A,FALSE,"Indice"}</definedName>
    <definedName name="QW" localSheetId="1" hidden="1">{#N/A,#N/A,FALSE,"Indice"}</definedName>
    <definedName name="QW" localSheetId="2" hidden="1">{#N/A,#N/A,FALSE,"Indice"}</definedName>
    <definedName name="QW" localSheetId="0" hidden="1">{#N/A,#N/A,FALSE,"Indice"}</definedName>
    <definedName name="QW" localSheetId="4" hidden="1">{#N/A,#N/A,FALSE,"Indice"}</definedName>
    <definedName name="QW" hidden="1">{#N/A,#N/A,FALSE,"Indice"}</definedName>
    <definedName name="R_KF_25" localSheetId="0">[17]VALORI!$C$36</definedName>
    <definedName name="R_KF_25">[18]VALORI!$C$36</definedName>
    <definedName name="R_NORM" localSheetId="0">#REF!</definedName>
    <definedName name="R_NORM" localSheetId="4">#REF!</definedName>
    <definedName name="R_NORM">#REF!</definedName>
    <definedName name="RAF" localSheetId="0">#REF!</definedName>
    <definedName name="RAF" localSheetId="4">#REF!</definedName>
    <definedName name="RAF">#REF!</definedName>
    <definedName name="Rapp.Cam._metodi_analitici" localSheetId="0">#REF!</definedName>
    <definedName name="Rapp.Cam._metodi_analitici" localSheetId="4">#REF!</definedName>
    <definedName name="Rapp.Cam._metodi_analitici">#REF!</definedName>
    <definedName name="Rapp_Cam__metodi_analitici" localSheetId="0">#REF!</definedName>
    <definedName name="Rapp_Cam__metodi_analitici" localSheetId="4">#REF!</definedName>
    <definedName name="Rapp_Cam__metodi_analitici">#REF!</definedName>
    <definedName name="rappirccs98" localSheetId="0">#REF!</definedName>
    <definedName name="rappirccs98" localSheetId="4">#REF!</definedName>
    <definedName name="rappirccs98">#REF!</definedName>
    <definedName name="Rapporti_di_cambio" localSheetId="0">#REF!</definedName>
    <definedName name="Rapporti_di_cambio" localSheetId="4">#REF!</definedName>
    <definedName name="Rapporti_di_cambio">#REF!</definedName>
    <definedName name="rappusl98" localSheetId="0">#REF!</definedName>
    <definedName name="rappusl98" localSheetId="4">#REF!</definedName>
    <definedName name="rappusl98">#REF!</definedName>
    <definedName name="Rating" localSheetId="0">#REF!</definedName>
    <definedName name="Rating" localSheetId="4">#REF!</definedName>
    <definedName name="Rating">#REF!</definedName>
    <definedName name="RecFinal" localSheetId="0">[35]WorkCap!$C$31:$AR$31</definedName>
    <definedName name="RecFinal">[36]WorkCap!$C$31:$AR$31</definedName>
    <definedName name="Reddituale" localSheetId="0">#REF!</definedName>
    <definedName name="Reddituale" localSheetId="4">#REF!</definedName>
    <definedName name="Reddituale">#REF!</definedName>
    <definedName name="Regione" localSheetId="0">#REF!</definedName>
    <definedName name="Regione" localSheetId="4">#REF!</definedName>
    <definedName name="Regione">#REF!</definedName>
    <definedName name="REGIONI" localSheetId="3">[104]System_Tabs!$G$45:$G$70</definedName>
    <definedName name="REGIONI" localSheetId="1">[104]System_Tabs!$G$45:$G$70</definedName>
    <definedName name="REGIONI" localSheetId="2">[104]System_Tabs!$G$45:$G$70</definedName>
    <definedName name="REGIONI" localSheetId="0">[104]System_Tabs!$G$45:$G$70</definedName>
    <definedName name="REGIONI" localSheetId="4">[175]System_Tabs!$G$45:$G$70</definedName>
    <definedName name="REGIONI">[104]System_Tabs!$G$45:$G$70</definedName>
    <definedName name="REGIONI_8" localSheetId="3">[105]System_Tabs!$G$45:$G$70</definedName>
    <definedName name="REGIONI_8" localSheetId="1">[105]System_Tabs!$G$45:$G$70</definedName>
    <definedName name="REGIONI_8" localSheetId="2">[105]System_Tabs!$G$45:$G$70</definedName>
    <definedName name="REGIONI_8" localSheetId="0">[105]System_Tabs!$G$45:$G$70</definedName>
    <definedName name="REGIONI_8" localSheetId="4">[176]System_Tabs!$G$45:$G$70</definedName>
    <definedName name="REGIONI_8">[105]System_Tabs!$G$45:$G$70</definedName>
    <definedName name="regola1" localSheetId="0">'[106]Quadro macro'!$C$12</definedName>
    <definedName name="regola1">'[107]Quadro macro'!$C$12</definedName>
    <definedName name="Rend_Fin" localSheetId="0">#REF!</definedName>
    <definedName name="Rend_Fin" localSheetId="4">#REF!</definedName>
    <definedName name="Rend_Fin">#REF!</definedName>
    <definedName name="Reparti" localSheetId="0">#REF!</definedName>
    <definedName name="Reparti" localSheetId="4">#REF!</definedName>
    <definedName name="Reparti">#REF!</definedName>
    <definedName name="Reparto" localSheetId="3">[73]Indice!$A$2:$A$62</definedName>
    <definedName name="Reparto" localSheetId="1">[73]Indice!$A$2:$A$62</definedName>
    <definedName name="Reparto" localSheetId="2">[73]Indice!$A$2:$A$62</definedName>
    <definedName name="Reparto" localSheetId="0">[74]Indice!$A$2:$A$62</definedName>
    <definedName name="Reparto" localSheetId="4">[163]Indice!$A$2:$A$62</definedName>
    <definedName name="Reparto">[73]Indice!$A$2:$A$62</definedName>
    <definedName name="resa" localSheetId="3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4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0">#REF!</definedName>
    <definedName name="Rett_cont" localSheetId="4">#REF!</definedName>
    <definedName name="Rett_cont">#REF!</definedName>
    <definedName name="Revenues" localSheetId="0">[75]Newco!$E$8:$AN$8</definedName>
    <definedName name="Revenues">[76]Newco!$E$8:$AN$8</definedName>
    <definedName name="RISULTATI" localSheetId="0">#REF!</definedName>
    <definedName name="RISULTATI" localSheetId="4">#REF!</definedName>
    <definedName name="RISULTATI">#REF!</definedName>
    <definedName name="RRR" localSheetId="0">#REF!</definedName>
    <definedName name="RRR" localSheetId="4">#REF!</definedName>
    <definedName name="RRR">#REF!</definedName>
    <definedName name="rrrrrrrrrrrr" localSheetId="0">#REF!</definedName>
    <definedName name="rrrrrrrrrrrr" localSheetId="4">#REF!</definedName>
    <definedName name="rrrrrrrrrrrr">#REF!</definedName>
    <definedName name="S" localSheetId="0">#REF!</definedName>
    <definedName name="S" localSheetId="4">#REF!</definedName>
    <definedName name="S">#REF!</definedName>
    <definedName name="S__Tabella_E_finale_Personale_Dipendente">#N/A</definedName>
    <definedName name="S_01" localSheetId="0">[108]Menù!#REF!</definedName>
    <definedName name="S_01">[109]Menù!#REF!</definedName>
    <definedName name="S_02" localSheetId="0">[108]Menù!#REF!</definedName>
    <definedName name="S_02">[109]Menù!#REF!</definedName>
    <definedName name="S_03" localSheetId="0">[108]Menù!#REF!</definedName>
    <definedName name="S_03">[109]Menù!#REF!</definedName>
    <definedName name="S_04" localSheetId="0">[108]Menù!#REF!</definedName>
    <definedName name="S_04">[109]Menù!#REF!</definedName>
    <definedName name="S_05" localSheetId="0">#REF!</definedName>
    <definedName name="S_05" localSheetId="4">#REF!</definedName>
    <definedName name="S_05">#REF!</definedName>
    <definedName name="S_06" localSheetId="0">#REF!</definedName>
    <definedName name="S_06" localSheetId="4">#REF!</definedName>
    <definedName name="S_06">#REF!</definedName>
    <definedName name="S_07" localSheetId="0">#REF!</definedName>
    <definedName name="S_07" localSheetId="4">#REF!</definedName>
    <definedName name="S_07">#REF!</definedName>
    <definedName name="S_08" localSheetId="0">#REF!</definedName>
    <definedName name="S_08" localSheetId="4">#REF!</definedName>
    <definedName name="S_08">#REF!</definedName>
    <definedName name="S_09" localSheetId="0">#REF!</definedName>
    <definedName name="S_09" localSheetId="4">#REF!</definedName>
    <definedName name="S_09">#REF!</definedName>
    <definedName name="S_10" localSheetId="0">#REF!</definedName>
    <definedName name="S_10" localSheetId="4">#REF!</definedName>
    <definedName name="S_10">#REF!</definedName>
    <definedName name="S_11" localSheetId="0">#REF!</definedName>
    <definedName name="S_11" localSheetId="4">#REF!</definedName>
    <definedName name="S_11">#REF!</definedName>
    <definedName name="S_12" localSheetId="0">#REF!</definedName>
    <definedName name="S_12" localSheetId="4">#REF!</definedName>
    <definedName name="S_12">#REF!</definedName>
    <definedName name="S_13" localSheetId="0">#REF!</definedName>
    <definedName name="S_13" localSheetId="4">#REF!</definedName>
    <definedName name="S_13">#REF!</definedName>
    <definedName name="S_14" localSheetId="0">#REF!</definedName>
    <definedName name="S_14" localSheetId="4">#REF!</definedName>
    <definedName name="S_14">#REF!</definedName>
    <definedName name="sa" localSheetId="3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4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 localSheetId="0">[23]VALORI!$C$81</definedName>
    <definedName name="sad" localSheetId="4">[23]VALORI!$C$81</definedName>
    <definedName name="sad">[15]VALORI!$C$81</definedName>
    <definedName name="sader" localSheetId="3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4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3" hidden="1">{#N/A,#N/A,FALSE,"Indice"}</definedName>
    <definedName name="sae" localSheetId="1" hidden="1">{#N/A,#N/A,FALSE,"Indice"}</definedName>
    <definedName name="sae" localSheetId="2" hidden="1">{#N/A,#N/A,FALSE,"Indice"}</definedName>
    <definedName name="sae" localSheetId="0" hidden="1">{#N/A,#N/A,FALSE,"Indice"}</definedName>
    <definedName name="sae" localSheetId="4" hidden="1">{#N/A,#N/A,FALSE,"Indice"}</definedName>
    <definedName name="sae" hidden="1">{#N/A,#N/A,FALSE,"Indice"}</definedName>
    <definedName name="saFaf" localSheetId="0">'[110]TABELLE CALCOLO'!$FA$5:$FA$25</definedName>
    <definedName name="saFaf">'[111]TABELLE CALCOLO'!$FA$5:$FA$25</definedName>
    <definedName name="sandra" localSheetId="0">#REF!</definedName>
    <definedName name="sandra" localSheetId="4">#REF!</definedName>
    <definedName name="sandra">#REF!</definedName>
    <definedName name="sanpa" localSheetId="0">#REF!</definedName>
    <definedName name="sanpa" localSheetId="4">#REF!</definedName>
    <definedName name="sanpa">#REF!</definedName>
    <definedName name="sanpac" localSheetId="4">#REF!</definedName>
    <definedName name="sanpac">#REF!</definedName>
    <definedName name="Scadenze" localSheetId="0">#REF!</definedName>
    <definedName name="Scadenze" localSheetId="4">#REF!</definedName>
    <definedName name="Scadenze">#REF!</definedName>
    <definedName name="Scarico" localSheetId="0">#REF!</definedName>
    <definedName name="Scarico" localSheetId="4">#REF!</definedName>
    <definedName name="Scarico">#REF!</definedName>
    <definedName name="SCQ" localSheetId="0">#REF!</definedName>
    <definedName name="SCQ" localSheetId="4">#REF!</definedName>
    <definedName name="SCQ">#REF!</definedName>
    <definedName name="sdo_2010" localSheetId="0">#REF!</definedName>
    <definedName name="sdo_2010" localSheetId="4">#REF!</definedName>
    <definedName name="sdo_2010">#REF!</definedName>
    <definedName name="se" localSheetId="3">{#N/A,#N/A,FALSE,"B3";#N/A,#N/A,FALSE,"B2";#N/A,#N/A,FALSE,"B1"}</definedName>
    <definedName name="se" localSheetId="1">{#N/A,#N/A,FALSE,"B3";#N/A,#N/A,FALSE,"B2";#N/A,#N/A,FALSE,"B1"}</definedName>
    <definedName name="se" localSheetId="2">{#N/A,#N/A,FALSE,"B3";#N/A,#N/A,FALSE,"B2";#N/A,#N/A,FALSE,"B1"}</definedName>
    <definedName name="se" localSheetId="0">{#N/A,#N/A,FALSE,"B3";#N/A,#N/A,FALSE,"B2";#N/A,#N/A,FALSE,"B1"}</definedName>
    <definedName name="se" localSheetId="4">{#N/A,#N/A,FALSE,"B3";#N/A,#N/A,FALSE,"B2";#N/A,#N/A,FALSE,"B1"}</definedName>
    <definedName name="se">{#N/A,#N/A,FALSE,"B3";#N/A,#N/A,FALSE,"B2";#N/A,#N/A,FALSE,"B1"}</definedName>
    <definedName name="sesto" localSheetId="3">[112]appoggio2!$C$2:$C$124</definedName>
    <definedName name="sesto" localSheetId="1">[112]appoggio2!$C$2:$C$124</definedName>
    <definedName name="sesto" localSheetId="2">[112]appoggio2!$C$2:$C$124</definedName>
    <definedName name="sesto" localSheetId="0">[113]appoggio2!$C$2:$C$124</definedName>
    <definedName name="sesto" localSheetId="4">[177]appoggio2!$C$2:$C$124</definedName>
    <definedName name="sesto">[112]appoggio2!$C$2:$C$124</definedName>
    <definedName name="SETTEMBRE_2011_AGG" localSheetId="0">#REF!</definedName>
    <definedName name="SETTEMBRE_2011_AGG" localSheetId="4">#REF!</definedName>
    <definedName name="SETTEMBRE_2011_AGG">#REF!</definedName>
    <definedName name="sino">NA()</definedName>
    <definedName name="sis" localSheetId="0">#REF!</definedName>
    <definedName name="sis" localSheetId="4">#REF!</definedName>
    <definedName name="sis">#REF!</definedName>
    <definedName name="SP_Att_CEE" localSheetId="0">#REF!</definedName>
    <definedName name="SP_Att_CEE" localSheetId="4">#REF!</definedName>
    <definedName name="SP_Att_CEE">#REF!</definedName>
    <definedName name="SP_Att_Ric" localSheetId="3">[37]SP_RICL!$B$4:$L$60</definedName>
    <definedName name="SP_Att_Ric" localSheetId="1">[37]SP_RICL!$B$4:$L$60</definedName>
    <definedName name="SP_Att_Ric" localSheetId="2">[37]SP_RICL!$B$4:$L$60</definedName>
    <definedName name="SP_Att_Ric" localSheetId="0">[37]SP_RICL!$B$4:$L$60</definedName>
    <definedName name="SP_Att_Ric" localSheetId="4">[140]SP_RICL!$B$4:$L$60</definedName>
    <definedName name="SP_Att_Ric">[37]SP_RICL!$B$4:$L$60</definedName>
    <definedName name="SP_Pass_CEE" localSheetId="0">#REF!</definedName>
    <definedName name="SP_Pass_CEE" localSheetId="4">#REF!</definedName>
    <definedName name="SP_Pass_CEE">#REF!</definedName>
    <definedName name="SP_Pass_Ric" localSheetId="3">[37]SP_RICL!$B$62:$L$107</definedName>
    <definedName name="SP_Pass_Ric" localSheetId="1">[37]SP_RICL!$B$62:$L$107</definedName>
    <definedName name="SP_Pass_Ric" localSheetId="2">[37]SP_RICL!$B$62:$L$107</definedName>
    <definedName name="SP_Pass_Ric" localSheetId="0">[37]SP_RICL!$B$62:$L$107</definedName>
    <definedName name="SP_Pass_Ric" localSheetId="4">[140]SP_RICL!$B$62:$L$107</definedName>
    <definedName name="SP_Pass_Ric">[37]SP_RICL!$B$62:$L$107</definedName>
    <definedName name="SP_storici" localSheetId="0">#REF!</definedName>
    <definedName name="SP_storici" localSheetId="4">#REF!</definedName>
    <definedName name="SP_storici">#REF!</definedName>
    <definedName name="SPECIFICA" localSheetId="0">#REF!</definedName>
    <definedName name="SPECIFICA" localSheetId="4">#REF!</definedName>
    <definedName name="SPECIFICA">#REF!</definedName>
    <definedName name="sq" localSheetId="3" hidden="1">{#N/A,#N/A,FALSE,"Indice"}</definedName>
    <definedName name="sq" localSheetId="1" hidden="1">{#N/A,#N/A,FALSE,"Indice"}</definedName>
    <definedName name="sq" localSheetId="2" hidden="1">{#N/A,#N/A,FALSE,"Indice"}</definedName>
    <definedName name="sq" localSheetId="0" hidden="1">{#N/A,#N/A,FALSE,"Indice"}</definedName>
    <definedName name="sq" localSheetId="4" hidden="1">{#N/A,#N/A,FALSE,"Indice"}</definedName>
    <definedName name="sq" hidden="1">{#N/A,#N/A,FALSE,"Indice"}</definedName>
    <definedName name="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0">#REF!</definedName>
    <definedName name="sssss" localSheetId="4">#REF!</definedName>
    <definedName name="sssss">#REF!</definedName>
    <definedName name="ssssss" localSheetId="0">#REF!</definedName>
    <definedName name="ssssss" localSheetId="4">#REF!</definedName>
    <definedName name="ssssss">#REF!</definedName>
    <definedName name="stampa" localSheetId="3">[29]!stampa</definedName>
    <definedName name="stampa" localSheetId="1">[29]!stampa</definedName>
    <definedName name="stampa" localSheetId="2">[29]!stampa</definedName>
    <definedName name="stampa" localSheetId="0">[29]!stampa</definedName>
    <definedName name="stampa" localSheetId="4">[136]!stampa</definedName>
    <definedName name="stampa">[29]!stampa</definedName>
    <definedName name="stampa_c" localSheetId="3">[29]!stampa_c</definedName>
    <definedName name="stampa_c" localSheetId="1">[29]!stampa_c</definedName>
    <definedName name="stampa_c" localSheetId="2">[29]!stampa_c</definedName>
    <definedName name="stampa_c" localSheetId="0">[29]!stampa_c</definedName>
    <definedName name="stampa_c" localSheetId="4">[136]!stampa_c</definedName>
    <definedName name="stampa_c">[29]!stampa_c</definedName>
    <definedName name="Stampa_Carrara" localSheetId="3">[29]!Stampa_Carrara</definedName>
    <definedName name="Stampa_Carrara" localSheetId="1">[29]!Stampa_Carrara</definedName>
    <definedName name="Stampa_Carrara" localSheetId="2">[29]!Stampa_Carrara</definedName>
    <definedName name="Stampa_Carrara" localSheetId="0">[29]!Stampa_Carrara</definedName>
    <definedName name="Stampa_Carrara" localSheetId="4">[136]!Stampa_Carrara</definedName>
    <definedName name="Stampa_Carrara">[29]!Stampa_Carrara</definedName>
    <definedName name="stampa_r" localSheetId="3">[29]!stampa_r</definedName>
    <definedName name="stampa_r" localSheetId="1">[29]!stampa_r</definedName>
    <definedName name="stampa_r" localSheetId="2">[29]!stampa_r</definedName>
    <definedName name="stampa_r" localSheetId="0">[29]!stampa_r</definedName>
    <definedName name="stampa_r" localSheetId="4">[136]!stampa_r</definedName>
    <definedName name="stampa_r">[29]!stampa_r</definedName>
    <definedName name="STAND" localSheetId="0">#REF!</definedName>
    <definedName name="STAND" localSheetId="4">#REF!</definedName>
    <definedName name="STAND">#REF!</definedName>
    <definedName name="STATO_PATRIMONIALE" localSheetId="0">#REF!</definedName>
    <definedName name="STATO_PATRIMONIALE" localSheetId="4">#REF!</definedName>
    <definedName name="STATO_PATRIMONIALE">#REF!</definedName>
    <definedName name="stima96" localSheetId="0">#REF!</definedName>
    <definedName name="stima96" localSheetId="4">#REF!</definedName>
    <definedName name="stima96">#REF!</definedName>
    <definedName name="Struttura_Lea" localSheetId="0">#REF!</definedName>
    <definedName name="Struttura_Lea" localSheetId="4">#REF!</definedName>
    <definedName name="Struttura_Lea">#REF!</definedName>
    <definedName name="Struttura_Lea_1" localSheetId="0">#REF!</definedName>
    <definedName name="Struttura_Lea_1" localSheetId="4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0">#REF!</definedName>
    <definedName name="Struttura_Lea_1_4" localSheetId="4">#REF!</definedName>
    <definedName name="Struttura_Lea_1_4">#REF!</definedName>
    <definedName name="Struttura_Lea_1_5" localSheetId="0">#REF!</definedName>
    <definedName name="Struttura_Lea_1_5" localSheetId="4">#REF!</definedName>
    <definedName name="Struttura_Lea_1_5">#REF!</definedName>
    <definedName name="Struttura_Lea_1_8">"#REF!"</definedName>
    <definedName name="Struttura_Lea_11">"#REF!"</definedName>
    <definedName name="Struttura_Lea_2" localSheetId="0">#REF!</definedName>
    <definedName name="Struttura_Lea_2" localSheetId="4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0">#REF!</definedName>
    <definedName name="Struttura_Lea_2_4" localSheetId="4">#REF!</definedName>
    <definedName name="Struttura_Lea_2_4">#REF!</definedName>
    <definedName name="Struttura_Lea_2_5" localSheetId="0">#REF!</definedName>
    <definedName name="Struttura_Lea_2_5" localSheetId="4">#REF!</definedName>
    <definedName name="Struttura_Lea_2_5">#REF!</definedName>
    <definedName name="Struttura_Lea_2_8">"#REF!"</definedName>
    <definedName name="Struttura_Lea_3" localSheetId="0">#REF!</definedName>
    <definedName name="Struttura_Lea_3" localSheetId="4">#REF!</definedName>
    <definedName name="Struttura_Lea_3">#REF!</definedName>
    <definedName name="Struttura_Lea_4">"#REF!"</definedName>
    <definedName name="Struttura_Lea_5">"#REF!"</definedName>
    <definedName name="Struttura_Lea_6" localSheetId="0">#REF!</definedName>
    <definedName name="Struttura_Lea_6" localSheetId="4">#REF!</definedName>
    <definedName name="Struttura_Lea_6">#REF!</definedName>
    <definedName name="Struttura_Lea_8" localSheetId="0">#REF!</definedName>
    <definedName name="Struttura_Lea_8" localSheetId="4">#REF!</definedName>
    <definedName name="Struttura_Lea_8">#REF!</definedName>
    <definedName name="STRUTTURE" localSheetId="3">[51]Tabelle!$I$21:$I$44</definedName>
    <definedName name="STRUTTURE" localSheetId="1">[51]Tabelle!$I$21:$I$44</definedName>
    <definedName name="STRUTTURE" localSheetId="2">[51]Tabelle!$I$21:$I$44</definedName>
    <definedName name="STRUTTURE" localSheetId="0">[51]Tabelle!$I$21:$I$44</definedName>
    <definedName name="STRUTTURE" localSheetId="4">[150]Tabelle!$I$21:$I$44</definedName>
    <definedName name="STRUTTURE">[51]Tabelle!$I$21:$I$44</definedName>
    <definedName name="STRUTTURE_8" localSheetId="0">#REF!</definedName>
    <definedName name="STRUTTURE_8" localSheetId="4">#REF!</definedName>
    <definedName name="STRUTTURE_8">#REF!</definedName>
    <definedName name="sw" localSheetId="3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4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0">#REF!</definedName>
    <definedName name="T" localSheetId="4">#REF!</definedName>
    <definedName name="T">#REF!</definedName>
    <definedName name="Tab" localSheetId="0">#REF!</definedName>
    <definedName name="Tab" localSheetId="4">#REF!</definedName>
    <definedName name="Tab">#REF!</definedName>
    <definedName name="TAB_A" localSheetId="0">#REF!</definedName>
    <definedName name="TAB_A" localSheetId="4">#REF!</definedName>
    <definedName name="TAB_A">#REF!</definedName>
    <definedName name="Tab_Comuni" localSheetId="0">#REF!</definedName>
    <definedName name="Tab_Comuni" localSheetId="4">#REF!</definedName>
    <definedName name="Tab_Comuni">#REF!</definedName>
    <definedName name="Tab_Comuni_1" localSheetId="0">#REF!</definedName>
    <definedName name="Tab_Comuni_1" localSheetId="4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0">#REF!</definedName>
    <definedName name="Tab_Comuni_1_4" localSheetId="4">#REF!</definedName>
    <definedName name="Tab_Comuni_1_4">#REF!</definedName>
    <definedName name="Tab_Comuni_1_5" localSheetId="0">#REF!</definedName>
    <definedName name="Tab_Comuni_1_5" localSheetId="4">#REF!</definedName>
    <definedName name="Tab_Comuni_1_5">#REF!</definedName>
    <definedName name="Tab_Comuni_1_8">"#REF!"</definedName>
    <definedName name="Tab_Comuni_11">"#REF!"</definedName>
    <definedName name="Tab_Comuni_2" localSheetId="0">#REF!</definedName>
    <definedName name="Tab_Comuni_2" localSheetId="4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0">#REF!</definedName>
    <definedName name="Tab_Comuni_2_4" localSheetId="4">#REF!</definedName>
    <definedName name="Tab_Comuni_2_4">#REF!</definedName>
    <definedName name="Tab_Comuni_2_5" localSheetId="0">#REF!</definedName>
    <definedName name="Tab_Comuni_2_5" localSheetId="4">#REF!</definedName>
    <definedName name="Tab_Comuni_2_5">#REF!</definedName>
    <definedName name="Tab_Comuni_2_8">"#REF!"</definedName>
    <definedName name="Tab_Comuni_3" localSheetId="0">#REF!</definedName>
    <definedName name="Tab_Comuni_3" localSheetId="4">#REF!</definedName>
    <definedName name="Tab_Comuni_3">#REF!</definedName>
    <definedName name="Tab_Comuni_4">"#REF!"</definedName>
    <definedName name="Tab_Comuni_5">"#REF!"</definedName>
    <definedName name="Tab_Comuni_6" localSheetId="0">#REF!</definedName>
    <definedName name="Tab_Comuni_6" localSheetId="4">#REF!</definedName>
    <definedName name="Tab_Comuni_6">#REF!</definedName>
    <definedName name="Tab_Comuni_8" localSheetId="0">#REF!</definedName>
    <definedName name="Tab_Comuni_8" localSheetId="4">#REF!</definedName>
    <definedName name="Tab_Comuni_8">#REF!</definedName>
    <definedName name="TAB_E__TERZO_TRIMESTRE_1_inserimento_Profili_Gestionali" localSheetId="0">#REF!</definedName>
    <definedName name="TAB_E__TERZO_TRIMESTRE_1_inserimento_Profili_Gestionali" localSheetId="4">#REF!</definedName>
    <definedName name="TAB_E__TERZO_TRIMESTRE_1_inserimento_Profili_Gestionali">#REF!</definedName>
    <definedName name="TAB_E_01" localSheetId="3">[114]TAB_E!#REF!</definedName>
    <definedName name="TAB_E_01" localSheetId="1">[114]TAB_E!#REF!</definedName>
    <definedName name="TAB_E_01" localSheetId="2">[114]TAB_E!#REF!</definedName>
    <definedName name="TAB_E_01" localSheetId="0">[114]TAB_E!#REF!</definedName>
    <definedName name="TAB_E_01" localSheetId="4">[178]TAB_E!#REF!</definedName>
    <definedName name="TAB_E_01">[114]TAB_E!#REF!</definedName>
    <definedName name="Tabella" localSheetId="0">#REF!</definedName>
    <definedName name="Tabella" localSheetId="4">#REF!</definedName>
    <definedName name="Tabella">#REF!</definedName>
    <definedName name="Tabella_A_per_D1_2" localSheetId="0">#REF!</definedName>
    <definedName name="Tabella_A_per_D1_2" localSheetId="4">#REF!</definedName>
    <definedName name="Tabella_A_per_D1_2">#REF!</definedName>
    <definedName name="TabExportReg_ULTIMO" localSheetId="0">#REF!</definedName>
    <definedName name="TabExportReg_ULTIMO" localSheetId="4">#REF!</definedName>
    <definedName name="TabExportReg_ULTIMO">#REF!</definedName>
    <definedName name="Table0" localSheetId="0">#REF!</definedName>
    <definedName name="Table0" localSheetId="4">#REF!</definedName>
    <definedName name="Table0">#REF!</definedName>
    <definedName name="Table1" localSheetId="0">#REF!</definedName>
    <definedName name="Table1" localSheetId="4">#REF!</definedName>
    <definedName name="Table1">#REF!</definedName>
    <definedName name="Table2" localSheetId="0">#REF!</definedName>
    <definedName name="Table2" localSheetId="4">#REF!</definedName>
    <definedName name="Table2">#REF!</definedName>
    <definedName name="Table3" localSheetId="0">#REF!</definedName>
    <definedName name="Table3" localSheetId="4">#REF!</definedName>
    <definedName name="Table3">#REF!</definedName>
    <definedName name="Table4" localSheetId="0">#REF!</definedName>
    <definedName name="Table4" localSheetId="4">#REF!</definedName>
    <definedName name="Table4">#REF!</definedName>
    <definedName name="Table5" localSheetId="0">#REF!</definedName>
    <definedName name="Table5" localSheetId="4">#REF!</definedName>
    <definedName name="Table5">#REF!</definedName>
    <definedName name="tadAcqBen00" localSheetId="3">'[32]Quadro tendenziale 28-6-2005'!#REF!</definedName>
    <definedName name="tadAcqBen00" localSheetId="1">'[32]Quadro tendenziale 28-6-2005'!#REF!</definedName>
    <definedName name="tadAcqBen00" localSheetId="2">'[32]Quadro tendenziale 28-6-2005'!#REF!</definedName>
    <definedName name="tadAcqBen00" localSheetId="0">'[32]Quadro tendenziale 28-6-2005'!#REF!</definedName>
    <definedName name="tadAcqBen00" localSheetId="4">'[138]Quadro tendenziale 28-6-2005'!#REF!</definedName>
    <definedName name="tadAcqBen00">'[32]Quadro tendenziale 28-6-2005'!#REF!</definedName>
    <definedName name="tadAcqBen01" localSheetId="3">'[32]Quadro tendenziale 28-6-2005'!#REF!</definedName>
    <definedName name="tadAcqBen01" localSheetId="1">'[32]Quadro tendenziale 28-6-2005'!#REF!</definedName>
    <definedName name="tadAcqBen01" localSheetId="2">'[32]Quadro tendenziale 28-6-2005'!#REF!</definedName>
    <definedName name="tadAcqBen01" localSheetId="0">'[32]Quadro tendenziale 28-6-2005'!#REF!</definedName>
    <definedName name="tadAcqBen01" localSheetId="4">'[138]Quadro tendenziale 28-6-2005'!#REF!</definedName>
    <definedName name="tadAcqBen01">'[32]Quadro tendenziale 28-6-2005'!#REF!</definedName>
    <definedName name="tadAcqBen02" localSheetId="3">'[32]Quadro tendenziale 28-6-2005'!#REF!</definedName>
    <definedName name="tadAcqBen02" localSheetId="1">'[32]Quadro tendenziale 28-6-2005'!#REF!</definedName>
    <definedName name="tadAcqBen02" localSheetId="2">'[32]Quadro tendenziale 28-6-2005'!#REF!</definedName>
    <definedName name="tadAcqBen02" localSheetId="0">'[32]Quadro tendenziale 28-6-2005'!#REF!</definedName>
    <definedName name="tadAcqBen02" localSheetId="4">'[138]Quadro tendenziale 28-6-2005'!#REF!</definedName>
    <definedName name="tadAcqBen02">'[32]Quadro tendenziale 28-6-2005'!#REF!</definedName>
    <definedName name="tadAcqBen03" localSheetId="3">'[32]Quadro tendenziale 28-6-2005'!#REF!</definedName>
    <definedName name="tadAcqBen03" localSheetId="1">'[32]Quadro tendenziale 28-6-2005'!#REF!</definedName>
    <definedName name="tadAcqBen03" localSheetId="2">'[32]Quadro tendenziale 28-6-2005'!#REF!</definedName>
    <definedName name="tadAcqBen03" localSheetId="0">'[32]Quadro tendenziale 28-6-2005'!#REF!</definedName>
    <definedName name="tadAcqBen03" localSheetId="4">'[138]Quadro tendenziale 28-6-2005'!#REF!</definedName>
    <definedName name="tadAcqBen03">'[32]Quadro tendenziale 28-6-2005'!#REF!</definedName>
    <definedName name="tadAcqBen04" localSheetId="3">'[32]Quadro tendenziale 28-6-2005'!#REF!</definedName>
    <definedName name="tadAcqBen04" localSheetId="1">'[32]Quadro tendenziale 28-6-2005'!#REF!</definedName>
    <definedName name="tadAcqBen04" localSheetId="2">'[32]Quadro tendenziale 28-6-2005'!#REF!</definedName>
    <definedName name="tadAcqBen04" localSheetId="0">'[32]Quadro tendenziale 28-6-2005'!#REF!</definedName>
    <definedName name="tadAcqBen04" localSheetId="4">'[138]Quadro tendenziale 28-6-2005'!#REF!</definedName>
    <definedName name="tadAcqBen04">'[32]Quadro tendenziale 28-6-2005'!#REF!</definedName>
    <definedName name="tadAcqBen05" localSheetId="3">'[32]Quadro tendenziale 28-6-2005'!#REF!</definedName>
    <definedName name="tadAcqBen05" localSheetId="1">'[32]Quadro tendenziale 28-6-2005'!#REF!</definedName>
    <definedName name="tadAcqBen05" localSheetId="2">'[32]Quadro tendenziale 28-6-2005'!#REF!</definedName>
    <definedName name="tadAcqBen05" localSheetId="0">'[32]Quadro tendenziale 28-6-2005'!#REF!</definedName>
    <definedName name="tadAcqBen05" localSheetId="4">'[138]Quadro tendenziale 28-6-2005'!#REF!</definedName>
    <definedName name="tadAcqBen05">'[32]Quadro tendenziale 28-6-2005'!#REF!</definedName>
    <definedName name="tadAcqBen06" localSheetId="3">'[32]Quadro tendenziale 28-6-2005'!#REF!</definedName>
    <definedName name="tadAcqBen06" localSheetId="1">'[32]Quadro tendenziale 28-6-2005'!#REF!</definedName>
    <definedName name="tadAcqBen06" localSheetId="2">'[32]Quadro tendenziale 28-6-2005'!#REF!</definedName>
    <definedName name="tadAcqBen06" localSheetId="0">'[32]Quadro tendenziale 28-6-2005'!#REF!</definedName>
    <definedName name="tadAcqBen06" localSheetId="4">'[138]Quadro tendenziale 28-6-2005'!#REF!</definedName>
    <definedName name="tadAcqBen06">'[32]Quadro tendenziale 28-6-2005'!#REF!</definedName>
    <definedName name="tadAcqBen07" localSheetId="3">'[32]Quadro tendenziale 28-6-2005'!#REF!</definedName>
    <definedName name="tadAcqBen07" localSheetId="1">'[32]Quadro tendenziale 28-6-2005'!#REF!</definedName>
    <definedName name="tadAcqBen07" localSheetId="2">'[32]Quadro tendenziale 28-6-2005'!#REF!</definedName>
    <definedName name="tadAcqBen07" localSheetId="0">'[32]Quadro tendenziale 28-6-2005'!#REF!</definedName>
    <definedName name="tadAcqBen07" localSheetId="4">'[138]Quadro tendenziale 28-6-2005'!#REF!</definedName>
    <definedName name="tadAcqBen07">'[32]Quadro tendenziale 28-6-2005'!#REF!</definedName>
    <definedName name="tadAcqBen08" localSheetId="3">'[32]Quadro tendenziale 28-6-2005'!#REF!</definedName>
    <definedName name="tadAcqBen08" localSheetId="1">'[32]Quadro tendenziale 28-6-2005'!#REF!</definedName>
    <definedName name="tadAcqBen08" localSheetId="2">'[32]Quadro tendenziale 28-6-2005'!#REF!</definedName>
    <definedName name="tadAcqBen08" localSheetId="0">'[32]Quadro tendenziale 28-6-2005'!#REF!</definedName>
    <definedName name="tadAcqBen08" localSheetId="4">'[138]Quadro tendenziale 28-6-2005'!#REF!</definedName>
    <definedName name="tadAcqBen08">'[32]Quadro tendenziale 28-6-2005'!#REF!</definedName>
    <definedName name="tadAltrEnti00" localSheetId="3">'[32]Quadro tendenziale 28-6-2005'!#REF!</definedName>
    <definedName name="tadAltrEnti00" localSheetId="1">'[32]Quadro tendenziale 28-6-2005'!#REF!</definedName>
    <definedName name="tadAltrEnti00" localSheetId="2">'[32]Quadro tendenziale 28-6-2005'!#REF!</definedName>
    <definedName name="tadAltrEnti00" localSheetId="0">'[32]Quadro tendenziale 28-6-2005'!#REF!</definedName>
    <definedName name="tadAltrEnti00" localSheetId="4">'[138]Quadro tendenziale 28-6-2005'!#REF!</definedName>
    <definedName name="tadAltrEnti00">'[32]Quadro tendenziale 28-6-2005'!#REF!</definedName>
    <definedName name="tadAltrEnti01" localSheetId="3">'[32]Quadro tendenziale 28-6-2005'!#REF!</definedName>
    <definedName name="tadAltrEnti01" localSheetId="1">'[32]Quadro tendenziale 28-6-2005'!#REF!</definedName>
    <definedName name="tadAltrEnti01" localSheetId="2">'[32]Quadro tendenziale 28-6-2005'!#REF!</definedName>
    <definedName name="tadAltrEnti01" localSheetId="0">'[32]Quadro tendenziale 28-6-2005'!#REF!</definedName>
    <definedName name="tadAltrEnti01" localSheetId="4">'[138]Quadro tendenziale 28-6-2005'!#REF!</definedName>
    <definedName name="tadAltrEnti01">'[32]Quadro tendenziale 28-6-2005'!#REF!</definedName>
    <definedName name="tadAltrEnti02" localSheetId="3">'[32]Quadro tendenziale 28-6-2005'!#REF!</definedName>
    <definedName name="tadAltrEnti02" localSheetId="1">'[32]Quadro tendenziale 28-6-2005'!#REF!</definedName>
    <definedName name="tadAltrEnti02" localSheetId="2">'[32]Quadro tendenziale 28-6-2005'!#REF!</definedName>
    <definedName name="tadAltrEnti02" localSheetId="0">'[32]Quadro tendenziale 28-6-2005'!#REF!</definedName>
    <definedName name="tadAltrEnti02" localSheetId="4">'[138]Quadro tendenziale 28-6-2005'!#REF!</definedName>
    <definedName name="tadAltrEnti02">'[32]Quadro tendenziale 28-6-2005'!#REF!</definedName>
    <definedName name="tadAltrEnti03" localSheetId="3">'[32]Quadro tendenziale 28-6-2005'!#REF!</definedName>
    <definedName name="tadAltrEnti03" localSheetId="1">'[32]Quadro tendenziale 28-6-2005'!#REF!</definedName>
    <definedName name="tadAltrEnti03" localSheetId="2">'[32]Quadro tendenziale 28-6-2005'!#REF!</definedName>
    <definedName name="tadAltrEnti03" localSheetId="0">'[32]Quadro tendenziale 28-6-2005'!#REF!</definedName>
    <definedName name="tadAltrEnti03" localSheetId="4">'[138]Quadro tendenziale 28-6-2005'!#REF!</definedName>
    <definedName name="tadAltrEnti03">'[32]Quadro tendenziale 28-6-2005'!#REF!</definedName>
    <definedName name="tadAltrEnti04" localSheetId="3">'[32]Quadro tendenziale 28-6-2005'!#REF!</definedName>
    <definedName name="tadAltrEnti04" localSheetId="1">'[32]Quadro tendenziale 28-6-2005'!#REF!</definedName>
    <definedName name="tadAltrEnti04" localSheetId="2">'[32]Quadro tendenziale 28-6-2005'!#REF!</definedName>
    <definedName name="tadAltrEnti04" localSheetId="0">'[32]Quadro tendenziale 28-6-2005'!#REF!</definedName>
    <definedName name="tadAltrEnti04" localSheetId="4">'[138]Quadro tendenziale 28-6-2005'!#REF!</definedName>
    <definedName name="tadAltrEnti04">'[32]Quadro tendenziale 28-6-2005'!#REF!</definedName>
    <definedName name="tadAltrEnti05" localSheetId="3">'[32]Quadro tendenziale 28-6-2005'!#REF!</definedName>
    <definedName name="tadAltrEnti05" localSheetId="1">'[32]Quadro tendenziale 28-6-2005'!#REF!</definedName>
    <definedName name="tadAltrEnti05" localSheetId="2">'[32]Quadro tendenziale 28-6-2005'!#REF!</definedName>
    <definedName name="tadAltrEnti05" localSheetId="0">'[32]Quadro tendenziale 28-6-2005'!#REF!</definedName>
    <definedName name="tadAltrEnti05" localSheetId="4">'[138]Quadro tendenziale 28-6-2005'!#REF!</definedName>
    <definedName name="tadAltrEnti05">'[32]Quadro tendenziale 28-6-2005'!#REF!</definedName>
    <definedName name="tadAltrEnti06" localSheetId="3">'[32]Quadro tendenziale 28-6-2005'!#REF!</definedName>
    <definedName name="tadAltrEnti06" localSheetId="1">'[32]Quadro tendenziale 28-6-2005'!#REF!</definedName>
    <definedName name="tadAltrEnti06" localSheetId="2">'[32]Quadro tendenziale 28-6-2005'!#REF!</definedName>
    <definedName name="tadAltrEnti06" localSheetId="0">'[32]Quadro tendenziale 28-6-2005'!#REF!</definedName>
    <definedName name="tadAltrEnti06" localSheetId="4">'[138]Quadro tendenziale 28-6-2005'!#REF!</definedName>
    <definedName name="tadAltrEnti06">'[32]Quadro tendenziale 28-6-2005'!#REF!</definedName>
    <definedName name="tadAltrEnti07" localSheetId="3">'[32]Quadro tendenziale 28-6-2005'!#REF!</definedName>
    <definedName name="tadAltrEnti07" localSheetId="1">'[32]Quadro tendenziale 28-6-2005'!#REF!</definedName>
    <definedName name="tadAltrEnti07" localSheetId="2">'[32]Quadro tendenziale 28-6-2005'!#REF!</definedName>
    <definedName name="tadAltrEnti07" localSheetId="0">'[32]Quadro tendenziale 28-6-2005'!#REF!</definedName>
    <definedName name="tadAltrEnti07" localSheetId="4">'[138]Quadro tendenziale 28-6-2005'!#REF!</definedName>
    <definedName name="tadAltrEnti07">'[32]Quadro tendenziale 28-6-2005'!#REF!</definedName>
    <definedName name="tadAltrEnti08" localSheetId="3">'[32]Quadro tendenziale 28-6-2005'!#REF!</definedName>
    <definedName name="tadAltrEnti08" localSheetId="1">'[32]Quadro tendenziale 28-6-2005'!#REF!</definedName>
    <definedName name="tadAltrEnti08" localSheetId="2">'[32]Quadro tendenziale 28-6-2005'!#REF!</definedName>
    <definedName name="tadAltrEnti08" localSheetId="0">'[32]Quadro tendenziale 28-6-2005'!#REF!</definedName>
    <definedName name="tadAltrEnti08" localSheetId="4">'[138]Quadro tendenziale 28-6-2005'!#REF!</definedName>
    <definedName name="tadAltrEnti08">'[32]Quadro tendenziale 28-6-2005'!#REF!</definedName>
    <definedName name="tadAltrServ00" localSheetId="3">'[32]Quadro tendenziale 28-6-2005'!#REF!</definedName>
    <definedName name="tadAltrServ00" localSheetId="1">'[32]Quadro tendenziale 28-6-2005'!#REF!</definedName>
    <definedName name="tadAltrServ00" localSheetId="2">'[32]Quadro tendenziale 28-6-2005'!#REF!</definedName>
    <definedName name="tadAltrServ00" localSheetId="0">'[32]Quadro tendenziale 28-6-2005'!#REF!</definedName>
    <definedName name="tadAltrServ00" localSheetId="4">'[138]Quadro tendenziale 28-6-2005'!#REF!</definedName>
    <definedName name="tadAltrServ00">'[32]Quadro tendenziale 28-6-2005'!#REF!</definedName>
    <definedName name="tadAltrServ01" localSheetId="3">'[32]Quadro tendenziale 28-6-2005'!#REF!</definedName>
    <definedName name="tadAltrServ01" localSheetId="1">'[32]Quadro tendenziale 28-6-2005'!#REF!</definedName>
    <definedName name="tadAltrServ01" localSheetId="2">'[32]Quadro tendenziale 28-6-2005'!#REF!</definedName>
    <definedName name="tadAltrServ01" localSheetId="0">'[32]Quadro tendenziale 28-6-2005'!#REF!</definedName>
    <definedName name="tadAltrServ01" localSheetId="4">'[138]Quadro tendenziale 28-6-2005'!#REF!</definedName>
    <definedName name="tadAltrServ01">'[32]Quadro tendenziale 28-6-2005'!#REF!</definedName>
    <definedName name="tadAltrServ02" localSheetId="3">'[32]Quadro tendenziale 28-6-2005'!#REF!</definedName>
    <definedName name="tadAltrServ02" localSheetId="1">'[32]Quadro tendenziale 28-6-2005'!#REF!</definedName>
    <definedName name="tadAltrServ02" localSheetId="2">'[32]Quadro tendenziale 28-6-2005'!#REF!</definedName>
    <definedName name="tadAltrServ02" localSheetId="0">'[32]Quadro tendenziale 28-6-2005'!#REF!</definedName>
    <definedName name="tadAltrServ02" localSheetId="4">'[138]Quadro tendenziale 28-6-2005'!#REF!</definedName>
    <definedName name="tadAltrServ02">'[32]Quadro tendenziale 28-6-2005'!#REF!</definedName>
    <definedName name="tadAltrServ03" localSheetId="3">'[32]Quadro tendenziale 28-6-2005'!#REF!</definedName>
    <definedName name="tadAltrServ03" localSheetId="1">'[32]Quadro tendenziale 28-6-2005'!#REF!</definedName>
    <definedName name="tadAltrServ03" localSheetId="2">'[32]Quadro tendenziale 28-6-2005'!#REF!</definedName>
    <definedName name="tadAltrServ03" localSheetId="0">'[32]Quadro tendenziale 28-6-2005'!#REF!</definedName>
    <definedName name="tadAltrServ03" localSheetId="4">'[138]Quadro tendenziale 28-6-2005'!#REF!</definedName>
    <definedName name="tadAltrServ03">'[32]Quadro tendenziale 28-6-2005'!#REF!</definedName>
    <definedName name="tadAltrServ04" localSheetId="3">'[32]Quadro tendenziale 28-6-2005'!#REF!</definedName>
    <definedName name="tadAltrServ04" localSheetId="1">'[32]Quadro tendenziale 28-6-2005'!#REF!</definedName>
    <definedName name="tadAltrServ04" localSheetId="2">'[32]Quadro tendenziale 28-6-2005'!#REF!</definedName>
    <definedName name="tadAltrServ04" localSheetId="0">'[32]Quadro tendenziale 28-6-2005'!#REF!</definedName>
    <definedName name="tadAltrServ04" localSheetId="4">'[138]Quadro tendenziale 28-6-2005'!#REF!</definedName>
    <definedName name="tadAltrServ04">'[32]Quadro tendenziale 28-6-2005'!#REF!</definedName>
    <definedName name="tadAltrServ05" localSheetId="3">'[32]Quadro tendenziale 28-6-2005'!#REF!</definedName>
    <definedName name="tadAltrServ05" localSheetId="1">'[32]Quadro tendenziale 28-6-2005'!#REF!</definedName>
    <definedName name="tadAltrServ05" localSheetId="2">'[32]Quadro tendenziale 28-6-2005'!#REF!</definedName>
    <definedName name="tadAltrServ05" localSheetId="0">'[32]Quadro tendenziale 28-6-2005'!#REF!</definedName>
    <definedName name="tadAltrServ05" localSheetId="4">'[138]Quadro tendenziale 28-6-2005'!#REF!</definedName>
    <definedName name="tadAltrServ05">'[32]Quadro tendenziale 28-6-2005'!#REF!</definedName>
    <definedName name="tadAltrServ06" localSheetId="3">'[32]Quadro tendenziale 28-6-2005'!#REF!</definedName>
    <definedName name="tadAltrServ06" localSheetId="1">'[32]Quadro tendenziale 28-6-2005'!#REF!</definedName>
    <definedName name="tadAltrServ06" localSheetId="2">'[32]Quadro tendenziale 28-6-2005'!#REF!</definedName>
    <definedName name="tadAltrServ06" localSheetId="0">'[32]Quadro tendenziale 28-6-2005'!#REF!</definedName>
    <definedName name="tadAltrServ06" localSheetId="4">'[138]Quadro tendenziale 28-6-2005'!#REF!</definedName>
    <definedName name="tadAltrServ06">'[32]Quadro tendenziale 28-6-2005'!#REF!</definedName>
    <definedName name="tadAltrServ07" localSheetId="3">'[32]Quadro tendenziale 28-6-2005'!#REF!</definedName>
    <definedName name="tadAltrServ07" localSheetId="1">'[32]Quadro tendenziale 28-6-2005'!#REF!</definedName>
    <definedName name="tadAltrServ07" localSheetId="2">'[32]Quadro tendenziale 28-6-2005'!#REF!</definedName>
    <definedName name="tadAltrServ07" localSheetId="0">'[32]Quadro tendenziale 28-6-2005'!#REF!</definedName>
    <definedName name="tadAltrServ07" localSheetId="4">'[138]Quadro tendenziale 28-6-2005'!#REF!</definedName>
    <definedName name="tadAltrServ07">'[32]Quadro tendenziale 28-6-2005'!#REF!</definedName>
    <definedName name="tadAltrServ08" localSheetId="3">'[32]Quadro tendenziale 28-6-2005'!#REF!</definedName>
    <definedName name="tadAltrServ08" localSheetId="1">'[32]Quadro tendenziale 28-6-2005'!#REF!</definedName>
    <definedName name="tadAltrServ08" localSheetId="2">'[32]Quadro tendenziale 28-6-2005'!#REF!</definedName>
    <definedName name="tadAltrServ08" localSheetId="0">'[32]Quadro tendenziale 28-6-2005'!#REF!</definedName>
    <definedName name="tadAltrServ08" localSheetId="4">'[138]Quadro tendenziale 28-6-2005'!#REF!</definedName>
    <definedName name="tadAltrServ08">'[32]Quadro tendenziale 28-6-2005'!#REF!</definedName>
    <definedName name="tadAmmGen00" localSheetId="3">'[32]Quadro tendenziale 28-6-2005'!#REF!</definedName>
    <definedName name="tadAmmGen00" localSheetId="1">'[32]Quadro tendenziale 28-6-2005'!#REF!</definedName>
    <definedName name="tadAmmGen00" localSheetId="2">'[32]Quadro tendenziale 28-6-2005'!#REF!</definedName>
    <definedName name="tadAmmGen00" localSheetId="0">'[32]Quadro tendenziale 28-6-2005'!#REF!</definedName>
    <definedName name="tadAmmGen00" localSheetId="4">'[138]Quadro tendenziale 28-6-2005'!#REF!</definedName>
    <definedName name="tadAmmGen00">'[32]Quadro tendenziale 28-6-2005'!#REF!</definedName>
    <definedName name="tadAmmGen01" localSheetId="3">'[32]Quadro tendenziale 28-6-2005'!#REF!</definedName>
    <definedName name="tadAmmGen01" localSheetId="1">'[32]Quadro tendenziale 28-6-2005'!#REF!</definedName>
    <definedName name="tadAmmGen01" localSheetId="2">'[32]Quadro tendenziale 28-6-2005'!#REF!</definedName>
    <definedName name="tadAmmGen01" localSheetId="0">'[32]Quadro tendenziale 28-6-2005'!#REF!</definedName>
    <definedName name="tadAmmGen01" localSheetId="4">'[138]Quadro tendenziale 28-6-2005'!#REF!</definedName>
    <definedName name="tadAmmGen01">'[32]Quadro tendenziale 28-6-2005'!#REF!</definedName>
    <definedName name="tadAmmGen02" localSheetId="3">'[32]Quadro tendenziale 28-6-2005'!#REF!</definedName>
    <definedName name="tadAmmGen02" localSheetId="1">'[32]Quadro tendenziale 28-6-2005'!#REF!</definedName>
    <definedName name="tadAmmGen02" localSheetId="2">'[32]Quadro tendenziale 28-6-2005'!#REF!</definedName>
    <definedName name="tadAmmGen02" localSheetId="0">'[32]Quadro tendenziale 28-6-2005'!#REF!</definedName>
    <definedName name="tadAmmGen02" localSheetId="4">'[138]Quadro tendenziale 28-6-2005'!#REF!</definedName>
    <definedName name="tadAmmGen02">'[32]Quadro tendenziale 28-6-2005'!#REF!</definedName>
    <definedName name="tadAmmGen03" localSheetId="3">'[32]Quadro tendenziale 28-6-2005'!#REF!</definedName>
    <definedName name="tadAmmGen03" localSheetId="1">'[32]Quadro tendenziale 28-6-2005'!#REF!</definedName>
    <definedName name="tadAmmGen03" localSheetId="2">'[32]Quadro tendenziale 28-6-2005'!#REF!</definedName>
    <definedName name="tadAmmGen03" localSheetId="0">'[32]Quadro tendenziale 28-6-2005'!#REF!</definedName>
    <definedName name="tadAmmGen03" localSheetId="4">'[138]Quadro tendenziale 28-6-2005'!#REF!</definedName>
    <definedName name="tadAmmGen03">'[32]Quadro tendenziale 28-6-2005'!#REF!</definedName>
    <definedName name="tadAmmGen04" localSheetId="3">'[32]Quadro tendenziale 28-6-2005'!#REF!</definedName>
    <definedName name="tadAmmGen04" localSheetId="1">'[32]Quadro tendenziale 28-6-2005'!#REF!</definedName>
    <definedName name="tadAmmGen04" localSheetId="2">'[32]Quadro tendenziale 28-6-2005'!#REF!</definedName>
    <definedName name="tadAmmGen04" localSheetId="0">'[32]Quadro tendenziale 28-6-2005'!#REF!</definedName>
    <definedName name="tadAmmGen04" localSheetId="4">'[138]Quadro tendenziale 28-6-2005'!#REF!</definedName>
    <definedName name="tadAmmGen04">'[32]Quadro tendenziale 28-6-2005'!#REF!</definedName>
    <definedName name="tadAmmGen05" localSheetId="3">'[32]Quadro tendenziale 28-6-2005'!#REF!</definedName>
    <definedName name="tadAmmGen05" localSheetId="1">'[32]Quadro tendenziale 28-6-2005'!#REF!</definedName>
    <definedName name="tadAmmGen05" localSheetId="2">'[32]Quadro tendenziale 28-6-2005'!#REF!</definedName>
    <definedName name="tadAmmGen05" localSheetId="0">'[32]Quadro tendenziale 28-6-2005'!#REF!</definedName>
    <definedName name="tadAmmGen05" localSheetId="4">'[138]Quadro tendenziale 28-6-2005'!#REF!</definedName>
    <definedName name="tadAmmGen05">'[32]Quadro tendenziale 28-6-2005'!#REF!</definedName>
    <definedName name="tadAmmGen06" localSheetId="3">'[32]Quadro tendenziale 28-6-2005'!#REF!</definedName>
    <definedName name="tadAmmGen06" localSheetId="1">'[32]Quadro tendenziale 28-6-2005'!#REF!</definedName>
    <definedName name="tadAmmGen06" localSheetId="2">'[32]Quadro tendenziale 28-6-2005'!#REF!</definedName>
    <definedName name="tadAmmGen06" localSheetId="0">'[32]Quadro tendenziale 28-6-2005'!#REF!</definedName>
    <definedName name="tadAmmGen06" localSheetId="4">'[138]Quadro tendenziale 28-6-2005'!#REF!</definedName>
    <definedName name="tadAmmGen06">'[32]Quadro tendenziale 28-6-2005'!#REF!</definedName>
    <definedName name="tadAmmGen07" localSheetId="3">'[32]Quadro tendenziale 28-6-2005'!#REF!</definedName>
    <definedName name="tadAmmGen07" localSheetId="1">'[32]Quadro tendenziale 28-6-2005'!#REF!</definedName>
    <definedName name="tadAmmGen07" localSheetId="2">'[32]Quadro tendenziale 28-6-2005'!#REF!</definedName>
    <definedName name="tadAmmGen07" localSheetId="0">'[32]Quadro tendenziale 28-6-2005'!#REF!</definedName>
    <definedName name="tadAmmGen07" localSheetId="4">'[138]Quadro tendenziale 28-6-2005'!#REF!</definedName>
    <definedName name="tadAmmGen07">'[32]Quadro tendenziale 28-6-2005'!#REF!</definedName>
    <definedName name="tadAmmGen08" localSheetId="3">'[32]Quadro tendenziale 28-6-2005'!#REF!</definedName>
    <definedName name="tadAmmGen08" localSheetId="1">'[32]Quadro tendenziale 28-6-2005'!#REF!</definedName>
    <definedName name="tadAmmGen08" localSheetId="2">'[32]Quadro tendenziale 28-6-2005'!#REF!</definedName>
    <definedName name="tadAmmGen08" localSheetId="0">'[32]Quadro tendenziale 28-6-2005'!#REF!</definedName>
    <definedName name="tadAmmGen08" localSheetId="4">'[138]Quadro tendenziale 28-6-2005'!#REF!</definedName>
    <definedName name="tadAmmGen08">'[32]Quadro tendenziale 28-6-2005'!#REF!</definedName>
    <definedName name="tadExtrFsn00" localSheetId="3">'[32]Quadro tendenziale 28-6-2005'!#REF!</definedName>
    <definedName name="tadExtrFsn00" localSheetId="1">'[32]Quadro tendenziale 28-6-2005'!#REF!</definedName>
    <definedName name="tadExtrFsn00" localSheetId="2">'[32]Quadro tendenziale 28-6-2005'!#REF!</definedName>
    <definedName name="tadExtrFsn00" localSheetId="0">'[32]Quadro tendenziale 28-6-2005'!#REF!</definedName>
    <definedName name="tadExtrFsn00" localSheetId="4">'[138]Quadro tendenziale 28-6-2005'!#REF!</definedName>
    <definedName name="tadExtrFsn00">'[32]Quadro tendenziale 28-6-2005'!#REF!</definedName>
    <definedName name="tadExtrFsn01" localSheetId="3">'[32]Quadro tendenziale 28-6-2005'!#REF!</definedName>
    <definedName name="tadExtrFsn01" localSheetId="1">'[32]Quadro tendenziale 28-6-2005'!#REF!</definedName>
    <definedName name="tadExtrFsn01" localSheetId="2">'[32]Quadro tendenziale 28-6-2005'!#REF!</definedName>
    <definedName name="tadExtrFsn01" localSheetId="0">'[32]Quadro tendenziale 28-6-2005'!#REF!</definedName>
    <definedName name="tadExtrFsn01" localSheetId="4">'[138]Quadro tendenziale 28-6-2005'!#REF!</definedName>
    <definedName name="tadExtrFsn01">'[32]Quadro tendenziale 28-6-2005'!#REF!</definedName>
    <definedName name="tadExtrFsn02" localSheetId="3">'[32]Quadro tendenziale 28-6-2005'!#REF!</definedName>
    <definedName name="tadExtrFsn02" localSheetId="1">'[32]Quadro tendenziale 28-6-2005'!#REF!</definedName>
    <definedName name="tadExtrFsn02" localSheetId="2">'[32]Quadro tendenziale 28-6-2005'!#REF!</definedName>
    <definedName name="tadExtrFsn02" localSheetId="0">'[32]Quadro tendenziale 28-6-2005'!#REF!</definedName>
    <definedName name="tadExtrFsn02" localSheetId="4">'[138]Quadro tendenziale 28-6-2005'!#REF!</definedName>
    <definedName name="tadExtrFsn02">'[32]Quadro tendenziale 28-6-2005'!#REF!</definedName>
    <definedName name="tadExtrFsn03" localSheetId="3">'[32]Quadro tendenziale 28-6-2005'!#REF!</definedName>
    <definedName name="tadExtrFsn03" localSheetId="1">'[32]Quadro tendenziale 28-6-2005'!#REF!</definedName>
    <definedName name="tadExtrFsn03" localSheetId="2">'[32]Quadro tendenziale 28-6-2005'!#REF!</definedName>
    <definedName name="tadExtrFsn03" localSheetId="0">'[32]Quadro tendenziale 28-6-2005'!#REF!</definedName>
    <definedName name="tadExtrFsn03" localSheetId="4">'[138]Quadro tendenziale 28-6-2005'!#REF!</definedName>
    <definedName name="tadExtrFsn03">'[32]Quadro tendenziale 28-6-2005'!#REF!</definedName>
    <definedName name="tadExtrFsn04" localSheetId="3">'[32]Quadro tendenziale 28-6-2005'!#REF!</definedName>
    <definedName name="tadExtrFsn04" localSheetId="1">'[32]Quadro tendenziale 28-6-2005'!#REF!</definedName>
    <definedName name="tadExtrFsn04" localSheetId="2">'[32]Quadro tendenziale 28-6-2005'!#REF!</definedName>
    <definedName name="tadExtrFsn04" localSheetId="0">'[32]Quadro tendenziale 28-6-2005'!#REF!</definedName>
    <definedName name="tadExtrFsn04" localSheetId="4">'[138]Quadro tendenziale 28-6-2005'!#REF!</definedName>
    <definedName name="tadExtrFsn04">'[32]Quadro tendenziale 28-6-2005'!#REF!</definedName>
    <definedName name="tadExtrFsn05" localSheetId="3">'[32]Quadro tendenziale 28-6-2005'!#REF!</definedName>
    <definedName name="tadExtrFsn05" localSheetId="1">'[32]Quadro tendenziale 28-6-2005'!#REF!</definedName>
    <definedName name="tadExtrFsn05" localSheetId="2">'[32]Quadro tendenziale 28-6-2005'!#REF!</definedName>
    <definedName name="tadExtrFsn05" localSheetId="0">'[32]Quadro tendenziale 28-6-2005'!#REF!</definedName>
    <definedName name="tadExtrFsn05" localSheetId="4">'[138]Quadro tendenziale 28-6-2005'!#REF!</definedName>
    <definedName name="tadExtrFsn05">'[32]Quadro tendenziale 28-6-2005'!#REF!</definedName>
    <definedName name="tadExtrFsn06" localSheetId="3">'[32]Quadro tendenziale 28-6-2005'!#REF!</definedName>
    <definedName name="tadExtrFsn06" localSheetId="1">'[32]Quadro tendenziale 28-6-2005'!#REF!</definedName>
    <definedName name="tadExtrFsn06" localSheetId="2">'[32]Quadro tendenziale 28-6-2005'!#REF!</definedName>
    <definedName name="tadExtrFsn06" localSheetId="0">'[32]Quadro tendenziale 28-6-2005'!#REF!</definedName>
    <definedName name="tadExtrFsn06" localSheetId="4">'[138]Quadro tendenziale 28-6-2005'!#REF!</definedName>
    <definedName name="tadExtrFsn06">'[32]Quadro tendenziale 28-6-2005'!#REF!</definedName>
    <definedName name="tadExtrFsn07" localSheetId="3">'[32]Quadro tendenziale 28-6-2005'!#REF!</definedName>
    <definedName name="tadExtrFsn07" localSheetId="1">'[32]Quadro tendenziale 28-6-2005'!#REF!</definedName>
    <definedName name="tadExtrFsn07" localSheetId="2">'[32]Quadro tendenziale 28-6-2005'!#REF!</definedName>
    <definedName name="tadExtrFsn07" localSheetId="0">'[32]Quadro tendenziale 28-6-2005'!#REF!</definedName>
    <definedName name="tadExtrFsn07" localSheetId="4">'[138]Quadro tendenziale 28-6-2005'!#REF!</definedName>
    <definedName name="tadExtrFsn07">'[32]Quadro tendenziale 28-6-2005'!#REF!</definedName>
    <definedName name="tadExtrFsn08" localSheetId="3">'[32]Quadro tendenziale 28-6-2005'!#REF!</definedName>
    <definedName name="tadExtrFsn08" localSheetId="1">'[32]Quadro tendenziale 28-6-2005'!#REF!</definedName>
    <definedName name="tadExtrFsn08" localSheetId="2">'[32]Quadro tendenziale 28-6-2005'!#REF!</definedName>
    <definedName name="tadExtrFsn08" localSheetId="0">'[32]Quadro tendenziale 28-6-2005'!#REF!</definedName>
    <definedName name="tadExtrFsn08" localSheetId="4">'[138]Quadro tendenziale 28-6-2005'!#REF!</definedName>
    <definedName name="tadExtrFsn08">'[32]Quadro tendenziale 28-6-2005'!#REF!</definedName>
    <definedName name="tadImpTax00" localSheetId="3">'[32]Quadro tendenziale 28-6-2005'!#REF!</definedName>
    <definedName name="tadImpTax00" localSheetId="1">'[32]Quadro tendenziale 28-6-2005'!#REF!</definedName>
    <definedName name="tadImpTax00" localSheetId="2">'[32]Quadro tendenziale 28-6-2005'!#REF!</definedName>
    <definedName name="tadImpTax00" localSheetId="0">'[32]Quadro tendenziale 28-6-2005'!#REF!</definedName>
    <definedName name="tadImpTax00" localSheetId="4">'[138]Quadro tendenziale 28-6-2005'!#REF!</definedName>
    <definedName name="tadImpTax00">'[32]Quadro tendenziale 28-6-2005'!#REF!</definedName>
    <definedName name="tadImpTax01" localSheetId="3">'[32]Quadro tendenziale 28-6-2005'!#REF!</definedName>
    <definedName name="tadImpTax01" localSheetId="1">'[32]Quadro tendenziale 28-6-2005'!#REF!</definedName>
    <definedName name="tadImpTax01" localSheetId="2">'[32]Quadro tendenziale 28-6-2005'!#REF!</definedName>
    <definedName name="tadImpTax01" localSheetId="0">'[32]Quadro tendenziale 28-6-2005'!#REF!</definedName>
    <definedName name="tadImpTax01" localSheetId="4">'[138]Quadro tendenziale 28-6-2005'!#REF!</definedName>
    <definedName name="tadImpTax01">'[32]Quadro tendenziale 28-6-2005'!#REF!</definedName>
    <definedName name="tadImpTax02" localSheetId="3">'[32]Quadro tendenziale 28-6-2005'!#REF!</definedName>
    <definedName name="tadImpTax02" localSheetId="1">'[32]Quadro tendenziale 28-6-2005'!#REF!</definedName>
    <definedName name="tadImpTax02" localSheetId="2">'[32]Quadro tendenziale 28-6-2005'!#REF!</definedName>
    <definedName name="tadImpTax02" localSheetId="0">'[32]Quadro tendenziale 28-6-2005'!#REF!</definedName>
    <definedName name="tadImpTax02" localSheetId="4">'[138]Quadro tendenziale 28-6-2005'!#REF!</definedName>
    <definedName name="tadImpTax02">'[32]Quadro tendenziale 28-6-2005'!#REF!</definedName>
    <definedName name="tadImpTax03" localSheetId="3">'[32]Quadro tendenziale 28-6-2005'!#REF!</definedName>
    <definedName name="tadImpTax03" localSheetId="1">'[32]Quadro tendenziale 28-6-2005'!#REF!</definedName>
    <definedName name="tadImpTax03" localSheetId="2">'[32]Quadro tendenziale 28-6-2005'!#REF!</definedName>
    <definedName name="tadImpTax03" localSheetId="0">'[32]Quadro tendenziale 28-6-2005'!#REF!</definedName>
    <definedName name="tadImpTax03" localSheetId="4">'[138]Quadro tendenziale 28-6-2005'!#REF!</definedName>
    <definedName name="tadImpTax03">'[32]Quadro tendenziale 28-6-2005'!#REF!</definedName>
    <definedName name="tadImpTax04" localSheetId="3">'[32]Quadro tendenziale 28-6-2005'!#REF!</definedName>
    <definedName name="tadImpTax04" localSheetId="1">'[32]Quadro tendenziale 28-6-2005'!#REF!</definedName>
    <definedName name="tadImpTax04" localSheetId="2">'[32]Quadro tendenziale 28-6-2005'!#REF!</definedName>
    <definedName name="tadImpTax04" localSheetId="0">'[32]Quadro tendenziale 28-6-2005'!#REF!</definedName>
    <definedName name="tadImpTax04" localSheetId="4">'[138]Quadro tendenziale 28-6-2005'!#REF!</definedName>
    <definedName name="tadImpTax04">'[32]Quadro tendenziale 28-6-2005'!#REF!</definedName>
    <definedName name="tadImpTax05" localSheetId="3">'[32]Quadro tendenziale 28-6-2005'!#REF!</definedName>
    <definedName name="tadImpTax05" localSheetId="1">'[32]Quadro tendenziale 28-6-2005'!#REF!</definedName>
    <definedName name="tadImpTax05" localSheetId="2">'[32]Quadro tendenziale 28-6-2005'!#REF!</definedName>
    <definedName name="tadImpTax05" localSheetId="0">'[32]Quadro tendenziale 28-6-2005'!#REF!</definedName>
    <definedName name="tadImpTax05" localSheetId="4">'[138]Quadro tendenziale 28-6-2005'!#REF!</definedName>
    <definedName name="tadImpTax05">'[32]Quadro tendenziale 28-6-2005'!#REF!</definedName>
    <definedName name="tadImpTax06" localSheetId="3">'[32]Quadro tendenziale 28-6-2005'!#REF!</definedName>
    <definedName name="tadImpTax06" localSheetId="1">'[32]Quadro tendenziale 28-6-2005'!#REF!</definedName>
    <definedName name="tadImpTax06" localSheetId="2">'[32]Quadro tendenziale 28-6-2005'!#REF!</definedName>
    <definedName name="tadImpTax06" localSheetId="0">'[32]Quadro tendenziale 28-6-2005'!#REF!</definedName>
    <definedName name="tadImpTax06" localSheetId="4">'[138]Quadro tendenziale 28-6-2005'!#REF!</definedName>
    <definedName name="tadImpTax06">'[32]Quadro tendenziale 28-6-2005'!#REF!</definedName>
    <definedName name="tadImpTax07" localSheetId="3">'[32]Quadro tendenziale 28-6-2005'!#REF!</definedName>
    <definedName name="tadImpTax07" localSheetId="1">'[32]Quadro tendenziale 28-6-2005'!#REF!</definedName>
    <definedName name="tadImpTax07" localSheetId="2">'[32]Quadro tendenziale 28-6-2005'!#REF!</definedName>
    <definedName name="tadImpTax07" localSheetId="0">'[32]Quadro tendenziale 28-6-2005'!#REF!</definedName>
    <definedName name="tadImpTax07" localSheetId="4">'[138]Quadro tendenziale 28-6-2005'!#REF!</definedName>
    <definedName name="tadImpTax07">'[32]Quadro tendenziale 28-6-2005'!#REF!</definedName>
    <definedName name="tadImpTax08" localSheetId="3">'[32]Quadro tendenziale 28-6-2005'!#REF!</definedName>
    <definedName name="tadImpTax08" localSheetId="1">'[32]Quadro tendenziale 28-6-2005'!#REF!</definedName>
    <definedName name="tadImpTax08" localSheetId="2">'[32]Quadro tendenziale 28-6-2005'!#REF!</definedName>
    <definedName name="tadImpTax08" localSheetId="0">'[32]Quadro tendenziale 28-6-2005'!#REF!</definedName>
    <definedName name="tadImpTax08" localSheetId="4">'[138]Quadro tendenziale 28-6-2005'!#REF!</definedName>
    <definedName name="tadImpTax08">'[32]Quadro tendenziale 28-6-2005'!#REF!</definedName>
    <definedName name="tadIrcss00" localSheetId="3">'[32]Quadro tendenziale 28-6-2005'!#REF!</definedName>
    <definedName name="tadIrcss00" localSheetId="1">'[32]Quadro tendenziale 28-6-2005'!#REF!</definedName>
    <definedName name="tadIrcss00" localSheetId="2">'[32]Quadro tendenziale 28-6-2005'!#REF!</definedName>
    <definedName name="tadIrcss00" localSheetId="0">'[32]Quadro tendenziale 28-6-2005'!#REF!</definedName>
    <definedName name="tadIrcss00" localSheetId="4">'[138]Quadro tendenziale 28-6-2005'!#REF!</definedName>
    <definedName name="tadIrcss00">'[32]Quadro tendenziale 28-6-2005'!#REF!</definedName>
    <definedName name="tadIrcss01" localSheetId="3">'[32]Quadro tendenziale 28-6-2005'!#REF!</definedName>
    <definedName name="tadIrcss01" localSheetId="1">'[32]Quadro tendenziale 28-6-2005'!#REF!</definedName>
    <definedName name="tadIrcss01" localSheetId="2">'[32]Quadro tendenziale 28-6-2005'!#REF!</definedName>
    <definedName name="tadIrcss01" localSheetId="0">'[32]Quadro tendenziale 28-6-2005'!#REF!</definedName>
    <definedName name="tadIrcss01" localSheetId="4">'[138]Quadro tendenziale 28-6-2005'!#REF!</definedName>
    <definedName name="tadIrcss01">'[32]Quadro tendenziale 28-6-2005'!#REF!</definedName>
    <definedName name="tadIrcss02" localSheetId="3">'[32]Quadro tendenziale 28-6-2005'!#REF!</definedName>
    <definedName name="tadIrcss02" localSheetId="1">'[32]Quadro tendenziale 28-6-2005'!#REF!</definedName>
    <definedName name="tadIrcss02" localSheetId="2">'[32]Quadro tendenziale 28-6-2005'!#REF!</definedName>
    <definedName name="tadIrcss02" localSheetId="0">'[32]Quadro tendenziale 28-6-2005'!#REF!</definedName>
    <definedName name="tadIrcss02" localSheetId="4">'[138]Quadro tendenziale 28-6-2005'!#REF!</definedName>
    <definedName name="tadIrcss02">'[32]Quadro tendenziale 28-6-2005'!#REF!</definedName>
    <definedName name="tadIrcss03" localSheetId="3">'[32]Quadro tendenziale 28-6-2005'!#REF!</definedName>
    <definedName name="tadIrcss03" localSheetId="1">'[32]Quadro tendenziale 28-6-2005'!#REF!</definedName>
    <definedName name="tadIrcss03" localSheetId="2">'[32]Quadro tendenziale 28-6-2005'!#REF!</definedName>
    <definedName name="tadIrcss03" localSheetId="0">'[32]Quadro tendenziale 28-6-2005'!#REF!</definedName>
    <definedName name="tadIrcss03" localSheetId="4">'[138]Quadro tendenziale 28-6-2005'!#REF!</definedName>
    <definedName name="tadIrcss03">'[32]Quadro tendenziale 28-6-2005'!#REF!</definedName>
    <definedName name="tadIrcss04" localSheetId="3">'[32]Quadro tendenziale 28-6-2005'!#REF!</definedName>
    <definedName name="tadIrcss04" localSheetId="1">'[32]Quadro tendenziale 28-6-2005'!#REF!</definedName>
    <definedName name="tadIrcss04" localSheetId="2">'[32]Quadro tendenziale 28-6-2005'!#REF!</definedName>
    <definedName name="tadIrcss04" localSheetId="0">'[32]Quadro tendenziale 28-6-2005'!#REF!</definedName>
    <definedName name="tadIrcss04" localSheetId="4">'[138]Quadro tendenziale 28-6-2005'!#REF!</definedName>
    <definedName name="tadIrcss04">'[32]Quadro tendenziale 28-6-2005'!#REF!</definedName>
    <definedName name="tadIrcss05" localSheetId="3">'[32]Quadro tendenziale 28-6-2005'!#REF!</definedName>
    <definedName name="tadIrcss05" localSheetId="1">'[32]Quadro tendenziale 28-6-2005'!#REF!</definedName>
    <definedName name="tadIrcss05" localSheetId="2">'[32]Quadro tendenziale 28-6-2005'!#REF!</definedName>
    <definedName name="tadIrcss05" localSheetId="0">'[32]Quadro tendenziale 28-6-2005'!#REF!</definedName>
    <definedName name="tadIrcss05" localSheetId="4">'[138]Quadro tendenziale 28-6-2005'!#REF!</definedName>
    <definedName name="tadIrcss05">'[32]Quadro tendenziale 28-6-2005'!#REF!</definedName>
    <definedName name="tadIrcss06" localSheetId="3">'[32]Quadro tendenziale 28-6-2005'!#REF!</definedName>
    <definedName name="tadIrcss06" localSheetId="1">'[32]Quadro tendenziale 28-6-2005'!#REF!</definedName>
    <definedName name="tadIrcss06" localSheetId="2">'[32]Quadro tendenziale 28-6-2005'!#REF!</definedName>
    <definedName name="tadIrcss06" localSheetId="0">'[32]Quadro tendenziale 28-6-2005'!#REF!</definedName>
    <definedName name="tadIrcss06" localSheetId="4">'[138]Quadro tendenziale 28-6-2005'!#REF!</definedName>
    <definedName name="tadIrcss06">'[32]Quadro tendenziale 28-6-2005'!#REF!</definedName>
    <definedName name="tadIrcss07" localSheetId="3">'[32]Quadro tendenziale 28-6-2005'!#REF!</definedName>
    <definedName name="tadIrcss07" localSheetId="1">'[32]Quadro tendenziale 28-6-2005'!#REF!</definedName>
    <definedName name="tadIrcss07" localSheetId="2">'[32]Quadro tendenziale 28-6-2005'!#REF!</definedName>
    <definedName name="tadIrcss07" localSheetId="0">'[32]Quadro tendenziale 28-6-2005'!#REF!</definedName>
    <definedName name="tadIrcss07" localSheetId="4">'[138]Quadro tendenziale 28-6-2005'!#REF!</definedName>
    <definedName name="tadIrcss07">'[32]Quadro tendenziale 28-6-2005'!#REF!</definedName>
    <definedName name="tadIrcss08" localSheetId="3">'[32]Quadro tendenziale 28-6-2005'!#REF!</definedName>
    <definedName name="tadIrcss08" localSheetId="1">'[32]Quadro tendenziale 28-6-2005'!#REF!</definedName>
    <definedName name="tadIrcss08" localSheetId="2">'[32]Quadro tendenziale 28-6-2005'!#REF!</definedName>
    <definedName name="tadIrcss08" localSheetId="0">'[32]Quadro tendenziale 28-6-2005'!#REF!</definedName>
    <definedName name="tadIrcss08" localSheetId="4">'[138]Quadro tendenziale 28-6-2005'!#REF!</definedName>
    <definedName name="tadIrcss08">'[32]Quadro tendenziale 28-6-2005'!#REF!</definedName>
    <definedName name="tadManutenz00" localSheetId="3">'[32]Quadro tendenziale 28-6-2005'!#REF!</definedName>
    <definedName name="tadManutenz00" localSheetId="1">'[32]Quadro tendenziale 28-6-2005'!#REF!</definedName>
    <definedName name="tadManutenz00" localSheetId="2">'[32]Quadro tendenziale 28-6-2005'!#REF!</definedName>
    <definedName name="tadManutenz00" localSheetId="0">'[32]Quadro tendenziale 28-6-2005'!#REF!</definedName>
    <definedName name="tadManutenz00" localSheetId="4">'[138]Quadro tendenziale 28-6-2005'!#REF!</definedName>
    <definedName name="tadManutenz00">'[32]Quadro tendenziale 28-6-2005'!#REF!</definedName>
    <definedName name="tadManutenz01" localSheetId="3">'[32]Quadro tendenziale 28-6-2005'!#REF!</definedName>
    <definedName name="tadManutenz01" localSheetId="1">'[32]Quadro tendenziale 28-6-2005'!#REF!</definedName>
    <definedName name="tadManutenz01" localSheetId="2">'[32]Quadro tendenziale 28-6-2005'!#REF!</definedName>
    <definedName name="tadManutenz01" localSheetId="0">'[32]Quadro tendenziale 28-6-2005'!#REF!</definedName>
    <definedName name="tadManutenz01" localSheetId="4">'[138]Quadro tendenziale 28-6-2005'!#REF!</definedName>
    <definedName name="tadManutenz01">'[32]Quadro tendenziale 28-6-2005'!#REF!</definedName>
    <definedName name="tadManutenz02" localSheetId="3">'[32]Quadro tendenziale 28-6-2005'!#REF!</definedName>
    <definedName name="tadManutenz02" localSheetId="1">'[32]Quadro tendenziale 28-6-2005'!#REF!</definedName>
    <definedName name="tadManutenz02" localSheetId="2">'[32]Quadro tendenziale 28-6-2005'!#REF!</definedName>
    <definedName name="tadManutenz02" localSheetId="0">'[32]Quadro tendenziale 28-6-2005'!#REF!</definedName>
    <definedName name="tadManutenz02" localSheetId="4">'[138]Quadro tendenziale 28-6-2005'!#REF!</definedName>
    <definedName name="tadManutenz02">'[32]Quadro tendenziale 28-6-2005'!#REF!</definedName>
    <definedName name="tadManutenz03" localSheetId="3">'[32]Quadro tendenziale 28-6-2005'!#REF!</definedName>
    <definedName name="tadManutenz03" localSheetId="1">'[32]Quadro tendenziale 28-6-2005'!#REF!</definedName>
    <definedName name="tadManutenz03" localSheetId="2">'[32]Quadro tendenziale 28-6-2005'!#REF!</definedName>
    <definedName name="tadManutenz03" localSheetId="0">'[32]Quadro tendenziale 28-6-2005'!#REF!</definedName>
    <definedName name="tadManutenz03" localSheetId="4">'[138]Quadro tendenziale 28-6-2005'!#REF!</definedName>
    <definedName name="tadManutenz03">'[32]Quadro tendenziale 28-6-2005'!#REF!</definedName>
    <definedName name="tadManutenz04" localSheetId="3">'[32]Quadro tendenziale 28-6-2005'!#REF!</definedName>
    <definedName name="tadManutenz04" localSheetId="1">'[32]Quadro tendenziale 28-6-2005'!#REF!</definedName>
    <definedName name="tadManutenz04" localSheetId="2">'[32]Quadro tendenziale 28-6-2005'!#REF!</definedName>
    <definedName name="tadManutenz04" localSheetId="0">'[32]Quadro tendenziale 28-6-2005'!#REF!</definedName>
    <definedName name="tadManutenz04" localSheetId="4">'[138]Quadro tendenziale 28-6-2005'!#REF!</definedName>
    <definedName name="tadManutenz04">'[32]Quadro tendenziale 28-6-2005'!#REF!</definedName>
    <definedName name="tadManutenz05" localSheetId="3">'[32]Quadro tendenziale 28-6-2005'!#REF!</definedName>
    <definedName name="tadManutenz05" localSheetId="1">'[32]Quadro tendenziale 28-6-2005'!#REF!</definedName>
    <definedName name="tadManutenz05" localSheetId="2">'[32]Quadro tendenziale 28-6-2005'!#REF!</definedName>
    <definedName name="tadManutenz05" localSheetId="0">'[32]Quadro tendenziale 28-6-2005'!#REF!</definedName>
    <definedName name="tadManutenz05" localSheetId="4">'[138]Quadro tendenziale 28-6-2005'!#REF!</definedName>
    <definedName name="tadManutenz05">'[32]Quadro tendenziale 28-6-2005'!#REF!</definedName>
    <definedName name="tadManutenz06" localSheetId="3">'[32]Quadro tendenziale 28-6-2005'!#REF!</definedName>
    <definedName name="tadManutenz06" localSheetId="1">'[32]Quadro tendenziale 28-6-2005'!#REF!</definedName>
    <definedName name="tadManutenz06" localSheetId="2">'[32]Quadro tendenziale 28-6-2005'!#REF!</definedName>
    <definedName name="tadManutenz06" localSheetId="0">'[32]Quadro tendenziale 28-6-2005'!#REF!</definedName>
    <definedName name="tadManutenz06" localSheetId="4">'[138]Quadro tendenziale 28-6-2005'!#REF!</definedName>
    <definedName name="tadManutenz06">'[32]Quadro tendenziale 28-6-2005'!#REF!</definedName>
    <definedName name="tadManutenz07" localSheetId="3">'[32]Quadro tendenziale 28-6-2005'!#REF!</definedName>
    <definedName name="tadManutenz07" localSheetId="1">'[32]Quadro tendenziale 28-6-2005'!#REF!</definedName>
    <definedName name="tadManutenz07" localSheetId="2">'[32]Quadro tendenziale 28-6-2005'!#REF!</definedName>
    <definedName name="tadManutenz07" localSheetId="0">'[32]Quadro tendenziale 28-6-2005'!#REF!</definedName>
    <definedName name="tadManutenz07" localSheetId="4">'[138]Quadro tendenziale 28-6-2005'!#REF!</definedName>
    <definedName name="tadManutenz07">'[32]Quadro tendenziale 28-6-2005'!#REF!</definedName>
    <definedName name="tadManutenz08" localSheetId="3">'[32]Quadro tendenziale 28-6-2005'!#REF!</definedName>
    <definedName name="tadManutenz08" localSheetId="1">'[32]Quadro tendenziale 28-6-2005'!#REF!</definedName>
    <definedName name="tadManutenz08" localSheetId="2">'[32]Quadro tendenziale 28-6-2005'!#REF!</definedName>
    <definedName name="tadManutenz08" localSheetId="0">'[32]Quadro tendenziale 28-6-2005'!#REF!</definedName>
    <definedName name="tadManutenz08" localSheetId="4">'[138]Quadro tendenziale 28-6-2005'!#REF!</definedName>
    <definedName name="tadManutenz08">'[32]Quadro tendenziale 28-6-2005'!#REF!</definedName>
    <definedName name="tadmedgen00" localSheetId="3">'[32]Quadro tendenziale 28-6-2005'!#REF!</definedName>
    <definedName name="tadmedgen00" localSheetId="1">'[32]Quadro tendenziale 28-6-2005'!#REF!</definedName>
    <definedName name="tadmedgen00" localSheetId="2">'[32]Quadro tendenziale 28-6-2005'!#REF!</definedName>
    <definedName name="tadmedgen00" localSheetId="0">'[32]Quadro tendenziale 28-6-2005'!#REF!</definedName>
    <definedName name="tadmedgen00" localSheetId="4">'[138]Quadro tendenziale 28-6-2005'!#REF!</definedName>
    <definedName name="tadmedgen00">'[32]Quadro tendenziale 28-6-2005'!#REF!</definedName>
    <definedName name="tadmedgen01" localSheetId="3">'[32]Quadro tendenziale 28-6-2005'!#REF!</definedName>
    <definedName name="tadmedgen01" localSheetId="1">'[32]Quadro tendenziale 28-6-2005'!#REF!</definedName>
    <definedName name="tadmedgen01" localSheetId="2">'[32]Quadro tendenziale 28-6-2005'!#REF!</definedName>
    <definedName name="tadmedgen01" localSheetId="0">'[32]Quadro tendenziale 28-6-2005'!#REF!</definedName>
    <definedName name="tadmedgen01" localSheetId="4">'[138]Quadro tendenziale 28-6-2005'!#REF!</definedName>
    <definedName name="tadmedgen01">'[32]Quadro tendenziale 28-6-2005'!#REF!</definedName>
    <definedName name="tadmedgen02" localSheetId="3">'[32]Quadro tendenziale 28-6-2005'!#REF!</definedName>
    <definedName name="tadmedgen02" localSheetId="1">'[32]Quadro tendenziale 28-6-2005'!#REF!</definedName>
    <definedName name="tadmedgen02" localSheetId="2">'[32]Quadro tendenziale 28-6-2005'!#REF!</definedName>
    <definedName name="tadmedgen02" localSheetId="0">'[32]Quadro tendenziale 28-6-2005'!#REF!</definedName>
    <definedName name="tadmedgen02" localSheetId="4">'[138]Quadro tendenziale 28-6-2005'!#REF!</definedName>
    <definedName name="tadmedgen02">'[32]Quadro tendenziale 28-6-2005'!#REF!</definedName>
    <definedName name="tadmedgen03" localSheetId="3">'[32]Quadro tendenziale 28-6-2005'!#REF!</definedName>
    <definedName name="tadmedgen03" localSheetId="1">'[32]Quadro tendenziale 28-6-2005'!#REF!</definedName>
    <definedName name="tadmedgen03" localSheetId="2">'[32]Quadro tendenziale 28-6-2005'!#REF!</definedName>
    <definedName name="tadmedgen03" localSheetId="0">'[32]Quadro tendenziale 28-6-2005'!#REF!</definedName>
    <definedName name="tadmedgen03" localSheetId="4">'[138]Quadro tendenziale 28-6-2005'!#REF!</definedName>
    <definedName name="tadmedgen03">'[32]Quadro tendenziale 28-6-2005'!#REF!</definedName>
    <definedName name="tadmedgen04" localSheetId="3">'[32]Quadro tendenziale 28-6-2005'!#REF!</definedName>
    <definedName name="tadmedgen04" localSheetId="1">'[32]Quadro tendenziale 28-6-2005'!#REF!</definedName>
    <definedName name="tadmedgen04" localSheetId="2">'[32]Quadro tendenziale 28-6-2005'!#REF!</definedName>
    <definedName name="tadmedgen04" localSheetId="0">'[32]Quadro tendenziale 28-6-2005'!#REF!</definedName>
    <definedName name="tadmedgen04" localSheetId="4">'[138]Quadro tendenziale 28-6-2005'!#REF!</definedName>
    <definedName name="tadmedgen04">'[32]Quadro tendenziale 28-6-2005'!#REF!</definedName>
    <definedName name="tadmedgen05" localSheetId="3">'[32]Quadro tendenziale 28-6-2005'!#REF!</definedName>
    <definedName name="tadmedgen05" localSheetId="1">'[32]Quadro tendenziale 28-6-2005'!#REF!</definedName>
    <definedName name="tadmedgen05" localSheetId="2">'[32]Quadro tendenziale 28-6-2005'!#REF!</definedName>
    <definedName name="tadmedgen05" localSheetId="0">'[32]Quadro tendenziale 28-6-2005'!#REF!</definedName>
    <definedName name="tadmedgen05" localSheetId="4">'[138]Quadro tendenziale 28-6-2005'!#REF!</definedName>
    <definedName name="tadmedgen05">'[32]Quadro tendenziale 28-6-2005'!#REF!</definedName>
    <definedName name="tadmedgen06" localSheetId="3">'[32]Quadro tendenziale 28-6-2005'!#REF!</definedName>
    <definedName name="tadmedgen06" localSheetId="1">'[32]Quadro tendenziale 28-6-2005'!#REF!</definedName>
    <definedName name="tadmedgen06" localSheetId="2">'[32]Quadro tendenziale 28-6-2005'!#REF!</definedName>
    <definedName name="tadmedgen06" localSheetId="0">'[32]Quadro tendenziale 28-6-2005'!#REF!</definedName>
    <definedName name="tadmedgen06" localSheetId="4">'[138]Quadro tendenziale 28-6-2005'!#REF!</definedName>
    <definedName name="tadmedgen06">'[32]Quadro tendenziale 28-6-2005'!#REF!</definedName>
    <definedName name="tadmedgen07" localSheetId="3">'[32]Quadro tendenziale 28-6-2005'!#REF!</definedName>
    <definedName name="tadmedgen07" localSheetId="1">'[32]Quadro tendenziale 28-6-2005'!#REF!</definedName>
    <definedName name="tadmedgen07" localSheetId="2">'[32]Quadro tendenziale 28-6-2005'!#REF!</definedName>
    <definedName name="tadmedgen07" localSheetId="0">'[32]Quadro tendenziale 28-6-2005'!#REF!</definedName>
    <definedName name="tadmedgen07" localSheetId="4">'[138]Quadro tendenziale 28-6-2005'!#REF!</definedName>
    <definedName name="tadmedgen07">'[32]Quadro tendenziale 28-6-2005'!#REF!</definedName>
    <definedName name="tadmedgen08" localSheetId="3">'[32]Quadro tendenziale 28-6-2005'!#REF!</definedName>
    <definedName name="tadmedgen08" localSheetId="1">'[32]Quadro tendenziale 28-6-2005'!#REF!</definedName>
    <definedName name="tadmedgen08" localSheetId="2">'[32]Quadro tendenziale 28-6-2005'!#REF!</definedName>
    <definedName name="tadmedgen08" localSheetId="0">'[32]Quadro tendenziale 28-6-2005'!#REF!</definedName>
    <definedName name="tadmedgen08" localSheetId="4">'[138]Quadro tendenziale 28-6-2005'!#REF!</definedName>
    <definedName name="tadmedgen08">'[32]Quadro tendenziale 28-6-2005'!#REF!</definedName>
    <definedName name="tadOnFin00" localSheetId="3">'[32]Quadro tendenziale 28-6-2005'!#REF!</definedName>
    <definedName name="tadOnFin00" localSheetId="1">'[32]Quadro tendenziale 28-6-2005'!#REF!</definedName>
    <definedName name="tadOnFin00" localSheetId="2">'[32]Quadro tendenziale 28-6-2005'!#REF!</definedName>
    <definedName name="tadOnFin00" localSheetId="0">'[32]Quadro tendenziale 28-6-2005'!#REF!</definedName>
    <definedName name="tadOnFin00" localSheetId="4">'[138]Quadro tendenziale 28-6-2005'!#REF!</definedName>
    <definedName name="tadOnFin00">'[32]Quadro tendenziale 28-6-2005'!#REF!</definedName>
    <definedName name="tadOnFin01" localSheetId="3">'[32]Quadro tendenziale 28-6-2005'!#REF!</definedName>
    <definedName name="tadOnFin01" localSheetId="1">'[32]Quadro tendenziale 28-6-2005'!#REF!</definedName>
    <definedName name="tadOnFin01" localSheetId="2">'[32]Quadro tendenziale 28-6-2005'!#REF!</definedName>
    <definedName name="tadOnFin01" localSheetId="0">'[32]Quadro tendenziale 28-6-2005'!#REF!</definedName>
    <definedName name="tadOnFin01" localSheetId="4">'[138]Quadro tendenziale 28-6-2005'!#REF!</definedName>
    <definedName name="tadOnFin01">'[32]Quadro tendenziale 28-6-2005'!#REF!</definedName>
    <definedName name="tadOnFin02" localSheetId="3">'[32]Quadro tendenziale 28-6-2005'!#REF!</definedName>
    <definedName name="tadOnFin02" localSheetId="1">'[32]Quadro tendenziale 28-6-2005'!#REF!</definedName>
    <definedName name="tadOnFin02" localSheetId="2">'[32]Quadro tendenziale 28-6-2005'!#REF!</definedName>
    <definedName name="tadOnFin02" localSheetId="0">'[32]Quadro tendenziale 28-6-2005'!#REF!</definedName>
    <definedName name="tadOnFin02" localSheetId="4">'[138]Quadro tendenziale 28-6-2005'!#REF!</definedName>
    <definedName name="tadOnFin02">'[32]Quadro tendenziale 28-6-2005'!#REF!</definedName>
    <definedName name="tadOnFin03" localSheetId="3">'[32]Quadro tendenziale 28-6-2005'!#REF!</definedName>
    <definedName name="tadOnFin03" localSheetId="1">'[32]Quadro tendenziale 28-6-2005'!#REF!</definedName>
    <definedName name="tadOnFin03" localSheetId="2">'[32]Quadro tendenziale 28-6-2005'!#REF!</definedName>
    <definedName name="tadOnFin03" localSheetId="0">'[32]Quadro tendenziale 28-6-2005'!#REF!</definedName>
    <definedName name="tadOnFin03" localSheetId="4">'[138]Quadro tendenziale 28-6-2005'!#REF!</definedName>
    <definedName name="tadOnFin03">'[32]Quadro tendenziale 28-6-2005'!#REF!</definedName>
    <definedName name="tadOnFin04" localSheetId="3">'[32]Quadro tendenziale 28-6-2005'!#REF!</definedName>
    <definedName name="tadOnFin04" localSheetId="1">'[32]Quadro tendenziale 28-6-2005'!#REF!</definedName>
    <definedName name="tadOnFin04" localSheetId="2">'[32]Quadro tendenziale 28-6-2005'!#REF!</definedName>
    <definedName name="tadOnFin04" localSheetId="0">'[32]Quadro tendenziale 28-6-2005'!#REF!</definedName>
    <definedName name="tadOnFin04" localSheetId="4">'[138]Quadro tendenziale 28-6-2005'!#REF!</definedName>
    <definedName name="tadOnFin04">'[32]Quadro tendenziale 28-6-2005'!#REF!</definedName>
    <definedName name="tadOnFin05" localSheetId="3">'[32]Quadro tendenziale 28-6-2005'!#REF!</definedName>
    <definedName name="tadOnFin05" localSheetId="1">'[32]Quadro tendenziale 28-6-2005'!#REF!</definedName>
    <definedName name="tadOnFin05" localSheetId="2">'[32]Quadro tendenziale 28-6-2005'!#REF!</definedName>
    <definedName name="tadOnFin05" localSheetId="0">'[32]Quadro tendenziale 28-6-2005'!#REF!</definedName>
    <definedName name="tadOnFin05" localSheetId="4">'[138]Quadro tendenziale 28-6-2005'!#REF!</definedName>
    <definedName name="tadOnFin05">'[32]Quadro tendenziale 28-6-2005'!#REF!</definedName>
    <definedName name="tadOnFin06" localSheetId="3">'[32]Quadro tendenziale 28-6-2005'!#REF!</definedName>
    <definedName name="tadOnFin06" localSheetId="1">'[32]Quadro tendenziale 28-6-2005'!#REF!</definedName>
    <definedName name="tadOnFin06" localSheetId="2">'[32]Quadro tendenziale 28-6-2005'!#REF!</definedName>
    <definedName name="tadOnFin06" localSheetId="0">'[32]Quadro tendenziale 28-6-2005'!#REF!</definedName>
    <definedName name="tadOnFin06" localSheetId="4">'[138]Quadro tendenziale 28-6-2005'!#REF!</definedName>
    <definedName name="tadOnFin06">'[32]Quadro tendenziale 28-6-2005'!#REF!</definedName>
    <definedName name="tadOnFin07" localSheetId="3">'[32]Quadro tendenziale 28-6-2005'!#REF!</definedName>
    <definedName name="tadOnFin07" localSheetId="1">'[32]Quadro tendenziale 28-6-2005'!#REF!</definedName>
    <definedName name="tadOnFin07" localSheetId="2">'[32]Quadro tendenziale 28-6-2005'!#REF!</definedName>
    <definedName name="tadOnFin07" localSheetId="0">'[32]Quadro tendenziale 28-6-2005'!#REF!</definedName>
    <definedName name="tadOnFin07" localSheetId="4">'[138]Quadro tendenziale 28-6-2005'!#REF!</definedName>
    <definedName name="tadOnFin07">'[32]Quadro tendenziale 28-6-2005'!#REF!</definedName>
    <definedName name="tadOnFin08" localSheetId="3">'[32]Quadro tendenziale 28-6-2005'!#REF!</definedName>
    <definedName name="tadOnFin08" localSheetId="1">'[32]Quadro tendenziale 28-6-2005'!#REF!</definedName>
    <definedName name="tadOnFin08" localSheetId="2">'[32]Quadro tendenziale 28-6-2005'!#REF!</definedName>
    <definedName name="tadOnFin08" localSheetId="0">'[32]Quadro tendenziale 28-6-2005'!#REF!</definedName>
    <definedName name="tadOnFin08" localSheetId="4">'[138]Quadro tendenziale 28-6-2005'!#REF!</definedName>
    <definedName name="tadOnFin08">'[32]Quadro tendenziale 28-6-2005'!#REF!</definedName>
    <definedName name="tadOspPriv00" localSheetId="3">'[32]Quadro tendenziale 28-6-2005'!#REF!</definedName>
    <definedName name="tadOspPriv00" localSheetId="1">'[32]Quadro tendenziale 28-6-2005'!#REF!</definedName>
    <definedName name="tadOspPriv00" localSheetId="2">'[32]Quadro tendenziale 28-6-2005'!#REF!</definedName>
    <definedName name="tadOspPriv00" localSheetId="0">'[32]Quadro tendenziale 28-6-2005'!#REF!</definedName>
    <definedName name="tadOspPriv00" localSheetId="4">'[138]Quadro tendenziale 28-6-2005'!#REF!</definedName>
    <definedName name="tadOspPriv00">'[32]Quadro tendenziale 28-6-2005'!#REF!</definedName>
    <definedName name="tadOspPriv01" localSheetId="3">'[32]Quadro tendenziale 28-6-2005'!#REF!</definedName>
    <definedName name="tadOspPriv01" localSheetId="1">'[32]Quadro tendenziale 28-6-2005'!#REF!</definedName>
    <definedName name="tadOspPriv01" localSheetId="2">'[32]Quadro tendenziale 28-6-2005'!#REF!</definedName>
    <definedName name="tadOspPriv01" localSheetId="0">'[32]Quadro tendenziale 28-6-2005'!#REF!</definedName>
    <definedName name="tadOspPriv01" localSheetId="4">'[138]Quadro tendenziale 28-6-2005'!#REF!</definedName>
    <definedName name="tadOspPriv01">'[32]Quadro tendenziale 28-6-2005'!#REF!</definedName>
    <definedName name="tadOspPriv02" localSheetId="3">'[32]Quadro tendenziale 28-6-2005'!#REF!</definedName>
    <definedName name="tadOspPriv02" localSheetId="1">'[32]Quadro tendenziale 28-6-2005'!#REF!</definedName>
    <definedName name="tadOspPriv02" localSheetId="2">'[32]Quadro tendenziale 28-6-2005'!#REF!</definedName>
    <definedName name="tadOspPriv02" localSheetId="0">'[32]Quadro tendenziale 28-6-2005'!#REF!</definedName>
    <definedName name="tadOspPriv02" localSheetId="4">'[138]Quadro tendenziale 28-6-2005'!#REF!</definedName>
    <definedName name="tadOspPriv02">'[32]Quadro tendenziale 28-6-2005'!#REF!</definedName>
    <definedName name="tadOspPriv03" localSheetId="3">'[32]Quadro tendenziale 28-6-2005'!#REF!</definedName>
    <definedName name="tadOspPriv03" localSheetId="1">'[32]Quadro tendenziale 28-6-2005'!#REF!</definedName>
    <definedName name="tadOspPriv03" localSheetId="2">'[32]Quadro tendenziale 28-6-2005'!#REF!</definedName>
    <definedName name="tadOspPriv03" localSheetId="0">'[32]Quadro tendenziale 28-6-2005'!#REF!</definedName>
    <definedName name="tadOspPriv03" localSheetId="4">'[138]Quadro tendenziale 28-6-2005'!#REF!</definedName>
    <definedName name="tadOspPriv03">'[32]Quadro tendenziale 28-6-2005'!#REF!</definedName>
    <definedName name="tadOspPriv04" localSheetId="3">'[32]Quadro tendenziale 28-6-2005'!#REF!</definedName>
    <definedName name="tadOspPriv04" localSheetId="1">'[32]Quadro tendenziale 28-6-2005'!#REF!</definedName>
    <definedName name="tadOspPriv04" localSheetId="2">'[32]Quadro tendenziale 28-6-2005'!#REF!</definedName>
    <definedName name="tadOspPriv04" localSheetId="0">'[32]Quadro tendenziale 28-6-2005'!#REF!</definedName>
    <definedName name="tadOspPriv04" localSheetId="4">'[138]Quadro tendenziale 28-6-2005'!#REF!</definedName>
    <definedName name="tadOspPriv04">'[32]Quadro tendenziale 28-6-2005'!#REF!</definedName>
    <definedName name="tadOspPriv05" localSheetId="3">'[32]Quadro tendenziale 28-6-2005'!#REF!</definedName>
    <definedName name="tadOspPriv05" localSheetId="1">'[32]Quadro tendenziale 28-6-2005'!#REF!</definedName>
    <definedName name="tadOspPriv05" localSheetId="2">'[32]Quadro tendenziale 28-6-2005'!#REF!</definedName>
    <definedName name="tadOspPriv05" localSheetId="0">'[32]Quadro tendenziale 28-6-2005'!#REF!</definedName>
    <definedName name="tadOspPriv05" localSheetId="4">'[138]Quadro tendenziale 28-6-2005'!#REF!</definedName>
    <definedName name="tadOspPriv05">'[32]Quadro tendenziale 28-6-2005'!#REF!</definedName>
    <definedName name="tadOspPriv06" localSheetId="3">'[32]Quadro tendenziale 28-6-2005'!#REF!</definedName>
    <definedName name="tadOspPriv06" localSheetId="1">'[32]Quadro tendenziale 28-6-2005'!#REF!</definedName>
    <definedName name="tadOspPriv06" localSheetId="2">'[32]Quadro tendenziale 28-6-2005'!#REF!</definedName>
    <definedName name="tadOspPriv06" localSheetId="0">'[32]Quadro tendenziale 28-6-2005'!#REF!</definedName>
    <definedName name="tadOspPriv06" localSheetId="4">'[138]Quadro tendenziale 28-6-2005'!#REF!</definedName>
    <definedName name="tadOspPriv06">'[32]Quadro tendenziale 28-6-2005'!#REF!</definedName>
    <definedName name="tadOspPriv07" localSheetId="3">'[32]Quadro tendenziale 28-6-2005'!#REF!</definedName>
    <definedName name="tadOspPriv07" localSheetId="1">'[32]Quadro tendenziale 28-6-2005'!#REF!</definedName>
    <definedName name="tadOspPriv07" localSheetId="2">'[32]Quadro tendenziale 28-6-2005'!#REF!</definedName>
    <definedName name="tadOspPriv07" localSheetId="0">'[32]Quadro tendenziale 28-6-2005'!#REF!</definedName>
    <definedName name="tadOspPriv07" localSheetId="4">'[138]Quadro tendenziale 28-6-2005'!#REF!</definedName>
    <definedName name="tadOspPriv07">'[32]Quadro tendenziale 28-6-2005'!#REF!</definedName>
    <definedName name="tadOspPriv08" localSheetId="3">'[32]Quadro tendenziale 28-6-2005'!#REF!</definedName>
    <definedName name="tadOspPriv08" localSheetId="1">'[32]Quadro tendenziale 28-6-2005'!#REF!</definedName>
    <definedName name="tadOspPriv08" localSheetId="2">'[32]Quadro tendenziale 28-6-2005'!#REF!</definedName>
    <definedName name="tadOspPriv08" localSheetId="0">'[32]Quadro tendenziale 28-6-2005'!#REF!</definedName>
    <definedName name="tadOspPriv08" localSheetId="4">'[138]Quadro tendenziale 28-6-2005'!#REF!</definedName>
    <definedName name="tadOspPriv08">'[32]Quadro tendenziale 28-6-2005'!#REF!</definedName>
    <definedName name="tadOspPubb00" localSheetId="3">'[32]Quadro tendenziale 28-6-2005'!#REF!</definedName>
    <definedName name="tadOspPubb00" localSheetId="1">'[32]Quadro tendenziale 28-6-2005'!#REF!</definedName>
    <definedName name="tadOspPubb00" localSheetId="2">'[32]Quadro tendenziale 28-6-2005'!#REF!</definedName>
    <definedName name="tadOspPubb00" localSheetId="0">'[32]Quadro tendenziale 28-6-2005'!#REF!</definedName>
    <definedName name="tadOspPubb00" localSheetId="4">'[138]Quadro tendenziale 28-6-2005'!#REF!</definedName>
    <definedName name="tadOspPubb00">'[32]Quadro tendenziale 28-6-2005'!#REF!</definedName>
    <definedName name="tadOspPubb01" localSheetId="3">'[32]Quadro tendenziale 28-6-2005'!#REF!</definedName>
    <definedName name="tadOspPubb01" localSheetId="1">'[32]Quadro tendenziale 28-6-2005'!#REF!</definedName>
    <definedName name="tadOspPubb01" localSheetId="2">'[32]Quadro tendenziale 28-6-2005'!#REF!</definedName>
    <definedName name="tadOspPubb01" localSheetId="0">'[32]Quadro tendenziale 28-6-2005'!#REF!</definedName>
    <definedName name="tadOspPubb01" localSheetId="4">'[138]Quadro tendenziale 28-6-2005'!#REF!</definedName>
    <definedName name="tadOspPubb01">'[32]Quadro tendenziale 28-6-2005'!#REF!</definedName>
    <definedName name="tadOspPubb02" localSheetId="3">'[32]Quadro tendenziale 28-6-2005'!#REF!</definedName>
    <definedName name="tadOspPubb02" localSheetId="1">'[32]Quadro tendenziale 28-6-2005'!#REF!</definedName>
    <definedName name="tadOspPubb02" localSheetId="2">'[32]Quadro tendenziale 28-6-2005'!#REF!</definedName>
    <definedName name="tadOspPubb02" localSheetId="0">'[32]Quadro tendenziale 28-6-2005'!#REF!</definedName>
    <definedName name="tadOspPubb02" localSheetId="4">'[138]Quadro tendenziale 28-6-2005'!#REF!</definedName>
    <definedName name="tadOspPubb02">'[32]Quadro tendenziale 28-6-2005'!#REF!</definedName>
    <definedName name="tadOspPubb03" localSheetId="3">'[32]Quadro tendenziale 28-6-2005'!#REF!</definedName>
    <definedName name="tadOspPubb03" localSheetId="1">'[32]Quadro tendenziale 28-6-2005'!#REF!</definedName>
    <definedName name="tadOspPubb03" localSheetId="2">'[32]Quadro tendenziale 28-6-2005'!#REF!</definedName>
    <definedName name="tadOspPubb03" localSheetId="0">'[32]Quadro tendenziale 28-6-2005'!#REF!</definedName>
    <definedName name="tadOspPubb03" localSheetId="4">'[138]Quadro tendenziale 28-6-2005'!#REF!</definedName>
    <definedName name="tadOspPubb03">'[32]Quadro tendenziale 28-6-2005'!#REF!</definedName>
    <definedName name="tadOspPubb04" localSheetId="3">'[32]Quadro tendenziale 28-6-2005'!#REF!</definedName>
    <definedName name="tadOspPubb04" localSheetId="1">'[32]Quadro tendenziale 28-6-2005'!#REF!</definedName>
    <definedName name="tadOspPubb04" localSheetId="2">'[32]Quadro tendenziale 28-6-2005'!#REF!</definedName>
    <definedName name="tadOspPubb04" localSheetId="0">'[32]Quadro tendenziale 28-6-2005'!#REF!</definedName>
    <definedName name="tadOspPubb04" localSheetId="4">'[138]Quadro tendenziale 28-6-2005'!#REF!</definedName>
    <definedName name="tadOspPubb04">'[32]Quadro tendenziale 28-6-2005'!#REF!</definedName>
    <definedName name="tadOspPubb05" localSheetId="3">'[32]Quadro tendenziale 28-6-2005'!#REF!</definedName>
    <definedName name="tadOspPubb05" localSheetId="1">'[32]Quadro tendenziale 28-6-2005'!#REF!</definedName>
    <definedName name="tadOspPubb05" localSheetId="2">'[32]Quadro tendenziale 28-6-2005'!#REF!</definedName>
    <definedName name="tadOspPubb05" localSheetId="0">'[32]Quadro tendenziale 28-6-2005'!#REF!</definedName>
    <definedName name="tadOspPubb05" localSheetId="4">'[138]Quadro tendenziale 28-6-2005'!#REF!</definedName>
    <definedName name="tadOspPubb05">'[32]Quadro tendenziale 28-6-2005'!#REF!</definedName>
    <definedName name="tadOspPubb06" localSheetId="3">'[32]Quadro tendenziale 28-6-2005'!#REF!</definedName>
    <definedName name="tadOspPubb06" localSheetId="1">'[32]Quadro tendenziale 28-6-2005'!#REF!</definedName>
    <definedName name="tadOspPubb06" localSheetId="2">'[32]Quadro tendenziale 28-6-2005'!#REF!</definedName>
    <definedName name="tadOspPubb06" localSheetId="0">'[32]Quadro tendenziale 28-6-2005'!#REF!</definedName>
    <definedName name="tadOspPubb06" localSheetId="4">'[138]Quadro tendenziale 28-6-2005'!#REF!</definedName>
    <definedName name="tadOspPubb06">'[32]Quadro tendenziale 28-6-2005'!#REF!</definedName>
    <definedName name="tadOspPubb07" localSheetId="3">'[32]Quadro tendenziale 28-6-2005'!#REF!</definedName>
    <definedName name="tadOspPubb07" localSheetId="1">'[32]Quadro tendenziale 28-6-2005'!#REF!</definedName>
    <definedName name="tadOspPubb07" localSheetId="2">'[32]Quadro tendenziale 28-6-2005'!#REF!</definedName>
    <definedName name="tadOspPubb07" localSheetId="0">'[32]Quadro tendenziale 28-6-2005'!#REF!</definedName>
    <definedName name="tadOspPubb07" localSheetId="4">'[138]Quadro tendenziale 28-6-2005'!#REF!</definedName>
    <definedName name="tadOspPubb07">'[32]Quadro tendenziale 28-6-2005'!#REF!</definedName>
    <definedName name="tadOspPubb08" localSheetId="3">'[32]Quadro tendenziale 28-6-2005'!#REF!</definedName>
    <definedName name="tadOspPubb08" localSheetId="1">'[32]Quadro tendenziale 28-6-2005'!#REF!</definedName>
    <definedName name="tadOspPubb08" localSheetId="2">'[32]Quadro tendenziale 28-6-2005'!#REF!</definedName>
    <definedName name="tadOspPubb08" localSheetId="0">'[32]Quadro tendenziale 28-6-2005'!#REF!</definedName>
    <definedName name="tadOspPubb08" localSheetId="4">'[138]Quadro tendenziale 28-6-2005'!#REF!</definedName>
    <definedName name="tadOspPubb08">'[32]Quadro tendenziale 28-6-2005'!#REF!</definedName>
    <definedName name="tadServApp00" localSheetId="3">'[32]Quadro tendenziale 28-6-2005'!#REF!</definedName>
    <definedName name="tadServApp00" localSheetId="1">'[32]Quadro tendenziale 28-6-2005'!#REF!</definedName>
    <definedName name="tadServApp00" localSheetId="2">'[32]Quadro tendenziale 28-6-2005'!#REF!</definedName>
    <definedName name="tadServApp00" localSheetId="0">'[32]Quadro tendenziale 28-6-2005'!#REF!</definedName>
    <definedName name="tadServApp00" localSheetId="4">'[138]Quadro tendenziale 28-6-2005'!#REF!</definedName>
    <definedName name="tadServApp00">'[32]Quadro tendenziale 28-6-2005'!#REF!</definedName>
    <definedName name="tadServApp01" localSheetId="3">'[32]Quadro tendenziale 28-6-2005'!#REF!</definedName>
    <definedName name="tadServApp01" localSheetId="1">'[32]Quadro tendenziale 28-6-2005'!#REF!</definedName>
    <definedName name="tadServApp01" localSheetId="2">'[32]Quadro tendenziale 28-6-2005'!#REF!</definedName>
    <definedName name="tadServApp01" localSheetId="0">'[32]Quadro tendenziale 28-6-2005'!#REF!</definedName>
    <definedName name="tadServApp01" localSheetId="4">'[138]Quadro tendenziale 28-6-2005'!#REF!</definedName>
    <definedName name="tadServApp01">'[32]Quadro tendenziale 28-6-2005'!#REF!</definedName>
    <definedName name="tadServApp02" localSheetId="3">'[32]Quadro tendenziale 28-6-2005'!#REF!</definedName>
    <definedName name="tadServApp02" localSheetId="1">'[32]Quadro tendenziale 28-6-2005'!#REF!</definedName>
    <definedName name="tadServApp02" localSheetId="2">'[32]Quadro tendenziale 28-6-2005'!#REF!</definedName>
    <definedName name="tadServApp02" localSheetId="0">'[32]Quadro tendenziale 28-6-2005'!#REF!</definedName>
    <definedName name="tadServApp02" localSheetId="4">'[138]Quadro tendenziale 28-6-2005'!#REF!</definedName>
    <definedName name="tadServApp02">'[32]Quadro tendenziale 28-6-2005'!#REF!</definedName>
    <definedName name="tadServApp03" localSheetId="3">'[32]Quadro tendenziale 28-6-2005'!#REF!</definedName>
    <definedName name="tadServApp03" localSheetId="1">'[32]Quadro tendenziale 28-6-2005'!#REF!</definedName>
    <definedName name="tadServApp03" localSheetId="2">'[32]Quadro tendenziale 28-6-2005'!#REF!</definedName>
    <definedName name="tadServApp03" localSheetId="0">'[32]Quadro tendenziale 28-6-2005'!#REF!</definedName>
    <definedName name="tadServApp03" localSheetId="4">'[138]Quadro tendenziale 28-6-2005'!#REF!</definedName>
    <definedName name="tadServApp03">'[32]Quadro tendenziale 28-6-2005'!#REF!</definedName>
    <definedName name="tadServApp04" localSheetId="3">'[32]Quadro tendenziale 28-6-2005'!#REF!</definedName>
    <definedName name="tadServApp04" localSheetId="1">'[32]Quadro tendenziale 28-6-2005'!#REF!</definedName>
    <definedName name="tadServApp04" localSheetId="2">'[32]Quadro tendenziale 28-6-2005'!#REF!</definedName>
    <definedName name="tadServApp04" localSheetId="0">'[32]Quadro tendenziale 28-6-2005'!#REF!</definedName>
    <definedName name="tadServApp04" localSheetId="4">'[138]Quadro tendenziale 28-6-2005'!#REF!</definedName>
    <definedName name="tadServApp04">'[32]Quadro tendenziale 28-6-2005'!#REF!</definedName>
    <definedName name="tadServApp05" localSheetId="3">'[32]Quadro tendenziale 28-6-2005'!#REF!</definedName>
    <definedName name="tadServApp05" localSheetId="1">'[32]Quadro tendenziale 28-6-2005'!#REF!</definedName>
    <definedName name="tadServApp05" localSheetId="2">'[32]Quadro tendenziale 28-6-2005'!#REF!</definedName>
    <definedName name="tadServApp05" localSheetId="0">'[32]Quadro tendenziale 28-6-2005'!#REF!</definedName>
    <definedName name="tadServApp05" localSheetId="4">'[138]Quadro tendenziale 28-6-2005'!#REF!</definedName>
    <definedName name="tadServApp05">'[32]Quadro tendenziale 28-6-2005'!#REF!</definedName>
    <definedName name="tadServApp06" localSheetId="3">'[32]Quadro tendenziale 28-6-2005'!#REF!</definedName>
    <definedName name="tadServApp06" localSheetId="1">'[32]Quadro tendenziale 28-6-2005'!#REF!</definedName>
    <definedName name="tadServApp06" localSheetId="2">'[32]Quadro tendenziale 28-6-2005'!#REF!</definedName>
    <definedName name="tadServApp06" localSheetId="0">'[32]Quadro tendenziale 28-6-2005'!#REF!</definedName>
    <definedName name="tadServApp06" localSheetId="4">'[138]Quadro tendenziale 28-6-2005'!#REF!</definedName>
    <definedName name="tadServApp06">'[32]Quadro tendenziale 28-6-2005'!#REF!</definedName>
    <definedName name="tadServApp07" localSheetId="3">'[32]Quadro tendenziale 28-6-2005'!#REF!</definedName>
    <definedName name="tadServApp07" localSheetId="1">'[32]Quadro tendenziale 28-6-2005'!#REF!</definedName>
    <definedName name="tadServApp07" localSheetId="2">'[32]Quadro tendenziale 28-6-2005'!#REF!</definedName>
    <definedName name="tadServApp07" localSheetId="0">'[32]Quadro tendenziale 28-6-2005'!#REF!</definedName>
    <definedName name="tadServApp07" localSheetId="4">'[138]Quadro tendenziale 28-6-2005'!#REF!</definedName>
    <definedName name="tadServApp07">'[32]Quadro tendenziale 28-6-2005'!#REF!</definedName>
    <definedName name="tadServApp08" localSheetId="3">'[32]Quadro tendenziale 28-6-2005'!#REF!</definedName>
    <definedName name="tadServApp08" localSheetId="1">'[32]Quadro tendenziale 28-6-2005'!#REF!</definedName>
    <definedName name="tadServApp08" localSheetId="2">'[32]Quadro tendenziale 28-6-2005'!#REF!</definedName>
    <definedName name="tadServApp08" localSheetId="0">'[32]Quadro tendenziale 28-6-2005'!#REF!</definedName>
    <definedName name="tadServApp08" localSheetId="4">'[138]Quadro tendenziale 28-6-2005'!#REF!</definedName>
    <definedName name="tadServApp08">'[32]Quadro tendenziale 28-6-2005'!#REF!</definedName>
    <definedName name="tadSpecPriv00" localSheetId="3">'[32]Quadro tendenziale 28-6-2005'!#REF!</definedName>
    <definedName name="tadSpecPriv00" localSheetId="1">'[32]Quadro tendenziale 28-6-2005'!#REF!</definedName>
    <definedName name="tadSpecPriv00" localSheetId="2">'[32]Quadro tendenziale 28-6-2005'!#REF!</definedName>
    <definedName name="tadSpecPriv00" localSheetId="0">'[32]Quadro tendenziale 28-6-2005'!#REF!</definedName>
    <definedName name="tadSpecPriv00" localSheetId="4">'[138]Quadro tendenziale 28-6-2005'!#REF!</definedName>
    <definedName name="tadSpecPriv00">'[32]Quadro tendenziale 28-6-2005'!#REF!</definedName>
    <definedName name="tadSpecPriv01" localSheetId="3">'[32]Quadro tendenziale 28-6-2005'!#REF!</definedName>
    <definedName name="tadSpecPriv01" localSheetId="1">'[32]Quadro tendenziale 28-6-2005'!#REF!</definedName>
    <definedName name="tadSpecPriv01" localSheetId="2">'[32]Quadro tendenziale 28-6-2005'!#REF!</definedName>
    <definedName name="tadSpecPriv01" localSheetId="0">'[32]Quadro tendenziale 28-6-2005'!#REF!</definedName>
    <definedName name="tadSpecPriv01" localSheetId="4">'[138]Quadro tendenziale 28-6-2005'!#REF!</definedName>
    <definedName name="tadSpecPriv01">'[32]Quadro tendenziale 28-6-2005'!#REF!</definedName>
    <definedName name="tadSpecPriv02" localSheetId="3">'[32]Quadro tendenziale 28-6-2005'!#REF!</definedName>
    <definedName name="tadSpecPriv02" localSheetId="1">'[32]Quadro tendenziale 28-6-2005'!#REF!</definedName>
    <definedName name="tadSpecPriv02" localSheetId="2">'[32]Quadro tendenziale 28-6-2005'!#REF!</definedName>
    <definedName name="tadSpecPriv02" localSheetId="0">'[32]Quadro tendenziale 28-6-2005'!#REF!</definedName>
    <definedName name="tadSpecPriv02" localSheetId="4">'[138]Quadro tendenziale 28-6-2005'!#REF!</definedName>
    <definedName name="tadSpecPriv02">'[32]Quadro tendenziale 28-6-2005'!#REF!</definedName>
    <definedName name="tadSpecPriv03" localSheetId="3">'[32]Quadro tendenziale 28-6-2005'!#REF!</definedName>
    <definedName name="tadSpecPriv03" localSheetId="1">'[32]Quadro tendenziale 28-6-2005'!#REF!</definedName>
    <definedName name="tadSpecPriv03" localSheetId="2">'[32]Quadro tendenziale 28-6-2005'!#REF!</definedName>
    <definedName name="tadSpecPriv03" localSheetId="0">'[32]Quadro tendenziale 28-6-2005'!#REF!</definedName>
    <definedName name="tadSpecPriv03" localSheetId="4">'[138]Quadro tendenziale 28-6-2005'!#REF!</definedName>
    <definedName name="tadSpecPriv03">'[32]Quadro tendenziale 28-6-2005'!#REF!</definedName>
    <definedName name="tadSpecPriv04" localSheetId="3">'[32]Quadro tendenziale 28-6-2005'!#REF!</definedName>
    <definedName name="tadSpecPriv04" localSheetId="1">'[32]Quadro tendenziale 28-6-2005'!#REF!</definedName>
    <definedName name="tadSpecPriv04" localSheetId="2">'[32]Quadro tendenziale 28-6-2005'!#REF!</definedName>
    <definedName name="tadSpecPriv04" localSheetId="0">'[32]Quadro tendenziale 28-6-2005'!#REF!</definedName>
    <definedName name="tadSpecPriv04" localSheetId="4">'[138]Quadro tendenziale 28-6-2005'!#REF!</definedName>
    <definedName name="tadSpecPriv04">'[32]Quadro tendenziale 28-6-2005'!#REF!</definedName>
    <definedName name="tadSpecPriv05" localSheetId="3">'[32]Quadro tendenziale 28-6-2005'!#REF!</definedName>
    <definedName name="tadSpecPriv05" localSheetId="1">'[32]Quadro tendenziale 28-6-2005'!#REF!</definedName>
    <definedName name="tadSpecPriv05" localSheetId="2">'[32]Quadro tendenziale 28-6-2005'!#REF!</definedName>
    <definedName name="tadSpecPriv05" localSheetId="0">'[32]Quadro tendenziale 28-6-2005'!#REF!</definedName>
    <definedName name="tadSpecPriv05" localSheetId="4">'[138]Quadro tendenziale 28-6-2005'!#REF!</definedName>
    <definedName name="tadSpecPriv05">'[32]Quadro tendenziale 28-6-2005'!#REF!</definedName>
    <definedName name="tadSpecPriv06" localSheetId="3">'[32]Quadro tendenziale 28-6-2005'!#REF!</definedName>
    <definedName name="tadSpecPriv06" localSheetId="1">'[32]Quadro tendenziale 28-6-2005'!#REF!</definedName>
    <definedName name="tadSpecPriv06" localSheetId="2">'[32]Quadro tendenziale 28-6-2005'!#REF!</definedName>
    <definedName name="tadSpecPriv06" localSheetId="0">'[32]Quadro tendenziale 28-6-2005'!#REF!</definedName>
    <definedName name="tadSpecPriv06" localSheetId="4">'[138]Quadro tendenziale 28-6-2005'!#REF!</definedName>
    <definedName name="tadSpecPriv06">'[32]Quadro tendenziale 28-6-2005'!#REF!</definedName>
    <definedName name="tadSpecPriv07" localSheetId="3">'[32]Quadro tendenziale 28-6-2005'!#REF!</definedName>
    <definedName name="tadSpecPriv07" localSheetId="1">'[32]Quadro tendenziale 28-6-2005'!#REF!</definedName>
    <definedName name="tadSpecPriv07" localSheetId="2">'[32]Quadro tendenziale 28-6-2005'!#REF!</definedName>
    <definedName name="tadSpecPriv07" localSheetId="0">'[32]Quadro tendenziale 28-6-2005'!#REF!</definedName>
    <definedName name="tadSpecPriv07" localSheetId="4">'[138]Quadro tendenziale 28-6-2005'!#REF!</definedName>
    <definedName name="tadSpecPriv07">'[32]Quadro tendenziale 28-6-2005'!#REF!</definedName>
    <definedName name="tadSpecPriv08" localSheetId="3">'[32]Quadro tendenziale 28-6-2005'!#REF!</definedName>
    <definedName name="tadSpecPriv08" localSheetId="1">'[32]Quadro tendenziale 28-6-2005'!#REF!</definedName>
    <definedName name="tadSpecPriv08" localSheetId="2">'[32]Quadro tendenziale 28-6-2005'!#REF!</definedName>
    <definedName name="tadSpecPriv08" localSheetId="0">'[32]Quadro tendenziale 28-6-2005'!#REF!</definedName>
    <definedName name="tadSpecPriv08" localSheetId="4">'[138]Quadro tendenziale 28-6-2005'!#REF!</definedName>
    <definedName name="tadSpecPriv08">'[32]Quadro tendenziale 28-6-2005'!#REF!</definedName>
    <definedName name="tadSpecPubb00" localSheetId="3">'[32]Quadro tendenziale 28-6-2005'!#REF!</definedName>
    <definedName name="tadSpecPubb00" localSheetId="1">'[32]Quadro tendenziale 28-6-2005'!#REF!</definedName>
    <definedName name="tadSpecPubb00" localSheetId="2">'[32]Quadro tendenziale 28-6-2005'!#REF!</definedName>
    <definedName name="tadSpecPubb00" localSheetId="0">'[32]Quadro tendenziale 28-6-2005'!#REF!</definedName>
    <definedName name="tadSpecPubb00" localSheetId="4">'[138]Quadro tendenziale 28-6-2005'!#REF!</definedName>
    <definedName name="tadSpecPubb00">'[32]Quadro tendenziale 28-6-2005'!#REF!</definedName>
    <definedName name="tadSpecPubb01" localSheetId="3">'[32]Quadro tendenziale 28-6-2005'!#REF!</definedName>
    <definedName name="tadSpecPubb01" localSheetId="1">'[32]Quadro tendenziale 28-6-2005'!#REF!</definedName>
    <definedName name="tadSpecPubb01" localSheetId="2">'[32]Quadro tendenziale 28-6-2005'!#REF!</definedName>
    <definedName name="tadSpecPubb01" localSheetId="0">'[32]Quadro tendenziale 28-6-2005'!#REF!</definedName>
    <definedName name="tadSpecPubb01" localSheetId="4">'[138]Quadro tendenziale 28-6-2005'!#REF!</definedName>
    <definedName name="tadSpecPubb01">'[32]Quadro tendenziale 28-6-2005'!#REF!</definedName>
    <definedName name="tadSpecPubb02" localSheetId="3">'[32]Quadro tendenziale 28-6-2005'!#REF!</definedName>
    <definedName name="tadSpecPubb02" localSheetId="1">'[32]Quadro tendenziale 28-6-2005'!#REF!</definedName>
    <definedName name="tadSpecPubb02" localSheetId="2">'[32]Quadro tendenziale 28-6-2005'!#REF!</definedName>
    <definedName name="tadSpecPubb02" localSheetId="0">'[32]Quadro tendenziale 28-6-2005'!#REF!</definedName>
    <definedName name="tadSpecPubb02" localSheetId="4">'[138]Quadro tendenziale 28-6-2005'!#REF!</definedName>
    <definedName name="tadSpecPubb02">'[32]Quadro tendenziale 28-6-2005'!#REF!</definedName>
    <definedName name="tadSpecPubb03" localSheetId="3">'[32]Quadro tendenziale 28-6-2005'!#REF!</definedName>
    <definedName name="tadSpecPubb03" localSheetId="1">'[32]Quadro tendenziale 28-6-2005'!#REF!</definedName>
    <definedName name="tadSpecPubb03" localSheetId="2">'[32]Quadro tendenziale 28-6-2005'!#REF!</definedName>
    <definedName name="tadSpecPubb03" localSheetId="0">'[32]Quadro tendenziale 28-6-2005'!#REF!</definedName>
    <definedName name="tadSpecPubb03" localSheetId="4">'[138]Quadro tendenziale 28-6-2005'!#REF!</definedName>
    <definedName name="tadSpecPubb03">'[32]Quadro tendenziale 28-6-2005'!#REF!</definedName>
    <definedName name="tadSpecPubb04" localSheetId="3">'[32]Quadro tendenziale 28-6-2005'!#REF!</definedName>
    <definedName name="tadSpecPubb04" localSheetId="1">'[32]Quadro tendenziale 28-6-2005'!#REF!</definedName>
    <definedName name="tadSpecPubb04" localSheetId="2">'[32]Quadro tendenziale 28-6-2005'!#REF!</definedName>
    <definedName name="tadSpecPubb04" localSheetId="0">'[32]Quadro tendenziale 28-6-2005'!#REF!</definedName>
    <definedName name="tadSpecPubb04" localSheetId="4">'[138]Quadro tendenziale 28-6-2005'!#REF!</definedName>
    <definedName name="tadSpecPubb04">'[32]Quadro tendenziale 28-6-2005'!#REF!</definedName>
    <definedName name="tadSpecPubb05" localSheetId="3">'[32]Quadro tendenziale 28-6-2005'!#REF!</definedName>
    <definedName name="tadSpecPubb05" localSheetId="1">'[32]Quadro tendenziale 28-6-2005'!#REF!</definedName>
    <definedName name="tadSpecPubb05" localSheetId="2">'[32]Quadro tendenziale 28-6-2005'!#REF!</definedName>
    <definedName name="tadSpecPubb05" localSheetId="0">'[32]Quadro tendenziale 28-6-2005'!#REF!</definedName>
    <definedName name="tadSpecPubb05" localSheetId="4">'[138]Quadro tendenziale 28-6-2005'!#REF!</definedName>
    <definedName name="tadSpecPubb05">'[32]Quadro tendenziale 28-6-2005'!#REF!</definedName>
    <definedName name="tadSpecPubb06" localSheetId="3">'[32]Quadro tendenziale 28-6-2005'!#REF!</definedName>
    <definedName name="tadSpecPubb06" localSheetId="1">'[32]Quadro tendenziale 28-6-2005'!#REF!</definedName>
    <definedName name="tadSpecPubb06" localSheetId="2">'[32]Quadro tendenziale 28-6-2005'!#REF!</definedName>
    <definedName name="tadSpecPubb06" localSheetId="0">'[32]Quadro tendenziale 28-6-2005'!#REF!</definedName>
    <definedName name="tadSpecPubb06" localSheetId="4">'[138]Quadro tendenziale 28-6-2005'!#REF!</definedName>
    <definedName name="tadSpecPubb06">'[32]Quadro tendenziale 28-6-2005'!#REF!</definedName>
    <definedName name="tadSpecPubb07" localSheetId="3">'[32]Quadro tendenziale 28-6-2005'!#REF!</definedName>
    <definedName name="tadSpecPubb07" localSheetId="1">'[32]Quadro tendenziale 28-6-2005'!#REF!</definedName>
    <definedName name="tadSpecPubb07" localSheetId="2">'[32]Quadro tendenziale 28-6-2005'!#REF!</definedName>
    <definedName name="tadSpecPubb07" localSheetId="0">'[32]Quadro tendenziale 28-6-2005'!#REF!</definedName>
    <definedName name="tadSpecPubb07" localSheetId="4">'[138]Quadro tendenziale 28-6-2005'!#REF!</definedName>
    <definedName name="tadSpecPubb07">'[32]Quadro tendenziale 28-6-2005'!#REF!</definedName>
    <definedName name="tadSpecPubb08" localSheetId="3">'[32]Quadro tendenziale 28-6-2005'!#REF!</definedName>
    <definedName name="tadSpecPubb08" localSheetId="1">'[32]Quadro tendenziale 28-6-2005'!#REF!</definedName>
    <definedName name="tadSpecPubb08" localSheetId="2">'[32]Quadro tendenziale 28-6-2005'!#REF!</definedName>
    <definedName name="tadSpecPubb08" localSheetId="0">'[32]Quadro tendenziale 28-6-2005'!#REF!</definedName>
    <definedName name="tadSpecPubb08" localSheetId="4">'[138]Quadro tendenziale 28-6-2005'!#REF!</definedName>
    <definedName name="tadSpecPubb08">'[32]Quadro tendenziale 28-6-2005'!#REF!</definedName>
    <definedName name="td" localSheetId="3" hidden="1">{#N/A,#N/A,FALSE,"Indice"}</definedName>
    <definedName name="td" localSheetId="1" hidden="1">{#N/A,#N/A,FALSE,"Indice"}</definedName>
    <definedName name="td" localSheetId="2" hidden="1">{#N/A,#N/A,FALSE,"Indice"}</definedName>
    <definedName name="td" localSheetId="0" hidden="1">{#N/A,#N/A,FALSE,"Indice"}</definedName>
    <definedName name="td" localSheetId="4" hidden="1">{#N/A,#N/A,FALSE,"Indice"}</definedName>
    <definedName name="td" hidden="1">{#N/A,#N/A,FALSE,"Indice"}</definedName>
    <definedName name="Temp_tabella">#N/A</definedName>
    <definedName name="terr2005" localSheetId="0">#REF!</definedName>
    <definedName name="terr2005" localSheetId="4">#REF!</definedName>
    <definedName name="terr2005">#REF!</definedName>
    <definedName name="terr2005_1" localSheetId="0">#REF!</definedName>
    <definedName name="terr2005_1" localSheetId="4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0">#REF!</definedName>
    <definedName name="terr2005_1_4" localSheetId="4">#REF!</definedName>
    <definedName name="terr2005_1_4">#REF!</definedName>
    <definedName name="terr2005_1_5" localSheetId="0">#REF!</definedName>
    <definedName name="terr2005_1_5" localSheetId="4">#REF!</definedName>
    <definedName name="terr2005_1_5">#REF!</definedName>
    <definedName name="terr2005_1_8">"#REF!"</definedName>
    <definedName name="terr2005_11">"#REF!"</definedName>
    <definedName name="terr2005_2" localSheetId="0">#REF!</definedName>
    <definedName name="terr2005_2" localSheetId="4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0">#REF!</definedName>
    <definedName name="terr2005_2_4" localSheetId="4">#REF!</definedName>
    <definedName name="terr2005_2_4">#REF!</definedName>
    <definedName name="terr2005_2_5" localSheetId="0">#REF!</definedName>
    <definedName name="terr2005_2_5" localSheetId="4">#REF!</definedName>
    <definedName name="terr2005_2_5">#REF!</definedName>
    <definedName name="terr2005_2_6">"#REF!"</definedName>
    <definedName name="terr2005_2_8">"#REF!"</definedName>
    <definedName name="terr2005_3" localSheetId="0">#REF!</definedName>
    <definedName name="terr2005_3" localSheetId="4">#REF!</definedName>
    <definedName name="terr2005_3">#REF!</definedName>
    <definedName name="terr2005_4">"#REF!"</definedName>
    <definedName name="terr2005_5">"#REF!"</definedName>
    <definedName name="terr2005_6" localSheetId="0">#REF!</definedName>
    <definedName name="terr2005_6" localSheetId="4">#REF!</definedName>
    <definedName name="terr2005_6">#REF!</definedName>
    <definedName name="terr2005_8" localSheetId="0">#REF!</definedName>
    <definedName name="terr2005_8" localSheetId="4">#REF!</definedName>
    <definedName name="terr2005_8">#REF!</definedName>
    <definedName name="tinflprev00" localSheetId="3">'[115]Quadro programmatico 19-9-2005'!$D$8</definedName>
    <definedName name="tinflprev00" localSheetId="1">'[115]Quadro programmatico 19-9-2005'!$D$8</definedName>
    <definedName name="tinflprev00" localSheetId="2">'[115]Quadro programmatico 19-9-2005'!$D$8</definedName>
    <definedName name="tinflprev00" localSheetId="0">'[115]Quadro programmatico 19-9-2005'!$D$8</definedName>
    <definedName name="tinflprev00" localSheetId="4">'[179]Quadro programmatico 19-9-2005'!$D$8</definedName>
    <definedName name="tinflprev00">'[115]Quadro programmatico 19-9-2005'!$D$8</definedName>
    <definedName name="tinflprev01" localSheetId="3">'[115]Quadro programmatico 19-9-2005'!$E$8</definedName>
    <definedName name="tinflprev01" localSheetId="1">'[115]Quadro programmatico 19-9-2005'!$E$8</definedName>
    <definedName name="tinflprev01" localSheetId="2">'[115]Quadro programmatico 19-9-2005'!$E$8</definedName>
    <definedName name="tinflprev01" localSheetId="0">'[115]Quadro programmatico 19-9-2005'!$E$8</definedName>
    <definedName name="tinflprev01" localSheetId="4">'[179]Quadro programmatico 19-9-2005'!$E$8</definedName>
    <definedName name="tinflprev01">'[115]Quadro programmatico 19-9-2005'!$E$8</definedName>
    <definedName name="tinflprev02" localSheetId="3">'[115]Quadro programmatico 19-9-2005'!$F$8</definedName>
    <definedName name="tinflprev02" localSheetId="1">'[115]Quadro programmatico 19-9-2005'!$F$8</definedName>
    <definedName name="tinflprev02" localSheetId="2">'[115]Quadro programmatico 19-9-2005'!$F$8</definedName>
    <definedName name="tinflprev02" localSheetId="0">'[115]Quadro programmatico 19-9-2005'!$F$8</definedName>
    <definedName name="tinflprev02" localSheetId="4">'[179]Quadro programmatico 19-9-2005'!$F$8</definedName>
    <definedName name="tinflprev02">'[115]Quadro programmatico 19-9-2005'!$F$8</definedName>
    <definedName name="tinflprev03" localSheetId="3">'[115]Quadro programmatico 19-9-2005'!$G$8</definedName>
    <definedName name="tinflprev03" localSheetId="1">'[115]Quadro programmatico 19-9-2005'!$G$8</definedName>
    <definedName name="tinflprev03" localSheetId="2">'[115]Quadro programmatico 19-9-2005'!$G$8</definedName>
    <definedName name="tinflprev03" localSheetId="0">'[115]Quadro programmatico 19-9-2005'!$G$8</definedName>
    <definedName name="tinflprev03" localSheetId="4">'[179]Quadro programmatico 19-9-2005'!$G$8</definedName>
    <definedName name="tinflprev03">'[115]Quadro programmatico 19-9-2005'!$G$8</definedName>
    <definedName name="tinflprev04" localSheetId="3">'[115]Quadro programmatico 19-9-2005'!$H$8</definedName>
    <definedName name="tinflprev04" localSheetId="1">'[115]Quadro programmatico 19-9-2005'!$H$8</definedName>
    <definedName name="tinflprev04" localSheetId="2">'[115]Quadro programmatico 19-9-2005'!$H$8</definedName>
    <definedName name="tinflprev04" localSheetId="0">'[115]Quadro programmatico 19-9-2005'!$H$8</definedName>
    <definedName name="tinflprev04" localSheetId="4">'[179]Quadro programmatico 19-9-2005'!$H$8</definedName>
    <definedName name="tinflprev04">'[115]Quadro programmatico 19-9-2005'!$H$8</definedName>
    <definedName name="tinflprev05" localSheetId="3">'[115]Quadro programmatico 19-9-2005'!$I$8</definedName>
    <definedName name="tinflprev05" localSheetId="1">'[115]Quadro programmatico 19-9-2005'!$I$8</definedName>
    <definedName name="tinflprev05" localSheetId="2">'[115]Quadro programmatico 19-9-2005'!$I$8</definedName>
    <definedName name="tinflprev05" localSheetId="0">'[115]Quadro programmatico 19-9-2005'!$I$8</definedName>
    <definedName name="tinflprev05" localSheetId="4">'[179]Quadro programmatico 19-9-2005'!$I$8</definedName>
    <definedName name="tinflprev05">'[115]Quadro programmatico 19-9-2005'!$I$8</definedName>
    <definedName name="tinflprev06" localSheetId="3">'[115]Quadro programmatico 19-9-2005'!$J$8</definedName>
    <definedName name="tinflprev06" localSheetId="1">'[115]Quadro programmatico 19-9-2005'!$J$8</definedName>
    <definedName name="tinflprev06" localSheetId="2">'[115]Quadro programmatico 19-9-2005'!$J$8</definedName>
    <definedName name="tinflprev06" localSheetId="0">'[115]Quadro programmatico 19-9-2005'!$J$8</definedName>
    <definedName name="tinflprev06" localSheetId="4">'[179]Quadro programmatico 19-9-2005'!$J$8</definedName>
    <definedName name="tinflprev06">'[115]Quadro programmatico 19-9-2005'!$J$8</definedName>
    <definedName name="tinflprev07" localSheetId="3">'[115]Quadro programmatico 19-9-2005'!$K$8</definedName>
    <definedName name="tinflprev07" localSheetId="1">'[115]Quadro programmatico 19-9-2005'!$K$8</definedName>
    <definedName name="tinflprev07" localSheetId="2">'[115]Quadro programmatico 19-9-2005'!$K$8</definedName>
    <definedName name="tinflprev07" localSheetId="0">'[115]Quadro programmatico 19-9-2005'!$K$8</definedName>
    <definedName name="tinflprev07" localSheetId="4">'[179]Quadro programmatico 19-9-2005'!$K$8</definedName>
    <definedName name="tinflprev07">'[115]Quadro programmatico 19-9-2005'!$K$8</definedName>
    <definedName name="tinflprev08" localSheetId="3">'[115]Quadro programmatico 19-9-2005'!$L$8</definedName>
    <definedName name="tinflprev08" localSheetId="1">'[115]Quadro programmatico 19-9-2005'!$L$8</definedName>
    <definedName name="tinflprev08" localSheetId="2">'[115]Quadro programmatico 19-9-2005'!$L$8</definedName>
    <definedName name="tinflprev08" localSheetId="0">'[115]Quadro programmatico 19-9-2005'!$L$8</definedName>
    <definedName name="tinflprev08" localSheetId="4">'[179]Quadro programmatico 19-9-2005'!$L$8</definedName>
    <definedName name="tinflprev08">'[115]Quadro programmatico 19-9-2005'!$L$8</definedName>
    <definedName name="tinflprog00" localSheetId="3">'[115]Quadro programmatico 19-9-2005'!$D$6</definedName>
    <definedName name="tinflprog00" localSheetId="1">'[115]Quadro programmatico 19-9-2005'!$D$6</definedName>
    <definedName name="tinflprog00" localSheetId="2">'[115]Quadro programmatico 19-9-2005'!$D$6</definedName>
    <definedName name="tinflprog00" localSheetId="0">'[115]Quadro programmatico 19-9-2005'!$D$6</definedName>
    <definedName name="tinflprog00" localSheetId="4">'[179]Quadro programmatico 19-9-2005'!$D$6</definedName>
    <definedName name="tinflprog00">'[115]Quadro programmatico 19-9-2005'!$D$6</definedName>
    <definedName name="tinflprog01" localSheetId="3">'[115]Quadro programmatico 19-9-2005'!$E$6</definedName>
    <definedName name="tinflprog01" localSheetId="1">'[115]Quadro programmatico 19-9-2005'!$E$6</definedName>
    <definedName name="tinflprog01" localSheetId="2">'[115]Quadro programmatico 19-9-2005'!$E$6</definedName>
    <definedName name="tinflprog01" localSheetId="0">'[115]Quadro programmatico 19-9-2005'!$E$6</definedName>
    <definedName name="tinflprog01" localSheetId="4">'[179]Quadro programmatico 19-9-2005'!$E$6</definedName>
    <definedName name="tinflprog01">'[115]Quadro programmatico 19-9-2005'!$E$6</definedName>
    <definedName name="tinflprog02" localSheetId="3">'[115]Quadro programmatico 19-9-2005'!$F$6</definedName>
    <definedName name="tinflprog02" localSheetId="1">'[115]Quadro programmatico 19-9-2005'!$F$6</definedName>
    <definedName name="tinflprog02" localSheetId="2">'[115]Quadro programmatico 19-9-2005'!$F$6</definedName>
    <definedName name="tinflprog02" localSheetId="0">'[115]Quadro programmatico 19-9-2005'!$F$6</definedName>
    <definedName name="tinflprog02" localSheetId="4">'[179]Quadro programmatico 19-9-2005'!$F$6</definedName>
    <definedName name="tinflprog02">'[115]Quadro programmatico 19-9-2005'!$F$6</definedName>
    <definedName name="tinflprog03" localSheetId="3">'[115]Quadro programmatico 19-9-2005'!$G$6</definedName>
    <definedName name="tinflprog03" localSheetId="1">'[115]Quadro programmatico 19-9-2005'!$G$6</definedName>
    <definedName name="tinflprog03" localSheetId="2">'[115]Quadro programmatico 19-9-2005'!$G$6</definedName>
    <definedName name="tinflprog03" localSheetId="0">'[115]Quadro programmatico 19-9-2005'!$G$6</definedName>
    <definedName name="tinflprog03" localSheetId="4">'[179]Quadro programmatico 19-9-2005'!$G$6</definedName>
    <definedName name="tinflprog03">'[115]Quadro programmatico 19-9-2005'!$G$6</definedName>
    <definedName name="tinflprog04" localSheetId="3">'[115]Quadro programmatico 19-9-2005'!$H$6</definedName>
    <definedName name="tinflprog04" localSheetId="1">'[115]Quadro programmatico 19-9-2005'!$H$6</definedName>
    <definedName name="tinflprog04" localSheetId="2">'[115]Quadro programmatico 19-9-2005'!$H$6</definedName>
    <definedName name="tinflprog04" localSheetId="0">'[115]Quadro programmatico 19-9-2005'!$H$6</definedName>
    <definedName name="tinflprog04" localSheetId="4">'[179]Quadro programmatico 19-9-2005'!$H$6</definedName>
    <definedName name="tinflprog04">'[115]Quadro programmatico 19-9-2005'!$H$6</definedName>
    <definedName name="tinflprog05" localSheetId="3">'[115]Quadro programmatico 19-9-2005'!$I$6</definedName>
    <definedName name="tinflprog05" localSheetId="1">'[115]Quadro programmatico 19-9-2005'!$I$6</definedName>
    <definedName name="tinflprog05" localSheetId="2">'[115]Quadro programmatico 19-9-2005'!$I$6</definedName>
    <definedName name="tinflprog05" localSheetId="0">'[115]Quadro programmatico 19-9-2005'!$I$6</definedName>
    <definedName name="tinflprog05" localSheetId="4">'[179]Quadro programmatico 19-9-2005'!$I$6</definedName>
    <definedName name="tinflprog05">'[115]Quadro programmatico 19-9-2005'!$I$6</definedName>
    <definedName name="tinflprog06" localSheetId="3">'[115]Quadro programmatico 19-9-2005'!$J$6</definedName>
    <definedName name="tinflprog06" localSheetId="1">'[115]Quadro programmatico 19-9-2005'!$J$6</definedName>
    <definedName name="tinflprog06" localSheetId="2">'[115]Quadro programmatico 19-9-2005'!$J$6</definedName>
    <definedName name="tinflprog06" localSheetId="0">'[115]Quadro programmatico 19-9-2005'!$J$6</definedName>
    <definedName name="tinflprog06" localSheetId="4">'[179]Quadro programmatico 19-9-2005'!$J$6</definedName>
    <definedName name="tinflprog06">'[115]Quadro programmatico 19-9-2005'!$J$6</definedName>
    <definedName name="tinflprog07" localSheetId="3">'[115]Quadro programmatico 19-9-2005'!$K$6</definedName>
    <definedName name="tinflprog07" localSheetId="1">'[115]Quadro programmatico 19-9-2005'!$K$6</definedName>
    <definedName name="tinflprog07" localSheetId="2">'[115]Quadro programmatico 19-9-2005'!$K$6</definedName>
    <definedName name="tinflprog07" localSheetId="0">'[115]Quadro programmatico 19-9-2005'!$K$6</definedName>
    <definedName name="tinflprog07" localSheetId="4">'[179]Quadro programmatico 19-9-2005'!$K$6</definedName>
    <definedName name="tinflprog07">'[115]Quadro programmatico 19-9-2005'!$K$6</definedName>
    <definedName name="tinflprog08" localSheetId="3">'[115]Quadro programmatico 19-9-2005'!$L$6</definedName>
    <definedName name="tinflprog08" localSheetId="1">'[115]Quadro programmatico 19-9-2005'!$L$6</definedName>
    <definedName name="tinflprog08" localSheetId="2">'[115]Quadro programmatico 19-9-2005'!$L$6</definedName>
    <definedName name="tinflprog08" localSheetId="0">'[115]Quadro programmatico 19-9-2005'!$L$6</definedName>
    <definedName name="tinflprog08" localSheetId="4">'[179]Quadro programmatico 19-9-2005'!$L$6</definedName>
    <definedName name="tinflprog08">'[115]Quadro programmatico 19-9-2005'!$L$6</definedName>
    <definedName name="tinflprog09" localSheetId="3">'[115]Quadro programmatico 19-9-2005'!$M$6</definedName>
    <definedName name="tinflprog09" localSheetId="1">'[115]Quadro programmatico 19-9-2005'!$M$6</definedName>
    <definedName name="tinflprog09" localSheetId="2">'[115]Quadro programmatico 19-9-2005'!$M$6</definedName>
    <definedName name="tinflprog09" localSheetId="0">'[115]Quadro programmatico 19-9-2005'!$M$6</definedName>
    <definedName name="tinflprog09" localSheetId="4">'[179]Quadro programmatico 19-9-2005'!$M$6</definedName>
    <definedName name="tinflprog09">'[115]Quadro programmatico 19-9-2005'!$M$6</definedName>
    <definedName name="tipo">NA()</definedName>
    <definedName name="tipo2" localSheetId="0">#REF!</definedName>
    <definedName name="tipo2" localSheetId="4">#REF!</definedName>
    <definedName name="tipo2">#REF!</definedName>
    <definedName name="tipo2_1" localSheetId="0">#REF!</definedName>
    <definedName name="tipo2_1" localSheetId="4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0">#REF!</definedName>
    <definedName name="tipo2_1_4" localSheetId="4">#REF!</definedName>
    <definedName name="tipo2_1_4">#REF!</definedName>
    <definedName name="tipo2_1_5" localSheetId="0">#REF!</definedName>
    <definedName name="tipo2_1_5" localSheetId="4">#REF!</definedName>
    <definedName name="tipo2_1_5">#REF!</definedName>
    <definedName name="tipo2_1_8">"#REF!"</definedName>
    <definedName name="tipo2_11">"#REF!"</definedName>
    <definedName name="tipo2_2" localSheetId="0">#REF!</definedName>
    <definedName name="tipo2_2" localSheetId="4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0">#REF!</definedName>
    <definedName name="tipo2_2_4" localSheetId="4">#REF!</definedName>
    <definedName name="tipo2_2_4">#REF!</definedName>
    <definedName name="tipo2_2_5" localSheetId="0">#REF!</definedName>
    <definedName name="tipo2_2_5" localSheetId="4">#REF!</definedName>
    <definedName name="tipo2_2_5">#REF!</definedName>
    <definedName name="tipo2_2_8">"#REF!"</definedName>
    <definedName name="tipo2_3" localSheetId="0">#REF!</definedName>
    <definedName name="tipo2_3" localSheetId="4">#REF!</definedName>
    <definedName name="tipo2_3">#REF!</definedName>
    <definedName name="tipo2_4">"#REF!"</definedName>
    <definedName name="tipo2_5">"#REF!"</definedName>
    <definedName name="tipo2_6" localSheetId="0">#REF!</definedName>
    <definedName name="tipo2_6" localSheetId="4">#REF!</definedName>
    <definedName name="tipo2_6">#REF!</definedName>
    <definedName name="tipo2_8" localSheetId="0">#REF!</definedName>
    <definedName name="tipo2_8" localSheetId="4">#REF!</definedName>
    <definedName name="tipo2_8">#REF!</definedName>
    <definedName name="_xlnm.Print_Titles" localSheetId="3">'118_CE 2024'!$2:$6</definedName>
    <definedName name="_xlnm.Print_Titles" localSheetId="1">'118_SPA 2024'!$1:$5</definedName>
    <definedName name="_xlnm.Print_Titles" localSheetId="0">'New Mod. CEprev2024 STAMPA'!$1:$2</definedName>
    <definedName name="_xlnm.Print_Titles" localSheetId="4">'rend fin 2024'!$1:$4</definedName>
    <definedName name="_xlnm.Print_Titles">Analisi [99]CE!$3:$5</definedName>
    <definedName name="TOTALE" localSheetId="0">#REF!</definedName>
    <definedName name="TOTALE" localSheetId="4">#REF!</definedName>
    <definedName name="TOTALE">#REF!</definedName>
    <definedName name="TOTALE__PUBBLICA__AMMINISTRAZIONE______CONSOLIDATO" localSheetId="4">#REF!</definedName>
    <definedName name="TOTALE__PUBBLICA__AMMINISTRAZIONE______CONSOLIDATO">#REF!</definedName>
    <definedName name="TOTALE_PAGATO_UNIVERSITARI__AL_31_12_2012">#N/A</definedName>
    <definedName name="tQUALIFICHE" localSheetId="0">#REF!</definedName>
    <definedName name="tQUALIFICHE" localSheetId="4">#REF!</definedName>
    <definedName name="tQUALIFICHE">#REF!</definedName>
    <definedName name="tracciato" localSheetId="0">#REF!</definedName>
    <definedName name="tracciato" localSheetId="4">#REF!</definedName>
    <definedName name="tracciato">#REF!</definedName>
    <definedName name="Transazioni" localSheetId="0">'[116]Società Quotate'!$B$1:$AC$338</definedName>
    <definedName name="Transazioni">'[117]Società Quotate'!$B$1:$AC$338</definedName>
    <definedName name="TRD" localSheetId="0">#REF!</definedName>
    <definedName name="TRD" localSheetId="4">#REF!</definedName>
    <definedName name="TRD">#REF!</definedName>
    <definedName name="tre" localSheetId="3" hidden="1">{#N/A,#N/A,FALSE,"Indice"}</definedName>
    <definedName name="tre" localSheetId="1" hidden="1">{#N/A,#N/A,FALSE,"Indice"}</definedName>
    <definedName name="tre" localSheetId="2" hidden="1">{#N/A,#N/A,FALSE,"Indice"}</definedName>
    <definedName name="tre" localSheetId="0" hidden="1">{#N/A,#N/A,FALSE,"Indice"}</definedName>
    <definedName name="tre" localSheetId="4" hidden="1">{#N/A,#N/A,FALSE,"Indice"}</definedName>
    <definedName name="tre" hidden="1">{#N/A,#N/A,FALSE,"Indice"}</definedName>
    <definedName name="Trimestre" localSheetId="0">#REF!</definedName>
    <definedName name="Trimestre" localSheetId="4">#REF!</definedName>
    <definedName name="Trimestre">#REF!</definedName>
    <definedName name="trtyr" localSheetId="0">#REF!</definedName>
    <definedName name="trtyr" localSheetId="4">#REF!</definedName>
    <definedName name="trtyr">#REF!</definedName>
    <definedName name="TTT_555_DDDD" localSheetId="0">#REF!</definedName>
    <definedName name="TTT_555_DDDD" localSheetId="4">#REF!</definedName>
    <definedName name="TTT_555_DDDD">#REF!</definedName>
    <definedName name="TTTTT" localSheetId="0">#REF!</definedName>
    <definedName name="TTTTT" localSheetId="4">#REF!</definedName>
    <definedName name="TTTTT">#REF!</definedName>
    <definedName name="tutti" localSheetId="0">#REF!</definedName>
    <definedName name="tutti" localSheetId="4">#REF!</definedName>
    <definedName name="tutti">#REF!</definedName>
    <definedName name="tvarPIL00" localSheetId="3">'[115]Quadro programmatico 19-9-2005'!$D$13</definedName>
    <definedName name="tvarPIL00" localSheetId="1">'[115]Quadro programmatico 19-9-2005'!$D$13</definedName>
    <definedName name="tvarPIL00" localSheetId="2">'[115]Quadro programmatico 19-9-2005'!$D$13</definedName>
    <definedName name="tvarPIL00" localSheetId="0">'[115]Quadro programmatico 19-9-2005'!$D$13</definedName>
    <definedName name="tvarPIL00" localSheetId="4">'[179]Quadro programmatico 19-9-2005'!$D$13</definedName>
    <definedName name="tvarPIL00">'[115]Quadro programmatico 19-9-2005'!$D$13</definedName>
    <definedName name="tvarPIL01" localSheetId="3">'[115]Quadro programmatico 19-9-2005'!$E$13</definedName>
    <definedName name="tvarPIL01" localSheetId="1">'[115]Quadro programmatico 19-9-2005'!$E$13</definedName>
    <definedName name="tvarPIL01" localSheetId="2">'[115]Quadro programmatico 19-9-2005'!$E$13</definedName>
    <definedName name="tvarPIL01" localSheetId="0">'[115]Quadro programmatico 19-9-2005'!$E$13</definedName>
    <definedName name="tvarPIL01" localSheetId="4">'[179]Quadro programmatico 19-9-2005'!$E$13</definedName>
    <definedName name="tvarPIL01">'[115]Quadro programmatico 19-9-2005'!$E$13</definedName>
    <definedName name="tvarPIL02" localSheetId="3">'[115]Quadro programmatico 19-9-2005'!$F$13</definedName>
    <definedName name="tvarPIL02" localSheetId="1">'[115]Quadro programmatico 19-9-2005'!$F$13</definedName>
    <definedName name="tvarPIL02" localSheetId="2">'[115]Quadro programmatico 19-9-2005'!$F$13</definedName>
    <definedName name="tvarPIL02" localSheetId="0">'[115]Quadro programmatico 19-9-2005'!$F$13</definedName>
    <definedName name="tvarPIL02" localSheetId="4">'[179]Quadro programmatico 19-9-2005'!$F$13</definedName>
    <definedName name="tvarPIL02">'[115]Quadro programmatico 19-9-2005'!$F$13</definedName>
    <definedName name="tvarPIL03" localSheetId="3">'[115]Quadro programmatico 19-9-2005'!$G$13</definedName>
    <definedName name="tvarPIL03" localSheetId="1">'[115]Quadro programmatico 19-9-2005'!$G$13</definedName>
    <definedName name="tvarPIL03" localSheetId="2">'[115]Quadro programmatico 19-9-2005'!$G$13</definedName>
    <definedName name="tvarPIL03" localSheetId="0">'[115]Quadro programmatico 19-9-2005'!$G$13</definedName>
    <definedName name="tvarPIL03" localSheetId="4">'[179]Quadro programmatico 19-9-2005'!$G$13</definedName>
    <definedName name="tvarPIL03">'[115]Quadro programmatico 19-9-2005'!$G$13</definedName>
    <definedName name="tvarPIL04" localSheetId="3">'[115]Quadro programmatico 19-9-2005'!$H$13</definedName>
    <definedName name="tvarPIL04" localSheetId="1">'[115]Quadro programmatico 19-9-2005'!$H$13</definedName>
    <definedName name="tvarPIL04" localSheetId="2">'[115]Quadro programmatico 19-9-2005'!$H$13</definedName>
    <definedName name="tvarPIL04" localSheetId="0">'[115]Quadro programmatico 19-9-2005'!$H$13</definedName>
    <definedName name="tvarPIL04" localSheetId="4">'[179]Quadro programmatico 19-9-2005'!$H$13</definedName>
    <definedName name="tvarPIL04">'[115]Quadro programmatico 19-9-2005'!$H$13</definedName>
    <definedName name="tvarPIL05" localSheetId="3">'[118]Quadro Programmatico 27-7'!$I$16</definedName>
    <definedName name="tvarPIL05" localSheetId="1">'[118]Quadro Programmatico 27-7'!$I$16</definedName>
    <definedName name="tvarPIL05" localSheetId="2">'[118]Quadro Programmatico 27-7'!$I$16</definedName>
    <definedName name="tvarPIL05" localSheetId="0">'[118]Quadro Programmatico 27-7'!$I$16</definedName>
    <definedName name="tvarPIL05" localSheetId="4">'[180]Quadro Programmatico 27-7'!$I$16</definedName>
    <definedName name="tvarPIL05">'[118]Quadro Programmatico 27-7'!$I$16</definedName>
    <definedName name="tvarPIL06" localSheetId="3">'[115]Quadro programmatico 19-9-2005'!$J$13</definedName>
    <definedName name="tvarPIL06" localSheetId="1">'[115]Quadro programmatico 19-9-2005'!$J$13</definedName>
    <definedName name="tvarPIL06" localSheetId="2">'[115]Quadro programmatico 19-9-2005'!$J$13</definedName>
    <definedName name="tvarPIL06" localSheetId="0">'[115]Quadro programmatico 19-9-2005'!$J$13</definedName>
    <definedName name="tvarPIL06" localSheetId="4">'[179]Quadro programmatico 19-9-2005'!$J$13</definedName>
    <definedName name="tvarPIL06">'[115]Quadro programmatico 19-9-2005'!$J$13</definedName>
    <definedName name="tvarPIL07" localSheetId="3">'[115]Quadro programmatico 19-9-2005'!$K$13</definedName>
    <definedName name="tvarPIL07" localSheetId="1">'[115]Quadro programmatico 19-9-2005'!$K$13</definedName>
    <definedName name="tvarPIL07" localSheetId="2">'[115]Quadro programmatico 19-9-2005'!$K$13</definedName>
    <definedName name="tvarPIL07" localSheetId="0">'[115]Quadro programmatico 19-9-2005'!$K$13</definedName>
    <definedName name="tvarPIL07" localSheetId="4">'[179]Quadro programmatico 19-9-2005'!$K$13</definedName>
    <definedName name="tvarPIL07">'[115]Quadro programmatico 19-9-2005'!$K$13</definedName>
    <definedName name="tvarPIL08" localSheetId="3">'[115]Quadro programmatico 19-9-2005'!$L$13</definedName>
    <definedName name="tvarPIL08" localSheetId="1">'[115]Quadro programmatico 19-9-2005'!$L$13</definedName>
    <definedName name="tvarPIL08" localSheetId="2">'[115]Quadro programmatico 19-9-2005'!$L$13</definedName>
    <definedName name="tvarPIL08" localSheetId="0">'[115]Quadro programmatico 19-9-2005'!$L$13</definedName>
    <definedName name="tvarPIL08" localSheetId="4">'[179]Quadro programmatico 19-9-2005'!$L$13</definedName>
    <definedName name="tvarPIL08">'[115]Quadro programmatico 19-9-2005'!$L$13</definedName>
    <definedName name="tvarPILrgs04" localSheetId="3">'[32]Quadro tendenziale 28-6-2005'!#REF!</definedName>
    <definedName name="tvarPILrgs04" localSheetId="1">'[32]Quadro tendenziale 28-6-2005'!#REF!</definedName>
    <definedName name="tvarPILrgs04" localSheetId="2">'[32]Quadro tendenziale 28-6-2005'!#REF!</definedName>
    <definedName name="tvarPILrgs04" localSheetId="0">'[32]Quadro tendenziale 28-6-2005'!#REF!</definedName>
    <definedName name="tvarPILrgs04" localSheetId="4">'[138]Quadro tendenziale 28-6-2005'!#REF!</definedName>
    <definedName name="tvarPILrgs04">'[32]Quadro tendenziale 28-6-2005'!#REF!</definedName>
    <definedName name="tvarPILrgs05" localSheetId="3">'[32]Quadro tendenziale 28-6-2005'!#REF!</definedName>
    <definedName name="tvarPILrgs05" localSheetId="1">'[32]Quadro tendenziale 28-6-2005'!#REF!</definedName>
    <definedName name="tvarPILrgs05" localSheetId="2">'[32]Quadro tendenziale 28-6-2005'!#REF!</definedName>
    <definedName name="tvarPILrgs05" localSheetId="0">'[32]Quadro tendenziale 28-6-2005'!#REF!</definedName>
    <definedName name="tvarPILrgs05" localSheetId="4">'[138]Quadro tendenziale 28-6-2005'!#REF!</definedName>
    <definedName name="tvarPILrgs05">'[32]Quadro tendenziale 28-6-2005'!#REF!</definedName>
    <definedName name="tvarPILrgs06" localSheetId="3">'[32]Quadro tendenziale 28-6-2005'!#REF!</definedName>
    <definedName name="tvarPILrgs06" localSheetId="1">'[32]Quadro tendenziale 28-6-2005'!#REF!</definedName>
    <definedName name="tvarPILrgs06" localSheetId="2">'[32]Quadro tendenziale 28-6-2005'!#REF!</definedName>
    <definedName name="tvarPILrgs06" localSheetId="0">'[32]Quadro tendenziale 28-6-2005'!#REF!</definedName>
    <definedName name="tvarPILrgs06" localSheetId="4">'[138]Quadro tendenziale 28-6-2005'!#REF!</definedName>
    <definedName name="tvarPILrgs06">'[32]Quadro tendenziale 28-6-2005'!#REF!</definedName>
    <definedName name="tvarPILrgs07" localSheetId="3">'[32]Quadro tendenziale 28-6-2005'!#REF!</definedName>
    <definedName name="tvarPILrgs07" localSheetId="1">'[32]Quadro tendenziale 28-6-2005'!#REF!</definedName>
    <definedName name="tvarPILrgs07" localSheetId="2">'[32]Quadro tendenziale 28-6-2005'!#REF!</definedName>
    <definedName name="tvarPILrgs07" localSheetId="0">'[32]Quadro tendenziale 28-6-2005'!#REF!</definedName>
    <definedName name="tvarPILrgs07" localSheetId="4">'[138]Quadro tendenziale 28-6-2005'!#REF!</definedName>
    <definedName name="tvarPILrgs07">'[32]Quadro tendenziale 28-6-2005'!#REF!</definedName>
    <definedName name="tvarPILrgs08" localSheetId="3">'[32]Quadro tendenziale 28-6-2005'!#REF!</definedName>
    <definedName name="tvarPILrgs08" localSheetId="1">'[32]Quadro tendenziale 28-6-2005'!#REF!</definedName>
    <definedName name="tvarPILrgs08" localSheetId="2">'[32]Quadro tendenziale 28-6-2005'!#REF!</definedName>
    <definedName name="tvarPILrgs08" localSheetId="0">'[32]Quadro tendenziale 28-6-2005'!#REF!</definedName>
    <definedName name="tvarPILrgs08" localSheetId="4">'[138]Quadro tendenziale 28-6-2005'!#REF!</definedName>
    <definedName name="tvarPILrgs08">'[32]Quadro tendenziale 28-6-2005'!#REF!</definedName>
    <definedName name="TYJTRHR" localSheetId="3">Analisi [119]CE!$A$1:$O$392</definedName>
    <definedName name="TYJTRHR" localSheetId="1">Analisi [119]CE!$A$1:$O$392</definedName>
    <definedName name="TYJTRHR" localSheetId="2">Analisi [119]CE!$A$1:$O$392</definedName>
    <definedName name="TYJTRHR" localSheetId="0">Analisi [119]CE!$A$1:$O$392</definedName>
    <definedName name="TYJTRHR" localSheetId="4">Analisi [181]CE!$A$1:$O$392</definedName>
    <definedName name="TYJTRHR">Analisi [119]CE!$A$1:$O$392</definedName>
    <definedName name="ù" localSheetId="0">#REF!</definedName>
    <definedName name="ù" localSheetId="4">#REF!</definedName>
    <definedName name="ù">#REF!</definedName>
    <definedName name="U__Tabella_E_finale_Personale_NON_Dipendente">#N/A</definedName>
    <definedName name="ur69if769oi6d" localSheetId="0">#REF!</definedName>
    <definedName name="ur69if769oi6d" localSheetId="4">#REF!</definedName>
    <definedName name="ur69if769oi6d">#REF!</definedName>
    <definedName name="V" localSheetId="0">#REF!</definedName>
    <definedName name="V" localSheetId="4">#REF!</definedName>
    <definedName name="V">#REF!</definedName>
    <definedName name="VAL" localSheetId="0">#REF!</definedName>
    <definedName name="VAL" localSheetId="4">#REF!</definedName>
    <definedName name="VAL">#REF!</definedName>
    <definedName name="valore_acuti" localSheetId="0">#REF!</definedName>
    <definedName name="valore_acuti" localSheetId="4">#REF!</definedName>
    <definedName name="valore_acuti">#REF!</definedName>
    <definedName name="valore_Acutimag_2008" localSheetId="0">#REF!</definedName>
    <definedName name="valore_Acutimag_2008" localSheetId="4">#REF!</definedName>
    <definedName name="valore_Acutimag_2008">#REF!</definedName>
    <definedName name="VARIABILI_DI_INPUT" localSheetId="0">#REF!</definedName>
    <definedName name="VARIABILI_DI_INPUT" localSheetId="4">#REF!</definedName>
    <definedName name="VARIABILI_DI_INPUT">#REF!</definedName>
    <definedName name="VatCredit" localSheetId="0">'[35]Cash flow inv'!$D$71:$L$71</definedName>
    <definedName name="VatCredit">'[36]Cash flow inv'!$D$71:$L$71</definedName>
    <definedName name="vcvc" localSheetId="0">#REF!</definedName>
    <definedName name="vcvc" localSheetId="4">#REF!</definedName>
    <definedName name="vcvc">#REF!</definedName>
    <definedName name="vecchio_sis" localSheetId="0">#REF!</definedName>
    <definedName name="vecchio_sis" localSheetId="4">#REF!</definedName>
    <definedName name="vecchio_sis">#REF!</definedName>
    <definedName name="ver" localSheetId="3" hidden="1">{#N/A,#N/A,FALSE,"B3";#N/A,#N/A,FALSE,"B2";#N/A,#N/A,FALSE,"B1"}</definedName>
    <definedName name="ver" localSheetId="1" hidden="1">{#N/A,#N/A,FALSE,"B3";#N/A,#N/A,FALSE,"B2";#N/A,#N/A,FALSE,"B1"}</definedName>
    <definedName name="ver" localSheetId="2" hidden="1">{#N/A,#N/A,FALSE,"B3";#N/A,#N/A,FALSE,"B2";#N/A,#N/A,FALSE,"B1"}</definedName>
    <definedName name="ver" localSheetId="0" hidden="1">{#N/A,#N/A,FALSE,"B3";#N/A,#N/A,FALSE,"B2";#N/A,#N/A,FALSE,"B1"}</definedName>
    <definedName name="ver" localSheetId="4" hidden="1">{#N/A,#N/A,FALSE,"B3";#N/A,#N/A,FALSE,"B2";#N/A,#N/A,FALSE,"B1"}</definedName>
    <definedName name="ver" hidden="1">{#N/A,#N/A,FALSE,"B3";#N/A,#N/A,FALSE,"B2";#N/A,#N/A,FALSE,"B1"}</definedName>
    <definedName name="verd" localSheetId="3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4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3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2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4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3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4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3">Analisi [99]CE!$3:$5</definedName>
    <definedName name="vincenzo" localSheetId="1">Analisi [99]CE!$3:$5</definedName>
    <definedName name="vincenzo" localSheetId="2">Analisi [99]CE!$3:$5</definedName>
    <definedName name="vincenzo" localSheetId="0">Analisi [99]CE!$3:$5</definedName>
    <definedName name="vincenzo" localSheetId="4">Analisi [182]CE!$3:$5</definedName>
    <definedName name="vincenzo">Analisi [99]CE!$3:$5</definedName>
    <definedName name="vio" localSheetId="3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2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4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3">[46]appoggio!$B$8:$B$32</definedName>
    <definedName name="VOCE" localSheetId="1">[46]appoggio!$B$8:$B$32</definedName>
    <definedName name="VOCE" localSheetId="2">[46]appoggio!$B$8:$B$32</definedName>
    <definedName name="VOCE" localSheetId="0">[47]appoggio!$B$8:$B$32</definedName>
    <definedName name="VOCE" localSheetId="4">[146]appoggio!$B$8:$B$32</definedName>
    <definedName name="VOCE">[46]appoggio!$B$8:$B$32</definedName>
    <definedName name="Voci" localSheetId="0">#REF!</definedName>
    <definedName name="Voci" localSheetId="4">#REF!</definedName>
    <definedName name="Voci">#REF!</definedName>
    <definedName name="vrert" localSheetId="0">#REF!</definedName>
    <definedName name="vrert" localSheetId="4">#REF!</definedName>
    <definedName name="vrert">#REF!</definedName>
    <definedName name="vszxfxgjgghj" localSheetId="0">#REF!</definedName>
    <definedName name="vszxfxgjgghj" localSheetId="4">#REF!</definedName>
    <definedName name="vszxfxgjgghj">#REF!</definedName>
    <definedName name="vvvvvvvvvvvv" localSheetId="0">[24]VALORI!#REF!</definedName>
    <definedName name="vvvvvvvvvvvv">[25]VALORI!#REF!</definedName>
    <definedName name="w" localSheetId="0">#REF!</definedName>
    <definedName name="w" localSheetId="4">#REF!</definedName>
    <definedName name="w">#REF!</definedName>
    <definedName name="WAC" localSheetId="0">#REF!</definedName>
    <definedName name="WAC" localSheetId="4">#REF!</definedName>
    <definedName name="WAC">#REF!</definedName>
    <definedName name="Wages" localSheetId="0">[75]Newco!$E$18:$AN$18</definedName>
    <definedName name="Wages">[76]Newco!$E$18:$AN$18</definedName>
    <definedName name="wED" localSheetId="0">#REF!</definedName>
    <definedName name="wED" localSheetId="4">#REF!</definedName>
    <definedName name="wED">#REF!</definedName>
    <definedName name="WER" localSheetId="0">#REF!</definedName>
    <definedName name="WER" localSheetId="4">#REF!</definedName>
    <definedName name="WER">#REF!</definedName>
    <definedName name="wrn.Danilo." localSheetId="3" hidden="1">{#N/A,#N/A,TRUE,"Main Issues";#N/A,#N/A,TRUE,"Income statement ($)"}</definedName>
    <definedName name="wrn.Danilo." localSheetId="1" hidden="1">{#N/A,#N/A,TRUE,"Main Issues";#N/A,#N/A,TRUE,"Income statement ($)"}</definedName>
    <definedName name="wrn.Danilo." localSheetId="2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4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3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4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3" hidden="1">{#N/A,#N/A,FALSE,"Indice"}</definedName>
    <definedName name="wrn.Indice." localSheetId="1" hidden="1">{#N/A,#N/A,FALSE,"Indice"}</definedName>
    <definedName name="wrn.Indice." localSheetId="2" hidden="1">{#N/A,#N/A,FALSE,"Indice"}</definedName>
    <definedName name="wrn.Indice." localSheetId="0" hidden="1">{#N/A,#N/A,FALSE,"Indice"}</definedName>
    <definedName name="wrn.Indice." localSheetId="4" hidden="1">{#N/A,#N/A,FALSE,"Indice"}</definedName>
    <definedName name="wrn.Indice." hidden="1">{#N/A,#N/A,FALSE,"Indice"}</definedName>
    <definedName name="wrn.Modello.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3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4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3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4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3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localSheetId="2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4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3">{#N/A,#N/A,TRUE,"Main Issues";#N/A,#N/A,TRUE,"Income statement ($)"}</definedName>
    <definedName name="wrn_Danilo_" localSheetId="1">{#N/A,#N/A,TRUE,"Main Issues";#N/A,#N/A,TRUE,"Income statement ($)"}</definedName>
    <definedName name="wrn_Danilo_" localSheetId="2">{#N/A,#N/A,TRUE,"Main Issues";#N/A,#N/A,TRUE,"Income statement ($)"}</definedName>
    <definedName name="wrn_Danilo_" localSheetId="0">{#N/A,#N/A,TRUE,"Main Issues";#N/A,#N/A,TRUE,"Income statement ($)"}</definedName>
    <definedName name="wrn_Danilo_" localSheetId="4">{#N/A,#N/A,TRUE,"Main Issues";#N/A,#N/A,TRUE,"Income statement ($)"}</definedName>
    <definedName name="wrn_Danilo_">{#N/A,#N/A,TRUE,"Main Issues";#N/A,#N/A,TRUE,"Income statement ($)"}</definedName>
    <definedName name="wrn_Elaborati___di___sintesi_" localSheetId="3">{#N/A,#N/A,FALSE,"A4";#N/A,#N/A,FALSE,"A3";#N/A,#N/A,FALSE,"A2";#N/A,#N/A,FALSE,"A1"}</definedName>
    <definedName name="wrn_Elaborati___di___sintesi_" localSheetId="1">{#N/A,#N/A,FALSE,"A4";#N/A,#N/A,FALSE,"A3";#N/A,#N/A,FALSE,"A2";#N/A,#N/A,FALSE,"A1"}</definedName>
    <definedName name="wrn_Elaborati___di___sintesi_" localSheetId="2">{#N/A,#N/A,FALSE,"A4";#N/A,#N/A,FALSE,"A3";#N/A,#N/A,FALSE,"A2";#N/A,#N/A,FALSE,"A1"}</definedName>
    <definedName name="wrn_Elaborati___di___sintesi_" localSheetId="0">{#N/A,#N/A,FALSE,"A4";#N/A,#N/A,FALSE,"A3";#N/A,#N/A,FALSE,"A2";#N/A,#N/A,FALSE,"A1"}</definedName>
    <definedName name="wrn_Elaborati___di___sintesi_" localSheetId="4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3">{#N/A,#N/A,FALSE,"Indice"}</definedName>
    <definedName name="wrn_Indice_" localSheetId="1">{#N/A,#N/A,FALSE,"Indice"}</definedName>
    <definedName name="wrn_Indice_" localSheetId="2">{#N/A,#N/A,FALSE,"Indice"}</definedName>
    <definedName name="wrn_Indice_" localSheetId="0">{#N/A,#N/A,FALSE,"Indice"}</definedName>
    <definedName name="wrn_Indice_" localSheetId="4">{#N/A,#N/A,FALSE,"Indice"}</definedName>
    <definedName name="wrn_Indice_">{#N/A,#N/A,FALSE,"Indice"}</definedName>
    <definedName name="wrn_Modello_" localSheetId="3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4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3">{#N/A,#N/A,FALSE,"B3";#N/A,#N/A,FALSE,"B2";#N/A,#N/A,FALSE,"B1"}</definedName>
    <definedName name="wrn_Prospetti___di___bilancio_" localSheetId="1">{#N/A,#N/A,FALSE,"B3";#N/A,#N/A,FALSE,"B2";#N/A,#N/A,FALSE,"B1"}</definedName>
    <definedName name="wrn_Prospetti___di___bilancio_" localSheetId="2">{#N/A,#N/A,FALSE,"B3";#N/A,#N/A,FALSE,"B2";#N/A,#N/A,FALSE,"B1"}</definedName>
    <definedName name="wrn_Prospetti___di___bilancio_" localSheetId="0">{#N/A,#N/A,FALSE,"B3";#N/A,#N/A,FALSE,"B2";#N/A,#N/A,FALSE,"B1"}</definedName>
    <definedName name="wrn_Prospetti___di___bilancio_" localSheetId="4">{#N/A,#N/A,FALSE,"B3";#N/A,#N/A,FALSE,"B2";#N/A,#N/A,FALSE,"B1"}</definedName>
    <definedName name="wrn_Prospetti___di___bilancio_">{#N/A,#N/A,FALSE,"B3";#N/A,#N/A,FALSE,"B2";#N/A,#N/A,FALSE,"B1"}</definedName>
    <definedName name="wrn_Tutti_" localSheetId="3">{#N/A,#N/A,FALSE,"B1";#N/A,#N/A,FALSE,"B2";#N/A,#N/A,FALSE,"B3";#N/A,#N/A,FALSE,"A4";#N/A,#N/A,FALSE,"A3";#N/A,#N/A,FALSE,"A2";#N/A,#N/A,FALSE,"A1";#N/A,#N/A,FALSE,"Indice"}</definedName>
    <definedName name="wrn_Tutti_" localSheetId="1">{#N/A,#N/A,FALSE,"B1";#N/A,#N/A,FALSE,"B2";#N/A,#N/A,FALSE,"B3";#N/A,#N/A,FALSE,"A4";#N/A,#N/A,FALSE,"A3";#N/A,#N/A,FALSE,"A2";#N/A,#N/A,FALSE,"A1";#N/A,#N/A,FALSE,"Indice"}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 localSheetId="4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3">{#N/A,#N/A,FALSE,"Colombo";#N/A,#N/A,FALSE,"Colata";#N/A,#N/A,FALSE,"Colombo + Colata"}</definedName>
    <definedName name="wrn_Valuation_" localSheetId="1">{#N/A,#N/A,FALSE,"Colombo";#N/A,#N/A,FALSE,"Colata";#N/A,#N/A,FALSE,"Colombo + Colata"}</definedName>
    <definedName name="wrn_Valuation_" localSheetId="2">{#N/A,#N/A,FALSE,"Colombo";#N/A,#N/A,FALSE,"Colata";#N/A,#N/A,FALSE,"Colombo + Colata"}</definedName>
    <definedName name="wrn_Valuation_" localSheetId="0">{#N/A,#N/A,FALSE,"Colombo";#N/A,#N/A,FALSE,"Colata";#N/A,#N/A,FALSE,"Colombo + Colata"}</definedName>
    <definedName name="wrn_Valuation_" localSheetId="4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0">#REF!</definedName>
    <definedName name="ww" localSheetId="4">#REF!</definedName>
    <definedName name="ww">#REF!</definedName>
    <definedName name="x" localSheetId="3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localSheetId="4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3" hidden="1">{#N/A,#N/A,FALSE,"Indice"}</definedName>
    <definedName name="xas" localSheetId="1" hidden="1">{#N/A,#N/A,FALSE,"Indice"}</definedName>
    <definedName name="xas" localSheetId="2" hidden="1">{#N/A,#N/A,FALSE,"Indice"}</definedName>
    <definedName name="xas" localSheetId="0" hidden="1">{#N/A,#N/A,FALSE,"Indice"}</definedName>
    <definedName name="xas" localSheetId="4" hidden="1">{#N/A,#N/A,FALSE,"Indice"}</definedName>
    <definedName name="xas" hidden="1">{#N/A,#N/A,FALSE,"Indice"}</definedName>
    <definedName name="XX" localSheetId="0">#REF!</definedName>
    <definedName name="XX" localSheetId="4">#REF!</definedName>
    <definedName name="XX">#REF!</definedName>
    <definedName name="Y" localSheetId="0">#REF!</definedName>
    <definedName name="Y" localSheetId="4">#REF!</definedName>
    <definedName name="Y">#REF!</definedName>
    <definedName name="Z" localSheetId="0">#REF!</definedName>
    <definedName name="Z" localSheetId="4">#REF!</definedName>
    <definedName name="Z">#REF!</definedName>
    <definedName name="ZA" localSheetId="3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4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3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0" hidden="1">{#N/A,#N/A,FALSE,"B1";#N/A,#N/A,FALSE,"B2";#N/A,#N/A,FALSE,"B3";#N/A,#N/A,FALSE,"A4";#N/A,#N/A,FALSE,"A3";#N/A,#N/A,FALSE,"A2";#N/A,#N/A,FALSE,"A1";#N/A,#N/A,FALSE,"Indice"}</definedName>
    <definedName name="zazaz" localSheetId="4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0">#REF!</definedName>
    <definedName name="ZZ" localSheetId="4">#REF!</definedName>
    <definedName name="ZZ">#REF!</definedName>
    <definedName name="ZZA1" localSheetId="3">'[120]Utilizzi PSN_2010 '!#REF!</definedName>
    <definedName name="ZZA1" localSheetId="1">'[120]Utilizzi PSN_2010 '!#REF!</definedName>
    <definedName name="ZZA1" localSheetId="2">'[120]Utilizzi PSN_2010 '!#REF!</definedName>
    <definedName name="ZZA1" localSheetId="0">'[120]Utilizzi PSN_2010 '!#REF!</definedName>
    <definedName name="ZZA1" localSheetId="4">'[183]Utilizzi PSN_2010 '!#REF!</definedName>
    <definedName name="ZZA1">'[120]Utilizzi PSN_2010 '!#REF!</definedName>
    <definedName name="ZZZ" localSheetId="0">#REF!</definedName>
    <definedName name="ZZZ" localSheetId="4">#REF!</definedName>
    <definedName name="ZZZ">#REF!</definedName>
    <definedName name="ZZZ1" localSheetId="3">'[120]Utilizzi PSN_2010 '!#REF!</definedName>
    <definedName name="ZZZ1" localSheetId="1">'[120]Utilizzi PSN_2010 '!#REF!</definedName>
    <definedName name="ZZZ1" localSheetId="2">'[120]Utilizzi PSN_2010 '!#REF!</definedName>
    <definedName name="ZZZ1" localSheetId="0">'[120]Utilizzi PSN_2010 '!#REF!</definedName>
    <definedName name="ZZZ1" localSheetId="4">'[183]Utilizzi PSN_2010 '!#REF!</definedName>
    <definedName name="ZZZ1">'[120]Utilizzi PSN_2010 '!#REF!</definedName>
    <definedName name="zzzzz" localSheetId="0">#REF!</definedName>
    <definedName name="zzzzz" localSheetId="4">#REF!</definedName>
    <definedName name="zzzzz">#REF!</definedName>
    <definedName name="zzzzzzzz" localSheetId="3">'[79]Confronto con I Trimestre 2007'!#REF!</definedName>
    <definedName name="zzzzzzzz" localSheetId="1">'[79]Confronto con I Trimestre 2007'!#REF!</definedName>
    <definedName name="zzzzzzzz" localSheetId="2">'[79]Confronto con I Trimestre 2007'!#REF!</definedName>
    <definedName name="zzzzzzzz" localSheetId="0">'[79]Confronto con I Trimestre 2007'!#REF!</definedName>
    <definedName name="zzzzzzzz" localSheetId="4">'[164]Confronto con I Trimestre 2007'!#REF!</definedName>
    <definedName name="zzzzzzzz">'[79]Confronto con I Trimestre 2007'!#REF!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7" i="1" l="1"/>
  <c r="E557" i="1"/>
  <c r="F556" i="1"/>
  <c r="F554" i="1" s="1"/>
  <c r="E556" i="1"/>
  <c r="G556" i="1" s="1"/>
  <c r="F555" i="1"/>
  <c r="E555" i="1"/>
  <c r="E554" i="1" s="1"/>
  <c r="G554" i="1" s="1"/>
  <c r="G553" i="1"/>
  <c r="F553" i="1"/>
  <c r="E553" i="1"/>
  <c r="F552" i="1"/>
  <c r="E552" i="1"/>
  <c r="G552" i="1" s="1"/>
  <c r="F551" i="1"/>
  <c r="E551" i="1"/>
  <c r="G551" i="1" s="1"/>
  <c r="G550" i="1"/>
  <c r="F550" i="1"/>
  <c r="E550" i="1"/>
  <c r="F549" i="1"/>
  <c r="G546" i="1"/>
  <c r="F546" i="1"/>
  <c r="E546" i="1"/>
  <c r="G545" i="1"/>
  <c r="F545" i="1"/>
  <c r="E545" i="1"/>
  <c r="F544" i="1"/>
  <c r="E544" i="1"/>
  <c r="G544" i="1" s="1"/>
  <c r="F543" i="1"/>
  <c r="E543" i="1"/>
  <c r="G543" i="1" s="1"/>
  <c r="F542" i="1"/>
  <c r="G542" i="1" s="1"/>
  <c r="E542" i="1"/>
  <c r="F541" i="1"/>
  <c r="G541" i="1" s="1"/>
  <c r="E541" i="1"/>
  <c r="F540" i="1"/>
  <c r="E540" i="1"/>
  <c r="G540" i="1" s="1"/>
  <c r="F539" i="1"/>
  <c r="E539" i="1"/>
  <c r="E538" i="1" s="1"/>
  <c r="G537" i="1"/>
  <c r="F537" i="1"/>
  <c r="E537" i="1"/>
  <c r="F536" i="1"/>
  <c r="E536" i="1"/>
  <c r="F534" i="1"/>
  <c r="G534" i="1" s="1"/>
  <c r="E534" i="1"/>
  <c r="F533" i="1"/>
  <c r="G533" i="1" s="1"/>
  <c r="E533" i="1"/>
  <c r="F532" i="1"/>
  <c r="E532" i="1"/>
  <c r="G532" i="1" s="1"/>
  <c r="F531" i="1"/>
  <c r="E531" i="1"/>
  <c r="G531" i="1" s="1"/>
  <c r="G530" i="1"/>
  <c r="F530" i="1"/>
  <c r="E530" i="1"/>
  <c r="G529" i="1"/>
  <c r="F529" i="1"/>
  <c r="E529" i="1"/>
  <c r="F528" i="1"/>
  <c r="F526" i="1" s="1"/>
  <c r="E528" i="1"/>
  <c r="G528" i="1" s="1"/>
  <c r="F527" i="1"/>
  <c r="E527" i="1"/>
  <c r="G527" i="1" s="1"/>
  <c r="F525" i="1"/>
  <c r="E525" i="1"/>
  <c r="F523" i="1"/>
  <c r="E523" i="1"/>
  <c r="G523" i="1" s="1"/>
  <c r="G522" i="1"/>
  <c r="F522" i="1"/>
  <c r="E522" i="1"/>
  <c r="F521" i="1"/>
  <c r="F519" i="1"/>
  <c r="E519" i="1"/>
  <c r="G519" i="1" s="1"/>
  <c r="F518" i="1"/>
  <c r="E518" i="1"/>
  <c r="F516" i="1"/>
  <c r="E516" i="1"/>
  <c r="G516" i="1" s="1"/>
  <c r="G514" i="1"/>
  <c r="F514" i="1"/>
  <c r="E514" i="1"/>
  <c r="G513" i="1"/>
  <c r="F513" i="1"/>
  <c r="E513" i="1"/>
  <c r="F512" i="1"/>
  <c r="E512" i="1"/>
  <c r="G512" i="1" s="1"/>
  <c r="F511" i="1"/>
  <c r="E511" i="1"/>
  <c r="G511" i="1" s="1"/>
  <c r="F510" i="1"/>
  <c r="G510" i="1" s="1"/>
  <c r="E510" i="1"/>
  <c r="F509" i="1"/>
  <c r="G509" i="1" s="1"/>
  <c r="E509" i="1"/>
  <c r="F508" i="1"/>
  <c r="E508" i="1"/>
  <c r="G508" i="1" s="1"/>
  <c r="F507" i="1"/>
  <c r="F506" i="1" s="1"/>
  <c r="E507" i="1"/>
  <c r="E506" i="1" s="1"/>
  <c r="E504" i="1" s="1"/>
  <c r="G505" i="1"/>
  <c r="F505" i="1"/>
  <c r="E505" i="1"/>
  <c r="F503" i="1"/>
  <c r="E503" i="1"/>
  <c r="G503" i="1" s="1"/>
  <c r="F502" i="1"/>
  <c r="G502" i="1" s="1"/>
  <c r="E502" i="1"/>
  <c r="F501" i="1"/>
  <c r="G501" i="1" s="1"/>
  <c r="E501" i="1"/>
  <c r="F500" i="1"/>
  <c r="E500" i="1"/>
  <c r="G500" i="1" s="1"/>
  <c r="F499" i="1"/>
  <c r="G499" i="1" s="1"/>
  <c r="E499" i="1"/>
  <c r="G498" i="1"/>
  <c r="F498" i="1"/>
  <c r="E498" i="1"/>
  <c r="G497" i="1"/>
  <c r="F497" i="1"/>
  <c r="E497" i="1"/>
  <c r="E496" i="1"/>
  <c r="F495" i="1"/>
  <c r="E495" i="1"/>
  <c r="G495" i="1" s="1"/>
  <c r="F494" i="1"/>
  <c r="G494" i="1" s="1"/>
  <c r="E494" i="1"/>
  <c r="E493" i="1" s="1"/>
  <c r="F492" i="1"/>
  <c r="E492" i="1"/>
  <c r="G492" i="1" s="1"/>
  <c r="G490" i="1"/>
  <c r="F490" i="1"/>
  <c r="E490" i="1"/>
  <c r="E488" i="1"/>
  <c r="F487" i="1"/>
  <c r="E487" i="1"/>
  <c r="G487" i="1" s="1"/>
  <c r="F486" i="1"/>
  <c r="G486" i="1" s="1"/>
  <c r="E486" i="1"/>
  <c r="F484" i="1"/>
  <c r="E484" i="1"/>
  <c r="G484" i="1" s="1"/>
  <c r="F483" i="1"/>
  <c r="F482" i="1" s="1"/>
  <c r="E483" i="1"/>
  <c r="G481" i="1"/>
  <c r="F481" i="1"/>
  <c r="F478" i="1" s="1"/>
  <c r="E481" i="1"/>
  <c r="F480" i="1"/>
  <c r="E480" i="1"/>
  <c r="G480" i="1" s="1"/>
  <c r="F479" i="1"/>
  <c r="E479" i="1"/>
  <c r="G479" i="1" s="1"/>
  <c r="F477" i="1"/>
  <c r="G477" i="1" s="1"/>
  <c r="E477" i="1"/>
  <c r="F476" i="1"/>
  <c r="E476" i="1"/>
  <c r="G476" i="1" s="1"/>
  <c r="F475" i="1"/>
  <c r="G475" i="1" s="1"/>
  <c r="E475" i="1"/>
  <c r="G474" i="1"/>
  <c r="F474" i="1"/>
  <c r="E474" i="1"/>
  <c r="G473" i="1"/>
  <c r="F473" i="1"/>
  <c r="E473" i="1"/>
  <c r="E472" i="1"/>
  <c r="F471" i="1"/>
  <c r="E471" i="1"/>
  <c r="G471" i="1" s="1"/>
  <c r="G470" i="1"/>
  <c r="F470" i="1"/>
  <c r="E470" i="1"/>
  <c r="F469" i="1"/>
  <c r="F468" i="1" s="1"/>
  <c r="E469" i="1"/>
  <c r="G469" i="1" s="1"/>
  <c r="G466" i="1"/>
  <c r="F466" i="1"/>
  <c r="E466" i="1"/>
  <c r="G465" i="1"/>
  <c r="F465" i="1"/>
  <c r="E465" i="1"/>
  <c r="F464" i="1"/>
  <c r="E464" i="1"/>
  <c r="G464" i="1" s="1"/>
  <c r="F463" i="1"/>
  <c r="E463" i="1"/>
  <c r="G463" i="1" s="1"/>
  <c r="F462" i="1"/>
  <c r="G462" i="1" s="1"/>
  <c r="E462" i="1"/>
  <c r="F461" i="1"/>
  <c r="E461" i="1"/>
  <c r="F460" i="1"/>
  <c r="E460" i="1"/>
  <c r="G460" i="1" s="1"/>
  <c r="G459" i="1"/>
  <c r="F459" i="1"/>
  <c r="E459" i="1"/>
  <c r="G458" i="1"/>
  <c r="F458" i="1"/>
  <c r="E458" i="1"/>
  <c r="G457" i="1"/>
  <c r="F457" i="1"/>
  <c r="E457" i="1"/>
  <c r="E456" i="1"/>
  <c r="F455" i="1"/>
  <c r="E455" i="1"/>
  <c r="G455" i="1" s="1"/>
  <c r="F454" i="1"/>
  <c r="G454" i="1" s="1"/>
  <c r="E454" i="1"/>
  <c r="F453" i="1"/>
  <c r="E453" i="1"/>
  <c r="G453" i="1" s="1"/>
  <c r="F452" i="1"/>
  <c r="F449" i="1" s="1"/>
  <c r="E452" i="1"/>
  <c r="G452" i="1" s="1"/>
  <c r="G451" i="1"/>
  <c r="F451" i="1"/>
  <c r="E451" i="1"/>
  <c r="G450" i="1"/>
  <c r="F450" i="1"/>
  <c r="E450" i="1"/>
  <c r="E449" i="1" s="1"/>
  <c r="G449" i="1" s="1"/>
  <c r="F448" i="1"/>
  <c r="E448" i="1"/>
  <c r="G448" i="1" s="1"/>
  <c r="F447" i="1"/>
  <c r="E447" i="1"/>
  <c r="G447" i="1" s="1"/>
  <c r="F446" i="1"/>
  <c r="G446" i="1" s="1"/>
  <c r="E446" i="1"/>
  <c r="F445" i="1"/>
  <c r="E445" i="1"/>
  <c r="G445" i="1" s="1"/>
  <c r="F444" i="1"/>
  <c r="E444" i="1"/>
  <c r="G444" i="1" s="1"/>
  <c r="F443" i="1"/>
  <c r="G443" i="1" s="1"/>
  <c r="E443" i="1"/>
  <c r="G442" i="1"/>
  <c r="F442" i="1"/>
  <c r="E442" i="1"/>
  <c r="G441" i="1"/>
  <c r="F441" i="1"/>
  <c r="E441" i="1"/>
  <c r="E440" i="1"/>
  <c r="F438" i="1"/>
  <c r="G438" i="1" s="1"/>
  <c r="E438" i="1"/>
  <c r="F437" i="1"/>
  <c r="E437" i="1"/>
  <c r="F436" i="1"/>
  <c r="E436" i="1"/>
  <c r="G436" i="1" s="1"/>
  <c r="F435" i="1"/>
  <c r="G435" i="1" s="1"/>
  <c r="E435" i="1"/>
  <c r="G434" i="1"/>
  <c r="F434" i="1"/>
  <c r="E434" i="1"/>
  <c r="G433" i="1"/>
  <c r="F433" i="1"/>
  <c r="E433" i="1"/>
  <c r="E432" i="1"/>
  <c r="F431" i="1"/>
  <c r="E431" i="1"/>
  <c r="G431" i="1" s="1"/>
  <c r="F430" i="1"/>
  <c r="G430" i="1" s="1"/>
  <c r="E430" i="1"/>
  <c r="F429" i="1"/>
  <c r="E429" i="1"/>
  <c r="F428" i="1"/>
  <c r="E428" i="1"/>
  <c r="G428" i="1" s="1"/>
  <c r="F427" i="1"/>
  <c r="G427" i="1" s="1"/>
  <c r="E427" i="1"/>
  <c r="G426" i="1"/>
  <c r="F426" i="1"/>
  <c r="E426" i="1"/>
  <c r="G425" i="1"/>
  <c r="F425" i="1"/>
  <c r="E425" i="1"/>
  <c r="F424" i="1"/>
  <c r="E424" i="1"/>
  <c r="F421" i="1"/>
  <c r="E421" i="1"/>
  <c r="F420" i="1"/>
  <c r="E420" i="1"/>
  <c r="G420" i="1" s="1"/>
  <c r="G418" i="1"/>
  <c r="F418" i="1"/>
  <c r="E418" i="1"/>
  <c r="G417" i="1"/>
  <c r="F417" i="1"/>
  <c r="F415" i="1" s="1"/>
  <c r="F414" i="1" s="1"/>
  <c r="E417" i="1"/>
  <c r="F416" i="1"/>
  <c r="E416" i="1"/>
  <c r="F413" i="1"/>
  <c r="E413" i="1"/>
  <c r="G413" i="1" s="1"/>
  <c r="G411" i="1"/>
  <c r="F411" i="1"/>
  <c r="E411" i="1"/>
  <c r="G410" i="1"/>
  <c r="F410" i="1"/>
  <c r="E410" i="1"/>
  <c r="G409" i="1"/>
  <c r="F409" i="1"/>
  <c r="F407" i="1" s="1"/>
  <c r="E409" i="1"/>
  <c r="F408" i="1"/>
  <c r="E408" i="1"/>
  <c r="G406" i="1"/>
  <c r="F406" i="1"/>
  <c r="E406" i="1"/>
  <c r="F405" i="1"/>
  <c r="E405" i="1"/>
  <c r="G403" i="1"/>
  <c r="F403" i="1"/>
  <c r="E403" i="1"/>
  <c r="G402" i="1"/>
  <c r="F402" i="1"/>
  <c r="E402" i="1"/>
  <c r="G401" i="1"/>
  <c r="F401" i="1"/>
  <c r="F400" i="1" s="1"/>
  <c r="E401" i="1"/>
  <c r="E400" i="1"/>
  <c r="F399" i="1"/>
  <c r="E399" i="1"/>
  <c r="G399" i="1" s="1"/>
  <c r="F398" i="1"/>
  <c r="G398" i="1" s="1"/>
  <c r="E398" i="1"/>
  <c r="F397" i="1"/>
  <c r="F396" i="1" s="1"/>
  <c r="E397" i="1"/>
  <c r="E396" i="1" s="1"/>
  <c r="G394" i="1"/>
  <c r="F394" i="1"/>
  <c r="E394" i="1"/>
  <c r="G393" i="1"/>
  <c r="F393" i="1"/>
  <c r="F391" i="1" s="1"/>
  <c r="E393" i="1"/>
  <c r="F392" i="1"/>
  <c r="E392" i="1"/>
  <c r="F390" i="1"/>
  <c r="G390" i="1" s="1"/>
  <c r="E390" i="1"/>
  <c r="F389" i="1"/>
  <c r="E389" i="1"/>
  <c r="F388" i="1"/>
  <c r="E388" i="1"/>
  <c r="G388" i="1" s="1"/>
  <c r="G385" i="1"/>
  <c r="F385" i="1"/>
  <c r="E385" i="1"/>
  <c r="F384" i="1"/>
  <c r="E384" i="1"/>
  <c r="G384" i="1" s="1"/>
  <c r="F383" i="1"/>
  <c r="E383" i="1"/>
  <c r="G383" i="1" s="1"/>
  <c r="F382" i="1"/>
  <c r="F381" i="1"/>
  <c r="E381" i="1"/>
  <c r="F380" i="1"/>
  <c r="E380" i="1"/>
  <c r="G380" i="1" s="1"/>
  <c r="G379" i="1"/>
  <c r="F379" i="1"/>
  <c r="E379" i="1"/>
  <c r="F376" i="1"/>
  <c r="E376" i="1"/>
  <c r="G376" i="1" s="1"/>
  <c r="F375" i="1"/>
  <c r="E375" i="1"/>
  <c r="G375" i="1" s="1"/>
  <c r="F374" i="1"/>
  <c r="G374" i="1" s="1"/>
  <c r="E374" i="1"/>
  <c r="F373" i="1"/>
  <c r="F372" i="1"/>
  <c r="F369" i="1" s="1"/>
  <c r="E372" i="1"/>
  <c r="G372" i="1" s="1"/>
  <c r="G371" i="1"/>
  <c r="F371" i="1"/>
  <c r="E371" i="1"/>
  <c r="G370" i="1"/>
  <c r="F370" i="1"/>
  <c r="E370" i="1"/>
  <c r="F368" i="1"/>
  <c r="E368" i="1"/>
  <c r="G368" i="1" s="1"/>
  <c r="F367" i="1"/>
  <c r="E367" i="1"/>
  <c r="G367" i="1" s="1"/>
  <c r="F366" i="1"/>
  <c r="G366" i="1" s="1"/>
  <c r="E366" i="1"/>
  <c r="F365" i="1"/>
  <c r="G361" i="1"/>
  <c r="F361" i="1"/>
  <c r="E361" i="1"/>
  <c r="F360" i="1"/>
  <c r="E360" i="1"/>
  <c r="G360" i="1" s="1"/>
  <c r="F359" i="1"/>
  <c r="E359" i="1"/>
  <c r="G359" i="1" s="1"/>
  <c r="F358" i="1"/>
  <c r="G358" i="1" s="1"/>
  <c r="E358" i="1"/>
  <c r="F357" i="1"/>
  <c r="F356" i="1"/>
  <c r="E356" i="1"/>
  <c r="G356" i="1" s="1"/>
  <c r="G355" i="1"/>
  <c r="F355" i="1"/>
  <c r="F354" i="1" s="1"/>
  <c r="E355" i="1"/>
  <c r="G353" i="1"/>
  <c r="F353" i="1"/>
  <c r="F352" i="1" s="1"/>
  <c r="E353" i="1"/>
  <c r="F351" i="1"/>
  <c r="E351" i="1"/>
  <c r="G351" i="1" s="1"/>
  <c r="F350" i="1"/>
  <c r="G350" i="1" s="1"/>
  <c r="E350" i="1"/>
  <c r="F349" i="1"/>
  <c r="E349" i="1"/>
  <c r="G349" i="1" s="1"/>
  <c r="F348" i="1"/>
  <c r="E348" i="1"/>
  <c r="G348" i="1" s="1"/>
  <c r="G347" i="1"/>
  <c r="F347" i="1"/>
  <c r="E347" i="1"/>
  <c r="G346" i="1"/>
  <c r="F346" i="1"/>
  <c r="E346" i="1"/>
  <c r="G345" i="1"/>
  <c r="F345" i="1"/>
  <c r="F344" i="1" s="1"/>
  <c r="E345" i="1"/>
  <c r="E344" i="1"/>
  <c r="F343" i="1"/>
  <c r="E343" i="1"/>
  <c r="G343" i="1" s="1"/>
  <c r="F342" i="1"/>
  <c r="G342" i="1" s="1"/>
  <c r="E342" i="1"/>
  <c r="E341" i="1" s="1"/>
  <c r="G341" i="1" s="1"/>
  <c r="F341" i="1"/>
  <c r="F340" i="1"/>
  <c r="F337" i="1" s="1"/>
  <c r="G337" i="1" s="1"/>
  <c r="E340" i="1"/>
  <c r="G340" i="1" s="1"/>
  <c r="G339" i="1"/>
  <c r="F339" i="1"/>
  <c r="E339" i="1"/>
  <c r="G338" i="1"/>
  <c r="F338" i="1"/>
  <c r="E338" i="1"/>
  <c r="E337" i="1"/>
  <c r="F336" i="1"/>
  <c r="E336" i="1"/>
  <c r="G336" i="1" s="1"/>
  <c r="F335" i="1"/>
  <c r="E335" i="1"/>
  <c r="G335" i="1" s="1"/>
  <c r="F334" i="1"/>
  <c r="G334" i="1" s="1"/>
  <c r="E334" i="1"/>
  <c r="F333" i="1"/>
  <c r="E333" i="1"/>
  <c r="G333" i="1" s="1"/>
  <c r="F332" i="1"/>
  <c r="E332" i="1"/>
  <c r="G332" i="1" s="1"/>
  <c r="G331" i="1"/>
  <c r="F331" i="1"/>
  <c r="F330" i="1" s="1"/>
  <c r="E331" i="1"/>
  <c r="G329" i="1"/>
  <c r="F329" i="1"/>
  <c r="F327" i="1" s="1"/>
  <c r="E329" i="1"/>
  <c r="F328" i="1"/>
  <c r="E328" i="1"/>
  <c r="F326" i="1"/>
  <c r="G326" i="1" s="1"/>
  <c r="E326" i="1"/>
  <c r="F325" i="1"/>
  <c r="E325" i="1"/>
  <c r="F324" i="1"/>
  <c r="E324" i="1"/>
  <c r="G324" i="1" s="1"/>
  <c r="G322" i="1"/>
  <c r="F322" i="1"/>
  <c r="E322" i="1"/>
  <c r="G321" i="1"/>
  <c r="F321" i="1"/>
  <c r="F320" i="1" s="1"/>
  <c r="E321" i="1"/>
  <c r="E320" i="1"/>
  <c r="F319" i="1"/>
  <c r="E319" i="1"/>
  <c r="G319" i="1" s="1"/>
  <c r="F318" i="1"/>
  <c r="G318" i="1" s="1"/>
  <c r="E318" i="1"/>
  <c r="F317" i="1"/>
  <c r="E317" i="1"/>
  <c r="G317" i="1" s="1"/>
  <c r="F316" i="1"/>
  <c r="E316" i="1"/>
  <c r="G316" i="1" s="1"/>
  <c r="G315" i="1"/>
  <c r="F315" i="1"/>
  <c r="E315" i="1"/>
  <c r="G314" i="1"/>
  <c r="F314" i="1"/>
  <c r="E314" i="1"/>
  <c r="G313" i="1"/>
  <c r="F313" i="1"/>
  <c r="E313" i="1"/>
  <c r="F312" i="1"/>
  <c r="E312" i="1"/>
  <c r="G312" i="1" s="1"/>
  <c r="F311" i="1"/>
  <c r="E311" i="1"/>
  <c r="G311" i="1" s="1"/>
  <c r="F310" i="1"/>
  <c r="F309" i="1"/>
  <c r="E309" i="1"/>
  <c r="G309" i="1" s="1"/>
  <c r="F308" i="1"/>
  <c r="E308" i="1"/>
  <c r="G308" i="1" s="1"/>
  <c r="G305" i="1"/>
  <c r="F305" i="1"/>
  <c r="E305" i="1"/>
  <c r="F304" i="1"/>
  <c r="E304" i="1"/>
  <c r="G304" i="1" s="1"/>
  <c r="F303" i="1"/>
  <c r="E303" i="1"/>
  <c r="G303" i="1" s="1"/>
  <c r="F302" i="1"/>
  <c r="G302" i="1" s="1"/>
  <c r="E302" i="1"/>
  <c r="F301" i="1"/>
  <c r="E301" i="1"/>
  <c r="G301" i="1" s="1"/>
  <c r="F300" i="1"/>
  <c r="E300" i="1"/>
  <c r="G300" i="1" s="1"/>
  <c r="G299" i="1"/>
  <c r="F299" i="1"/>
  <c r="E299" i="1"/>
  <c r="G298" i="1"/>
  <c r="F298" i="1"/>
  <c r="E298" i="1"/>
  <c r="F296" i="1"/>
  <c r="E296" i="1"/>
  <c r="G296" i="1" s="1"/>
  <c r="F295" i="1"/>
  <c r="E295" i="1"/>
  <c r="G295" i="1" s="1"/>
  <c r="F294" i="1"/>
  <c r="G294" i="1" s="1"/>
  <c r="E294" i="1"/>
  <c r="F293" i="1"/>
  <c r="F292" i="1"/>
  <c r="E292" i="1"/>
  <c r="G292" i="1" s="1"/>
  <c r="G291" i="1"/>
  <c r="F291" i="1"/>
  <c r="E291" i="1"/>
  <c r="G290" i="1"/>
  <c r="F290" i="1"/>
  <c r="E290" i="1"/>
  <c r="G289" i="1"/>
  <c r="F289" i="1"/>
  <c r="F286" i="1" s="1"/>
  <c r="E289" i="1"/>
  <c r="F288" i="1"/>
  <c r="E288" i="1"/>
  <c r="G288" i="1" s="1"/>
  <c r="F287" i="1"/>
  <c r="E287" i="1"/>
  <c r="G287" i="1" s="1"/>
  <c r="F285" i="1"/>
  <c r="E285" i="1"/>
  <c r="G285" i="1" s="1"/>
  <c r="F284" i="1"/>
  <c r="E284" i="1"/>
  <c r="G284" i="1" s="1"/>
  <c r="G282" i="1"/>
  <c r="F282" i="1"/>
  <c r="E282" i="1"/>
  <c r="G281" i="1"/>
  <c r="F281" i="1"/>
  <c r="E281" i="1"/>
  <c r="F280" i="1"/>
  <c r="E280" i="1"/>
  <c r="G280" i="1" s="1"/>
  <c r="F279" i="1"/>
  <c r="E279" i="1"/>
  <c r="G279" i="1" s="1"/>
  <c r="G278" i="1"/>
  <c r="F278" i="1"/>
  <c r="E278" i="1"/>
  <c r="F277" i="1"/>
  <c r="F275" i="1" s="1"/>
  <c r="E277" i="1"/>
  <c r="F276" i="1"/>
  <c r="E276" i="1"/>
  <c r="G276" i="1" s="1"/>
  <c r="G274" i="1"/>
  <c r="F274" i="1"/>
  <c r="E274" i="1"/>
  <c r="G273" i="1"/>
  <c r="F273" i="1"/>
  <c r="E273" i="1"/>
  <c r="F272" i="1"/>
  <c r="E272" i="1"/>
  <c r="G272" i="1" s="1"/>
  <c r="F271" i="1"/>
  <c r="E271" i="1"/>
  <c r="G271" i="1" s="1"/>
  <c r="G270" i="1"/>
  <c r="F270" i="1"/>
  <c r="E270" i="1"/>
  <c r="F269" i="1"/>
  <c r="E269" i="1"/>
  <c r="G269" i="1" s="1"/>
  <c r="F268" i="1"/>
  <c r="F267" i="1" s="1"/>
  <c r="E268" i="1"/>
  <c r="G268" i="1" s="1"/>
  <c r="G266" i="1"/>
  <c r="F266" i="1"/>
  <c r="E266" i="1"/>
  <c r="G265" i="1"/>
  <c r="F265" i="1"/>
  <c r="E265" i="1"/>
  <c r="F264" i="1"/>
  <c r="E264" i="1"/>
  <c r="G264" i="1" s="1"/>
  <c r="F263" i="1"/>
  <c r="E263" i="1"/>
  <c r="G263" i="1" s="1"/>
  <c r="G262" i="1"/>
  <c r="F262" i="1"/>
  <c r="E262" i="1"/>
  <c r="F261" i="1"/>
  <c r="E261" i="1"/>
  <c r="F260" i="1"/>
  <c r="E260" i="1"/>
  <c r="G260" i="1" s="1"/>
  <c r="G257" i="1"/>
  <c r="F257" i="1"/>
  <c r="E257" i="1"/>
  <c r="F256" i="1"/>
  <c r="E256" i="1"/>
  <c r="G256" i="1" s="1"/>
  <c r="F255" i="1"/>
  <c r="E255" i="1"/>
  <c r="G255" i="1" s="1"/>
  <c r="G254" i="1"/>
  <c r="F254" i="1"/>
  <c r="E254" i="1"/>
  <c r="F253" i="1"/>
  <c r="F252" i="1"/>
  <c r="E252" i="1"/>
  <c r="G252" i="1" s="1"/>
  <c r="G251" i="1"/>
  <c r="F251" i="1"/>
  <c r="E251" i="1"/>
  <c r="G250" i="1"/>
  <c r="F250" i="1"/>
  <c r="E250" i="1"/>
  <c r="G249" i="1"/>
  <c r="F249" i="1"/>
  <c r="F247" i="1" s="1"/>
  <c r="E249" i="1"/>
  <c r="F248" i="1"/>
  <c r="E248" i="1"/>
  <c r="G246" i="1"/>
  <c r="F246" i="1"/>
  <c r="E246" i="1"/>
  <c r="F245" i="1"/>
  <c r="E245" i="1"/>
  <c r="F244" i="1"/>
  <c r="E244" i="1"/>
  <c r="G244" i="1" s="1"/>
  <c r="G243" i="1"/>
  <c r="F243" i="1"/>
  <c r="E243" i="1"/>
  <c r="G242" i="1"/>
  <c r="F242" i="1"/>
  <c r="E242" i="1"/>
  <c r="G241" i="1"/>
  <c r="F241" i="1"/>
  <c r="E241" i="1"/>
  <c r="E240" i="1"/>
  <c r="F239" i="1"/>
  <c r="E239" i="1"/>
  <c r="G239" i="1" s="1"/>
  <c r="G238" i="1"/>
  <c r="F238" i="1"/>
  <c r="E238" i="1"/>
  <c r="F237" i="1"/>
  <c r="E237" i="1"/>
  <c r="F236" i="1"/>
  <c r="F234" i="1" s="1"/>
  <c r="E236" i="1"/>
  <c r="G236" i="1" s="1"/>
  <c r="G235" i="1"/>
  <c r="F235" i="1"/>
  <c r="E235" i="1"/>
  <c r="G233" i="1"/>
  <c r="F233" i="1"/>
  <c r="E233" i="1"/>
  <c r="F232" i="1"/>
  <c r="E232" i="1"/>
  <c r="G232" i="1" s="1"/>
  <c r="F231" i="1"/>
  <c r="E231" i="1"/>
  <c r="G231" i="1" s="1"/>
  <c r="G230" i="1"/>
  <c r="F230" i="1"/>
  <c r="E230" i="1"/>
  <c r="F229" i="1"/>
  <c r="F228" i="1" s="1"/>
  <c r="E229" i="1"/>
  <c r="G229" i="1" s="1"/>
  <c r="G227" i="1"/>
  <c r="F227" i="1"/>
  <c r="E227" i="1"/>
  <c r="G226" i="1"/>
  <c r="F226" i="1"/>
  <c r="E226" i="1"/>
  <c r="G225" i="1"/>
  <c r="F225" i="1"/>
  <c r="F224" i="1" s="1"/>
  <c r="E225" i="1"/>
  <c r="F223" i="1"/>
  <c r="E223" i="1"/>
  <c r="G223" i="1" s="1"/>
  <c r="F222" i="1"/>
  <c r="G222" i="1" s="1"/>
  <c r="E222" i="1"/>
  <c r="F221" i="1"/>
  <c r="E221" i="1"/>
  <c r="G221" i="1" s="1"/>
  <c r="F220" i="1"/>
  <c r="E220" i="1"/>
  <c r="G220" i="1" s="1"/>
  <c r="G218" i="1"/>
  <c r="F218" i="1"/>
  <c r="E218" i="1"/>
  <c r="G217" i="1"/>
  <c r="F217" i="1"/>
  <c r="F214" i="1" s="1"/>
  <c r="E217" i="1"/>
  <c r="F216" i="1"/>
  <c r="E216" i="1"/>
  <c r="G216" i="1" s="1"/>
  <c r="F215" i="1"/>
  <c r="E215" i="1"/>
  <c r="F213" i="1"/>
  <c r="E213" i="1"/>
  <c r="F212" i="1"/>
  <c r="E212" i="1"/>
  <c r="G212" i="1" s="1"/>
  <c r="G211" i="1"/>
  <c r="F211" i="1"/>
  <c r="E211" i="1"/>
  <c r="G210" i="1"/>
  <c r="F210" i="1"/>
  <c r="E210" i="1"/>
  <c r="G209" i="1"/>
  <c r="F209" i="1"/>
  <c r="F208" i="1" s="1"/>
  <c r="E209" i="1"/>
  <c r="E208" i="1"/>
  <c r="F207" i="1"/>
  <c r="E207" i="1"/>
  <c r="G207" i="1" s="1"/>
  <c r="G206" i="1"/>
  <c r="F206" i="1"/>
  <c r="E206" i="1"/>
  <c r="F205" i="1"/>
  <c r="E205" i="1"/>
  <c r="F204" i="1"/>
  <c r="F197" i="1" s="1"/>
  <c r="F189" i="1" s="1"/>
  <c r="E204" i="1"/>
  <c r="G203" i="1"/>
  <c r="F203" i="1"/>
  <c r="E203" i="1"/>
  <c r="G202" i="1"/>
  <c r="F202" i="1"/>
  <c r="E202" i="1"/>
  <c r="G201" i="1"/>
  <c r="F201" i="1"/>
  <c r="E201" i="1"/>
  <c r="F200" i="1"/>
  <c r="E200" i="1"/>
  <c r="G200" i="1" s="1"/>
  <c r="F199" i="1"/>
  <c r="E199" i="1"/>
  <c r="G198" i="1"/>
  <c r="F198" i="1"/>
  <c r="E198" i="1"/>
  <c r="F196" i="1"/>
  <c r="E196" i="1"/>
  <c r="G195" i="1"/>
  <c r="F195" i="1"/>
  <c r="E195" i="1"/>
  <c r="G194" i="1"/>
  <c r="F194" i="1"/>
  <c r="E194" i="1"/>
  <c r="G193" i="1"/>
  <c r="F193" i="1"/>
  <c r="E193" i="1"/>
  <c r="F192" i="1"/>
  <c r="E192" i="1"/>
  <c r="G192" i="1" s="1"/>
  <c r="F191" i="1"/>
  <c r="E191" i="1"/>
  <c r="G190" i="1"/>
  <c r="F190" i="1"/>
  <c r="E190" i="1"/>
  <c r="F188" i="1"/>
  <c r="F185" i="1" s="1"/>
  <c r="G185" i="1" s="1"/>
  <c r="E188" i="1"/>
  <c r="G187" i="1"/>
  <c r="F187" i="1"/>
  <c r="E187" i="1"/>
  <c r="G186" i="1"/>
  <c r="F186" i="1"/>
  <c r="E186" i="1"/>
  <c r="E185" i="1"/>
  <c r="F184" i="1"/>
  <c r="E184" i="1"/>
  <c r="G184" i="1" s="1"/>
  <c r="F183" i="1"/>
  <c r="E183" i="1"/>
  <c r="G183" i="1" s="1"/>
  <c r="F182" i="1"/>
  <c r="G182" i="1" s="1"/>
  <c r="E182" i="1"/>
  <c r="F181" i="1"/>
  <c r="E181" i="1"/>
  <c r="F180" i="1"/>
  <c r="E180" i="1"/>
  <c r="G179" i="1"/>
  <c r="F179" i="1"/>
  <c r="E179" i="1"/>
  <c r="F174" i="1"/>
  <c r="G174" i="1" s="1"/>
  <c r="E174" i="1"/>
  <c r="F173" i="1"/>
  <c r="E173" i="1"/>
  <c r="F172" i="1"/>
  <c r="E172" i="1"/>
  <c r="G172" i="1" s="1"/>
  <c r="G171" i="1"/>
  <c r="F171" i="1"/>
  <c r="E171" i="1"/>
  <c r="G170" i="1"/>
  <c r="F170" i="1"/>
  <c r="E170" i="1"/>
  <c r="F169" i="1"/>
  <c r="E169" i="1"/>
  <c r="F168" i="1"/>
  <c r="E168" i="1"/>
  <c r="G168" i="1" s="1"/>
  <c r="G166" i="1"/>
  <c r="F166" i="1"/>
  <c r="E166" i="1"/>
  <c r="F165" i="1"/>
  <c r="E165" i="1"/>
  <c r="F164" i="1"/>
  <c r="E164" i="1"/>
  <c r="G164" i="1" s="1"/>
  <c r="G163" i="1"/>
  <c r="F163" i="1"/>
  <c r="E163" i="1"/>
  <c r="G162" i="1"/>
  <c r="F162" i="1"/>
  <c r="E162" i="1"/>
  <c r="F161" i="1"/>
  <c r="F159" i="1" s="1"/>
  <c r="E161" i="1"/>
  <c r="F160" i="1"/>
  <c r="E160" i="1"/>
  <c r="G160" i="1" s="1"/>
  <c r="F158" i="1"/>
  <c r="G158" i="1" s="1"/>
  <c r="E158" i="1"/>
  <c r="F157" i="1"/>
  <c r="E157" i="1"/>
  <c r="G157" i="1" s="1"/>
  <c r="F156" i="1"/>
  <c r="E156" i="1"/>
  <c r="G156" i="1" s="1"/>
  <c r="F155" i="1"/>
  <c r="G155" i="1" s="1"/>
  <c r="E155" i="1"/>
  <c r="F154" i="1"/>
  <c r="E154" i="1"/>
  <c r="G154" i="1" s="1"/>
  <c r="F153" i="1"/>
  <c r="G153" i="1" s="1"/>
  <c r="E153" i="1"/>
  <c r="G152" i="1"/>
  <c r="F152" i="1"/>
  <c r="E152" i="1"/>
  <c r="G151" i="1"/>
  <c r="F151" i="1"/>
  <c r="F150" i="1" s="1"/>
  <c r="E151" i="1"/>
  <c r="E150" i="1" s="1"/>
  <c r="F149" i="1"/>
  <c r="E149" i="1"/>
  <c r="G148" i="1"/>
  <c r="F148" i="1"/>
  <c r="E148" i="1"/>
  <c r="G147" i="1"/>
  <c r="F147" i="1"/>
  <c r="F146" i="1" s="1"/>
  <c r="G146" i="1" s="1"/>
  <c r="E147" i="1"/>
  <c r="E146" i="1"/>
  <c r="F145" i="1"/>
  <c r="E145" i="1"/>
  <c r="G145" i="1" s="1"/>
  <c r="F144" i="1"/>
  <c r="E144" i="1"/>
  <c r="G144" i="1" s="1"/>
  <c r="F143" i="1"/>
  <c r="F142" i="1" s="1"/>
  <c r="F138" i="1" s="1"/>
  <c r="E143" i="1"/>
  <c r="E142" i="1" s="1"/>
  <c r="G142" i="1" s="1"/>
  <c r="F141" i="1"/>
  <c r="E141" i="1"/>
  <c r="G141" i="1" s="1"/>
  <c r="F140" i="1"/>
  <c r="E140" i="1"/>
  <c r="G140" i="1" s="1"/>
  <c r="F139" i="1"/>
  <c r="G139" i="1" s="1"/>
  <c r="E139" i="1"/>
  <c r="G134" i="1"/>
  <c r="F134" i="1"/>
  <c r="F131" i="1" s="1"/>
  <c r="E134" i="1"/>
  <c r="G133" i="1"/>
  <c r="F133" i="1"/>
  <c r="E133" i="1"/>
  <c r="G132" i="1"/>
  <c r="F132" i="1"/>
  <c r="E132" i="1"/>
  <c r="E131" i="1" s="1"/>
  <c r="F130" i="1"/>
  <c r="E130" i="1"/>
  <c r="G130" i="1" s="1"/>
  <c r="F129" i="1"/>
  <c r="E129" i="1"/>
  <c r="G129" i="1" s="1"/>
  <c r="F128" i="1"/>
  <c r="G128" i="1" s="1"/>
  <c r="E128" i="1"/>
  <c r="F127" i="1"/>
  <c r="G127" i="1" s="1"/>
  <c r="E127" i="1"/>
  <c r="G126" i="1"/>
  <c r="F126" i="1"/>
  <c r="F123" i="1" s="1"/>
  <c r="E126" i="1"/>
  <c r="G125" i="1"/>
  <c r="F125" i="1"/>
  <c r="E125" i="1"/>
  <c r="G124" i="1"/>
  <c r="F124" i="1"/>
  <c r="E124" i="1"/>
  <c r="E123" i="1" s="1"/>
  <c r="G123" i="1" s="1"/>
  <c r="F122" i="1"/>
  <c r="E122" i="1"/>
  <c r="G122" i="1" s="1"/>
  <c r="F121" i="1"/>
  <c r="E121" i="1"/>
  <c r="G121" i="1" s="1"/>
  <c r="F120" i="1"/>
  <c r="G120" i="1" s="1"/>
  <c r="E120" i="1"/>
  <c r="E119" i="1" s="1"/>
  <c r="G119" i="1" s="1"/>
  <c r="F119" i="1"/>
  <c r="G118" i="1"/>
  <c r="F118" i="1"/>
  <c r="E118" i="1"/>
  <c r="G117" i="1"/>
  <c r="F117" i="1"/>
  <c r="E117" i="1"/>
  <c r="G116" i="1"/>
  <c r="F116" i="1"/>
  <c r="E116" i="1"/>
  <c r="F115" i="1"/>
  <c r="E115" i="1"/>
  <c r="G115" i="1" s="1"/>
  <c r="F114" i="1"/>
  <c r="E114" i="1"/>
  <c r="E113" i="1" s="1"/>
  <c r="F113" i="1"/>
  <c r="F112" i="1" s="1"/>
  <c r="F111" i="1"/>
  <c r="G111" i="1" s="1"/>
  <c r="E111" i="1"/>
  <c r="G110" i="1"/>
  <c r="F110" i="1"/>
  <c r="E110" i="1"/>
  <c r="G109" i="1"/>
  <c r="F109" i="1"/>
  <c r="F108" i="1" s="1"/>
  <c r="G108" i="1" s="1"/>
  <c r="E109" i="1"/>
  <c r="E108" i="1"/>
  <c r="F107" i="1"/>
  <c r="E107" i="1"/>
  <c r="G107" i="1" s="1"/>
  <c r="F106" i="1"/>
  <c r="E106" i="1"/>
  <c r="G106" i="1" s="1"/>
  <c r="F105" i="1"/>
  <c r="E105" i="1"/>
  <c r="G105" i="1" s="1"/>
  <c r="F104" i="1"/>
  <c r="G104" i="1" s="1"/>
  <c r="E104" i="1"/>
  <c r="E103" i="1" s="1"/>
  <c r="F103" i="1"/>
  <c r="G102" i="1"/>
  <c r="F102" i="1"/>
  <c r="E102" i="1"/>
  <c r="G101" i="1"/>
  <c r="F101" i="1"/>
  <c r="F100" i="1" s="1"/>
  <c r="G100" i="1" s="1"/>
  <c r="E101" i="1"/>
  <c r="E100" i="1"/>
  <c r="F99" i="1"/>
  <c r="F98" i="1" s="1"/>
  <c r="E99" i="1"/>
  <c r="G99" i="1" s="1"/>
  <c r="F97" i="1"/>
  <c r="E97" i="1"/>
  <c r="G97" i="1" s="1"/>
  <c r="F96" i="1"/>
  <c r="G96" i="1" s="1"/>
  <c r="E96" i="1"/>
  <c r="F95" i="1"/>
  <c r="G95" i="1" s="1"/>
  <c r="E95" i="1"/>
  <c r="G94" i="1"/>
  <c r="F94" i="1"/>
  <c r="E94" i="1"/>
  <c r="G93" i="1"/>
  <c r="F93" i="1"/>
  <c r="E93" i="1"/>
  <c r="G92" i="1"/>
  <c r="F92" i="1"/>
  <c r="E92" i="1"/>
  <c r="F91" i="1"/>
  <c r="F90" i="1" s="1"/>
  <c r="E91" i="1"/>
  <c r="G91" i="1" s="1"/>
  <c r="E90" i="1"/>
  <c r="F89" i="1"/>
  <c r="E89" i="1"/>
  <c r="G89" i="1" s="1"/>
  <c r="F88" i="1"/>
  <c r="G88" i="1" s="1"/>
  <c r="E88" i="1"/>
  <c r="F87" i="1"/>
  <c r="G87" i="1" s="1"/>
  <c r="E87" i="1"/>
  <c r="G86" i="1"/>
  <c r="F86" i="1"/>
  <c r="F83" i="1" s="1"/>
  <c r="E86" i="1"/>
  <c r="F85" i="1"/>
  <c r="E85" i="1"/>
  <c r="G85" i="1" s="1"/>
  <c r="G84" i="1"/>
  <c r="F84" i="1"/>
  <c r="E84" i="1"/>
  <c r="E83" i="1" s="1"/>
  <c r="G83" i="1" s="1"/>
  <c r="F82" i="1"/>
  <c r="E82" i="1"/>
  <c r="G82" i="1" s="1"/>
  <c r="F81" i="1"/>
  <c r="E81" i="1"/>
  <c r="G81" i="1" s="1"/>
  <c r="F80" i="1"/>
  <c r="G80" i="1" s="1"/>
  <c r="E80" i="1"/>
  <c r="F79" i="1"/>
  <c r="G79" i="1" s="1"/>
  <c r="E79" i="1"/>
  <c r="G78" i="1"/>
  <c r="F78" i="1"/>
  <c r="F77" i="1" s="1"/>
  <c r="E78" i="1"/>
  <c r="E77" i="1"/>
  <c r="G77" i="1" s="1"/>
  <c r="G76" i="1"/>
  <c r="F76" i="1"/>
  <c r="E76" i="1"/>
  <c r="F75" i="1"/>
  <c r="E75" i="1"/>
  <c r="G75" i="1" s="1"/>
  <c r="F74" i="1"/>
  <c r="E74" i="1"/>
  <c r="G74" i="1" s="1"/>
  <c r="F73" i="1"/>
  <c r="E73" i="1"/>
  <c r="G73" i="1" s="1"/>
  <c r="F72" i="1"/>
  <c r="G72" i="1" s="1"/>
  <c r="E72" i="1"/>
  <c r="F71" i="1"/>
  <c r="G71" i="1" s="1"/>
  <c r="E71" i="1"/>
  <c r="G70" i="1"/>
  <c r="F70" i="1"/>
  <c r="E70" i="1"/>
  <c r="F69" i="1"/>
  <c r="E69" i="1"/>
  <c r="G69" i="1" s="1"/>
  <c r="G68" i="1"/>
  <c r="F68" i="1"/>
  <c r="E68" i="1"/>
  <c r="F67" i="1"/>
  <c r="E67" i="1"/>
  <c r="G67" i="1" s="1"/>
  <c r="F66" i="1"/>
  <c r="E66" i="1"/>
  <c r="G66" i="1" s="1"/>
  <c r="F65" i="1"/>
  <c r="E65" i="1"/>
  <c r="E62" i="1" s="1"/>
  <c r="G62" i="1" s="1"/>
  <c r="F64" i="1"/>
  <c r="G64" i="1" s="1"/>
  <c r="E64" i="1"/>
  <c r="F63" i="1"/>
  <c r="F62" i="1" s="1"/>
  <c r="E63" i="1"/>
  <c r="G61" i="1"/>
  <c r="F61" i="1"/>
  <c r="E61" i="1"/>
  <c r="G60" i="1"/>
  <c r="F60" i="1"/>
  <c r="E60" i="1"/>
  <c r="F59" i="1"/>
  <c r="E59" i="1"/>
  <c r="G59" i="1" s="1"/>
  <c r="F58" i="1"/>
  <c r="E58" i="1"/>
  <c r="G58" i="1" s="1"/>
  <c r="F57" i="1"/>
  <c r="E57" i="1"/>
  <c r="G57" i="1" s="1"/>
  <c r="F56" i="1"/>
  <c r="G56" i="1" s="1"/>
  <c r="E56" i="1"/>
  <c r="F55" i="1"/>
  <c r="G55" i="1" s="1"/>
  <c r="E55" i="1"/>
  <c r="G54" i="1"/>
  <c r="F54" i="1"/>
  <c r="E54" i="1"/>
  <c r="F53" i="1"/>
  <c r="E53" i="1"/>
  <c r="G53" i="1" s="1"/>
  <c r="G52" i="1"/>
  <c r="F52" i="1"/>
  <c r="E52" i="1"/>
  <c r="F51" i="1"/>
  <c r="E51" i="1"/>
  <c r="G51" i="1" s="1"/>
  <c r="F50" i="1"/>
  <c r="E50" i="1"/>
  <c r="G50" i="1" s="1"/>
  <c r="F49" i="1"/>
  <c r="E49" i="1"/>
  <c r="G49" i="1" s="1"/>
  <c r="F48" i="1"/>
  <c r="G48" i="1" s="1"/>
  <c r="E48" i="1"/>
  <c r="F47" i="1"/>
  <c r="G47" i="1" s="1"/>
  <c r="E47" i="1"/>
  <c r="G46" i="1"/>
  <c r="F46" i="1"/>
  <c r="F45" i="1" s="1"/>
  <c r="F44" i="1" s="1"/>
  <c r="E46" i="1"/>
  <c r="F42" i="1"/>
  <c r="E42" i="1"/>
  <c r="G42" i="1" s="1"/>
  <c r="F41" i="1"/>
  <c r="E41" i="1"/>
  <c r="G41" i="1" s="1"/>
  <c r="F40" i="1"/>
  <c r="E40" i="1"/>
  <c r="G40" i="1" s="1"/>
  <c r="F39" i="1"/>
  <c r="G39" i="1" s="1"/>
  <c r="E39" i="1"/>
  <c r="G38" i="1"/>
  <c r="F38" i="1"/>
  <c r="F37" i="1" s="1"/>
  <c r="E38" i="1"/>
  <c r="G36" i="1"/>
  <c r="F36" i="1"/>
  <c r="E36" i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G31" i="1" s="1"/>
  <c r="E31" i="1"/>
  <c r="G30" i="1"/>
  <c r="F30" i="1"/>
  <c r="E30" i="1"/>
  <c r="F29" i="1"/>
  <c r="F28" i="1" s="1"/>
  <c r="G28" i="1" s="1"/>
  <c r="E29" i="1"/>
  <c r="G29" i="1" s="1"/>
  <c r="E28" i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F22" i="1" s="1"/>
  <c r="E23" i="1"/>
  <c r="F21" i="1"/>
  <c r="F19" i="1" s="1"/>
  <c r="E21" i="1"/>
  <c r="G21" i="1" s="1"/>
  <c r="G20" i="1"/>
  <c r="F20" i="1"/>
  <c r="E20" i="1"/>
  <c r="E19" i="1" s="1"/>
  <c r="G19" i="1" s="1"/>
  <c r="F18" i="1"/>
  <c r="E18" i="1"/>
  <c r="G18" i="1" s="1"/>
  <c r="F17" i="1"/>
  <c r="E17" i="1"/>
  <c r="G17" i="1" s="1"/>
  <c r="F16" i="1"/>
  <c r="E16" i="1"/>
  <c r="G16" i="1" s="1"/>
  <c r="F15" i="1"/>
  <c r="F14" i="1" s="1"/>
  <c r="E15" i="1"/>
  <c r="G12" i="1"/>
  <c r="F12" i="1"/>
  <c r="E12" i="1"/>
  <c r="F11" i="1"/>
  <c r="E11" i="1"/>
  <c r="G11" i="1" s="1"/>
  <c r="F10" i="1"/>
  <c r="E10" i="1"/>
  <c r="G10" i="1" s="1"/>
  <c r="F9" i="1"/>
  <c r="F8" i="1" s="1"/>
  <c r="E9" i="1"/>
  <c r="G9" i="1" s="1"/>
  <c r="F7" i="1"/>
  <c r="G7" i="1" s="1"/>
  <c r="E7" i="1"/>
  <c r="G6" i="1"/>
  <c r="F6" i="1"/>
  <c r="F5" i="1" s="1"/>
  <c r="F4" i="1" s="1"/>
  <c r="E6" i="1"/>
  <c r="F43" i="1" l="1"/>
  <c r="G131" i="1"/>
  <c r="F137" i="1"/>
  <c r="E98" i="1"/>
  <c r="G98" i="1" s="1"/>
  <c r="G103" i="1"/>
  <c r="F13" i="1"/>
  <c r="F3" i="1" s="1"/>
  <c r="E112" i="1"/>
  <c r="G112" i="1" s="1"/>
  <c r="G113" i="1"/>
  <c r="G90" i="1"/>
  <c r="G150" i="1"/>
  <c r="G208" i="1"/>
  <c r="G320" i="1"/>
  <c r="F323" i="1"/>
  <c r="F378" i="1"/>
  <c r="F377" i="1" s="1"/>
  <c r="G400" i="1"/>
  <c r="E423" i="1"/>
  <c r="G424" i="1"/>
  <c r="G65" i="1"/>
  <c r="E138" i="1"/>
  <c r="G143" i="1"/>
  <c r="G149" i="1"/>
  <c r="E167" i="1"/>
  <c r="G188" i="1"/>
  <c r="G205" i="1"/>
  <c r="F219" i="1"/>
  <c r="G277" i="1"/>
  <c r="F283" i="1"/>
  <c r="F297" i="1"/>
  <c r="G325" i="1"/>
  <c r="G381" i="1"/>
  <c r="E439" i="1"/>
  <c r="G506" i="1"/>
  <c r="G199" i="1"/>
  <c r="E197" i="1"/>
  <c r="G197" i="1" s="1"/>
  <c r="G23" i="1"/>
  <c r="E37" i="1"/>
  <c r="G37" i="1" s="1"/>
  <c r="E45" i="1"/>
  <c r="G63" i="1"/>
  <c r="G161" i="1"/>
  <c r="F178" i="1"/>
  <c r="F177" i="1" s="1"/>
  <c r="F395" i="1"/>
  <c r="F404" i="1"/>
  <c r="F412" i="1"/>
  <c r="F423" i="1"/>
  <c r="F440" i="1"/>
  <c r="G472" i="1"/>
  <c r="F524" i="1"/>
  <c r="F520" i="1" s="1"/>
  <c r="G525" i="1"/>
  <c r="G15" i="1"/>
  <c r="E8" i="1"/>
  <c r="G114" i="1"/>
  <c r="G165" i="1"/>
  <c r="G196" i="1"/>
  <c r="G213" i="1"/>
  <c r="G237" i="1"/>
  <c r="E247" i="1"/>
  <c r="G247" i="1" s="1"/>
  <c r="G248" i="1"/>
  <c r="E293" i="1"/>
  <c r="G293" i="1" s="1"/>
  <c r="E415" i="1"/>
  <c r="G416" i="1"/>
  <c r="G429" i="1"/>
  <c r="F432" i="1"/>
  <c r="G432" i="1" s="1"/>
  <c r="F456" i="1"/>
  <c r="E391" i="1"/>
  <c r="G391" i="1" s="1"/>
  <c r="G392" i="1"/>
  <c r="G396" i="1"/>
  <c r="E395" i="1"/>
  <c r="G395" i="1" s="1"/>
  <c r="G456" i="1"/>
  <c r="E159" i="1"/>
  <c r="G159" i="1" s="1"/>
  <c r="F167" i="1"/>
  <c r="G180" i="1"/>
  <c r="E178" i="1"/>
  <c r="F240" i="1"/>
  <c r="G240" i="1" s="1"/>
  <c r="G328" i="1"/>
  <c r="F364" i="1"/>
  <c r="F363" i="1" s="1"/>
  <c r="F362" i="1" s="1"/>
  <c r="F387" i="1"/>
  <c r="F386" i="1" s="1"/>
  <c r="F419" i="1"/>
  <c r="G437" i="1"/>
  <c r="F472" i="1"/>
  <c r="F485" i="1" s="1"/>
  <c r="F538" i="1"/>
  <c r="G538" i="1" s="1"/>
  <c r="E14" i="1"/>
  <c r="E22" i="1"/>
  <c r="G22" i="1" s="1"/>
  <c r="G169" i="1"/>
  <c r="G215" i="1"/>
  <c r="E214" i="1"/>
  <c r="G214" i="1" s="1"/>
  <c r="F259" i="1"/>
  <c r="F258" i="1" s="1"/>
  <c r="G344" i="1"/>
  <c r="G389" i="1"/>
  <c r="G421" i="1"/>
  <c r="G461" i="1"/>
  <c r="F496" i="1"/>
  <c r="F493" i="1" s="1"/>
  <c r="G493" i="1" s="1"/>
  <c r="E535" i="1"/>
  <c r="G536" i="1"/>
  <c r="F558" i="1"/>
  <c r="G557" i="1"/>
  <c r="G173" i="1"/>
  <c r="G181" i="1"/>
  <c r="G191" i="1"/>
  <c r="E189" i="1"/>
  <c r="G189" i="1" s="1"/>
  <c r="G204" i="1"/>
  <c r="G245" i="1"/>
  <c r="G261" i="1"/>
  <c r="F307" i="1"/>
  <c r="F306" i="1" s="1"/>
  <c r="E407" i="1"/>
  <c r="G407" i="1" s="1"/>
  <c r="G408" i="1"/>
  <c r="F504" i="1"/>
  <c r="F491" i="1" s="1"/>
  <c r="F489" i="1" s="1"/>
  <c r="E549" i="1"/>
  <c r="E219" i="1"/>
  <c r="G219" i="1" s="1"/>
  <c r="E259" i="1"/>
  <c r="E267" i="1"/>
  <c r="G267" i="1" s="1"/>
  <c r="E275" i="1"/>
  <c r="G275" i="1" s="1"/>
  <c r="E323" i="1"/>
  <c r="G323" i="1" s="1"/>
  <c r="E387" i="1"/>
  <c r="G397" i="1"/>
  <c r="G405" i="1"/>
  <c r="E419" i="1"/>
  <c r="G419" i="1" s="1"/>
  <c r="F488" i="1"/>
  <c r="G488" i="1" s="1"/>
  <c r="E491" i="1"/>
  <c r="E286" i="1"/>
  <c r="G286" i="1" s="1"/>
  <c r="E310" i="1"/>
  <c r="G310" i="1" s="1"/>
  <c r="E382" i="1"/>
  <c r="G382" i="1" s="1"/>
  <c r="E478" i="1"/>
  <c r="G478" i="1" s="1"/>
  <c r="E526" i="1"/>
  <c r="E297" i="1"/>
  <c r="G297" i="1" s="1"/>
  <c r="E369" i="1"/>
  <c r="G369" i="1" s="1"/>
  <c r="G483" i="1"/>
  <c r="G507" i="1"/>
  <c r="E521" i="1"/>
  <c r="G539" i="1"/>
  <c r="G555" i="1"/>
  <c r="E228" i="1"/>
  <c r="E468" i="1"/>
  <c r="G518" i="1"/>
  <c r="E234" i="1"/>
  <c r="G234" i="1" s="1"/>
  <c r="E330" i="1"/>
  <c r="G330" i="1" s="1"/>
  <c r="E354" i="1"/>
  <c r="E378" i="1"/>
  <c r="E482" i="1"/>
  <c r="G482" i="1" s="1"/>
  <c r="E253" i="1"/>
  <c r="G253" i="1" s="1"/>
  <c r="E357" i="1"/>
  <c r="G357" i="1" s="1"/>
  <c r="E365" i="1"/>
  <c r="E373" i="1"/>
  <c r="G373" i="1" s="1"/>
  <c r="F135" i="1" l="1"/>
  <c r="G228" i="1"/>
  <c r="E224" i="1"/>
  <c r="G224" i="1" s="1"/>
  <c r="G526" i="1"/>
  <c r="E524" i="1"/>
  <c r="G524" i="1" s="1"/>
  <c r="E13" i="1"/>
  <c r="G13" i="1" s="1"/>
  <c r="G14" i="1"/>
  <c r="F439" i="1"/>
  <c r="E258" i="1"/>
  <c r="G258" i="1" s="1"/>
  <c r="G259" i="1"/>
  <c r="E327" i="1"/>
  <c r="G327" i="1" s="1"/>
  <c r="F422" i="1"/>
  <c r="G45" i="1"/>
  <c r="E44" i="1"/>
  <c r="G440" i="1"/>
  <c r="G504" i="1"/>
  <c r="E377" i="1"/>
  <c r="G377" i="1" s="1"/>
  <c r="G378" i="1"/>
  <c r="G415" i="1"/>
  <c r="E414" i="1"/>
  <c r="G439" i="1"/>
  <c r="G423" i="1"/>
  <c r="E422" i="1"/>
  <c r="F136" i="1"/>
  <c r="G354" i="1"/>
  <c r="E352" i="1"/>
  <c r="G352" i="1" s="1"/>
  <c r="G521" i="1"/>
  <c r="E520" i="1"/>
  <c r="E386" i="1"/>
  <c r="G386" i="1" s="1"/>
  <c r="G387" i="1"/>
  <c r="E558" i="1"/>
  <c r="G558" i="1" s="1"/>
  <c r="G549" i="1"/>
  <c r="E177" i="1"/>
  <c r="G178" i="1"/>
  <c r="G8" i="1"/>
  <c r="E5" i="1"/>
  <c r="G167" i="1"/>
  <c r="F535" i="1"/>
  <c r="G535" i="1"/>
  <c r="E404" i="1"/>
  <c r="G404" i="1" s="1"/>
  <c r="E485" i="1"/>
  <c r="G485" i="1" s="1"/>
  <c r="G468" i="1"/>
  <c r="E307" i="1"/>
  <c r="G496" i="1"/>
  <c r="E364" i="1"/>
  <c r="G365" i="1"/>
  <c r="G491" i="1"/>
  <c r="E489" i="1"/>
  <c r="E283" i="1"/>
  <c r="G283" i="1" s="1"/>
  <c r="F517" i="1"/>
  <c r="F515" i="1" s="1"/>
  <c r="F547" i="1" s="1"/>
  <c r="F176" i="1"/>
  <c r="F175" i="1" s="1"/>
  <c r="E137" i="1"/>
  <c r="G138" i="1"/>
  <c r="E136" i="1" l="1"/>
  <c r="G136" i="1" s="1"/>
  <c r="G137" i="1"/>
  <c r="E43" i="1"/>
  <c r="G44" i="1"/>
  <c r="G364" i="1"/>
  <c r="E363" i="1"/>
  <c r="E306" i="1"/>
  <c r="G306" i="1" s="1"/>
  <c r="G307" i="1"/>
  <c r="G5" i="1"/>
  <c r="E4" i="1"/>
  <c r="G520" i="1"/>
  <c r="E517" i="1"/>
  <c r="G414" i="1"/>
  <c r="E412" i="1"/>
  <c r="G489" i="1"/>
  <c r="E176" i="1"/>
  <c r="G177" i="1"/>
  <c r="G422" i="1"/>
  <c r="F467" i="1"/>
  <c r="F548" i="1" s="1"/>
  <c r="F559" i="1" s="1"/>
  <c r="E362" i="1" l="1"/>
  <c r="G362" i="1" s="1"/>
  <c r="G363" i="1"/>
  <c r="G517" i="1"/>
  <c r="E515" i="1"/>
  <c r="G43" i="1"/>
  <c r="E135" i="1"/>
  <c r="G412" i="1"/>
  <c r="E467" i="1"/>
  <c r="G467" i="1" s="1"/>
  <c r="E3" i="1"/>
  <c r="G3" i="1" s="1"/>
  <c r="G4" i="1"/>
  <c r="G176" i="1"/>
  <c r="E175" i="1"/>
  <c r="G175" i="1" s="1"/>
  <c r="G515" i="1" l="1"/>
  <c r="E547" i="1"/>
  <c r="G547" i="1" s="1"/>
  <c r="E548" i="1"/>
  <c r="G135" i="1"/>
  <c r="G548" i="1" l="1"/>
  <c r="E559" i="1"/>
  <c r="G559" i="1" s="1"/>
  <c r="D118" i="5" l="1"/>
  <c r="F118" i="5" s="1"/>
  <c r="C118" i="5"/>
  <c r="F116" i="5"/>
  <c r="F114" i="5"/>
  <c r="F113" i="5"/>
  <c r="F112" i="5"/>
  <c r="E111" i="5"/>
  <c r="F109" i="5"/>
  <c r="F108" i="5"/>
  <c r="E107" i="5"/>
  <c r="E115" i="5" s="1"/>
  <c r="D107" i="5"/>
  <c r="F107" i="5" s="1"/>
  <c r="C107" i="5"/>
  <c r="F106" i="5"/>
  <c r="F105" i="5"/>
  <c r="F104" i="5"/>
  <c r="D103" i="5"/>
  <c r="F103" i="5" s="1"/>
  <c r="F102" i="5"/>
  <c r="F101" i="5"/>
  <c r="F100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E83" i="5"/>
  <c r="E99" i="5" s="1"/>
  <c r="D82" i="5"/>
  <c r="F82" i="5" s="1"/>
  <c r="F81" i="5"/>
  <c r="D81" i="5"/>
  <c r="D80" i="5"/>
  <c r="F80" i="5" s="1"/>
  <c r="D79" i="5"/>
  <c r="F79" i="5" s="1"/>
  <c r="C79" i="5"/>
  <c r="F78" i="5"/>
  <c r="D78" i="5"/>
  <c r="C78" i="5"/>
  <c r="D77" i="5"/>
  <c r="F77" i="5" s="1"/>
  <c r="C77" i="5"/>
  <c r="F76" i="5"/>
  <c r="D76" i="5"/>
  <c r="D83" i="5" s="1"/>
  <c r="C76" i="5"/>
  <c r="C83" i="5" s="1"/>
  <c r="C99" i="5" s="1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D59" i="5"/>
  <c r="F59" i="5" s="1"/>
  <c r="C59" i="5"/>
  <c r="E58" i="5"/>
  <c r="F57" i="5"/>
  <c r="D56" i="5"/>
  <c r="D58" i="5" s="1"/>
  <c r="F58" i="5" s="1"/>
  <c r="C56" i="5"/>
  <c r="C58" i="5" s="1"/>
  <c r="E55" i="5"/>
  <c r="D54" i="5"/>
  <c r="F54" i="5" s="1"/>
  <c r="C54" i="5"/>
  <c r="F53" i="5"/>
  <c r="D53" i="5"/>
  <c r="C53" i="5"/>
  <c r="F52" i="5"/>
  <c r="F51" i="5"/>
  <c r="D51" i="5"/>
  <c r="C51" i="5"/>
  <c r="D50" i="5"/>
  <c r="F50" i="5" s="1"/>
  <c r="C50" i="5"/>
  <c r="F49" i="5"/>
  <c r="D49" i="5"/>
  <c r="D55" i="5" s="1"/>
  <c r="F55" i="5" s="1"/>
  <c r="C49" i="5"/>
  <c r="C55" i="5" s="1"/>
  <c r="F48" i="5"/>
  <c r="F47" i="5"/>
  <c r="F46" i="5"/>
  <c r="F45" i="5"/>
  <c r="F44" i="5"/>
  <c r="F43" i="5"/>
  <c r="F42" i="5"/>
  <c r="F41" i="5"/>
  <c r="D40" i="5"/>
  <c r="F40" i="5" s="1"/>
  <c r="C40" i="5"/>
  <c r="E39" i="5"/>
  <c r="F38" i="5"/>
  <c r="D38" i="5"/>
  <c r="C38" i="5"/>
  <c r="D37" i="5"/>
  <c r="F37" i="5" s="1"/>
  <c r="C37" i="5"/>
  <c r="F36" i="5"/>
  <c r="D36" i="5"/>
  <c r="C36" i="5"/>
  <c r="D35" i="5"/>
  <c r="F35" i="5" s="1"/>
  <c r="C35" i="5"/>
  <c r="F34" i="5"/>
  <c r="D34" i="5"/>
  <c r="C34" i="5"/>
  <c r="D33" i="5"/>
  <c r="F33" i="5" s="1"/>
  <c r="C33" i="5"/>
  <c r="D32" i="5"/>
  <c r="F32" i="5" s="1"/>
  <c r="C32" i="5"/>
  <c r="D31" i="5"/>
  <c r="F31" i="5" s="1"/>
  <c r="C31" i="5"/>
  <c r="C39" i="5" s="1"/>
  <c r="F30" i="5"/>
  <c r="F29" i="5"/>
  <c r="E28" i="5"/>
  <c r="D26" i="5"/>
  <c r="D27" i="5" s="1"/>
  <c r="C26" i="5"/>
  <c r="C27" i="5" s="1"/>
  <c r="C28" i="5" s="1"/>
  <c r="F25" i="5"/>
  <c r="D25" i="5"/>
  <c r="F24" i="5"/>
  <c r="F23" i="5"/>
  <c r="F22" i="5"/>
  <c r="F21" i="5"/>
  <c r="F20" i="5"/>
  <c r="F19" i="5"/>
  <c r="F18" i="5"/>
  <c r="F17" i="5"/>
  <c r="E16" i="5"/>
  <c r="D15" i="5"/>
  <c r="F15" i="5" s="1"/>
  <c r="C15" i="5"/>
  <c r="C14" i="5" s="1"/>
  <c r="C16" i="5" s="1"/>
  <c r="D14" i="5"/>
  <c r="D16" i="5" s="1"/>
  <c r="E13" i="5"/>
  <c r="E60" i="5" s="1"/>
  <c r="E117" i="5" s="1"/>
  <c r="E120" i="5" s="1"/>
  <c r="C13" i="5"/>
  <c r="C110" i="5" s="1"/>
  <c r="C111" i="5" s="1"/>
  <c r="F12" i="5"/>
  <c r="D11" i="5"/>
  <c r="D13" i="5" s="1"/>
  <c r="C11" i="5"/>
  <c r="F10" i="5"/>
  <c r="D10" i="5"/>
  <c r="C10" i="5"/>
  <c r="F9" i="5"/>
  <c r="F8" i="5"/>
  <c r="D28" i="5" l="1"/>
  <c r="F28" i="5" s="1"/>
  <c r="F27" i="5"/>
  <c r="F16" i="5"/>
  <c r="D110" i="5"/>
  <c r="C115" i="5"/>
  <c r="D99" i="5"/>
  <c r="F99" i="5" s="1"/>
  <c r="F83" i="5"/>
  <c r="D60" i="5"/>
  <c r="F13" i="5"/>
  <c r="D39" i="5"/>
  <c r="F39" i="5" s="1"/>
  <c r="F11" i="5"/>
  <c r="F14" i="5"/>
  <c r="F56" i="5"/>
  <c r="F26" i="5"/>
  <c r="C60" i="5"/>
  <c r="C117" i="5" s="1"/>
  <c r="C120" i="5" s="1"/>
  <c r="F60" i="5" l="1"/>
  <c r="D111" i="5"/>
  <c r="F110" i="5"/>
  <c r="D115" i="5" l="1"/>
  <c r="F111" i="5"/>
  <c r="F115" i="5" l="1"/>
  <c r="D117" i="5"/>
  <c r="D120" i="5" l="1"/>
  <c r="F117" i="5"/>
  <c r="L118" i="4" l="1"/>
  <c r="K116" i="4"/>
  <c r="M116" i="4" s="1"/>
  <c r="J116" i="4"/>
  <c r="K115" i="4"/>
  <c r="M115" i="4" s="1"/>
  <c r="J115" i="4"/>
  <c r="K114" i="4"/>
  <c r="M114" i="4" s="1"/>
  <c r="J114" i="4"/>
  <c r="K113" i="4"/>
  <c r="J113" i="4"/>
  <c r="K112" i="4"/>
  <c r="J112" i="4"/>
  <c r="K111" i="4"/>
  <c r="J111" i="4"/>
  <c r="J110" i="4" s="1"/>
  <c r="J117" i="4" s="1"/>
  <c r="L109" i="4"/>
  <c r="L108" i="4"/>
  <c r="L106" i="4"/>
  <c r="K104" i="4"/>
  <c r="J104" i="4"/>
  <c r="K103" i="4"/>
  <c r="K102" i="4" s="1"/>
  <c r="J103" i="4"/>
  <c r="J102" i="4" s="1"/>
  <c r="K101" i="4"/>
  <c r="J101" i="4"/>
  <c r="M100" i="4"/>
  <c r="K100" i="4"/>
  <c r="J100" i="4"/>
  <c r="L100" i="4" s="1"/>
  <c r="K99" i="4"/>
  <c r="L98" i="4"/>
  <c r="L97" i="4"/>
  <c r="K95" i="4"/>
  <c r="L95" i="4" s="1"/>
  <c r="J95" i="4"/>
  <c r="K94" i="4"/>
  <c r="M94" i="4" s="1"/>
  <c r="J94" i="4"/>
  <c r="J96" i="4" s="1"/>
  <c r="L93" i="4"/>
  <c r="L92" i="4"/>
  <c r="K90" i="4"/>
  <c r="J90" i="4"/>
  <c r="K89" i="4"/>
  <c r="J89" i="4"/>
  <c r="J91" i="4" s="1"/>
  <c r="L88" i="4"/>
  <c r="L87" i="4"/>
  <c r="L85" i="4"/>
  <c r="K83" i="4"/>
  <c r="M83" i="4" s="1"/>
  <c r="J83" i="4"/>
  <c r="K82" i="4"/>
  <c r="J82" i="4"/>
  <c r="L82" i="4" s="1"/>
  <c r="K81" i="4"/>
  <c r="J81" i="4"/>
  <c r="K80" i="4"/>
  <c r="K79" i="4" s="1"/>
  <c r="J80" i="4"/>
  <c r="L80" i="4" s="1"/>
  <c r="K78" i="4"/>
  <c r="K76" i="4" s="1"/>
  <c r="J78" i="4"/>
  <c r="K77" i="4"/>
  <c r="L77" i="4" s="1"/>
  <c r="J77" i="4"/>
  <c r="J76" i="4" s="1"/>
  <c r="K75" i="4"/>
  <c r="M75" i="4" s="1"/>
  <c r="J75" i="4"/>
  <c r="K74" i="4"/>
  <c r="J74" i="4"/>
  <c r="K73" i="4"/>
  <c r="J73" i="4"/>
  <c r="K72" i="4"/>
  <c r="K71" i="4" s="1"/>
  <c r="J72" i="4"/>
  <c r="K70" i="4"/>
  <c r="J70" i="4"/>
  <c r="K69" i="4"/>
  <c r="L69" i="4" s="1"/>
  <c r="M69" i="4" s="1"/>
  <c r="J69" i="4"/>
  <c r="K68" i="4"/>
  <c r="J68" i="4"/>
  <c r="K67" i="4"/>
  <c r="J67" i="4"/>
  <c r="K66" i="4"/>
  <c r="J66" i="4"/>
  <c r="K65" i="4"/>
  <c r="K64" i="4" s="1"/>
  <c r="J65" i="4"/>
  <c r="J64" i="4" s="1"/>
  <c r="K63" i="4"/>
  <c r="J63" i="4"/>
  <c r="K62" i="4"/>
  <c r="J62" i="4"/>
  <c r="K61" i="4"/>
  <c r="J61" i="4"/>
  <c r="K60" i="4"/>
  <c r="J60" i="4"/>
  <c r="K59" i="4"/>
  <c r="K58" i="4" s="1"/>
  <c r="J59" i="4"/>
  <c r="J58" i="4" s="1"/>
  <c r="K57" i="4"/>
  <c r="M57" i="4" s="1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M49" i="4" s="1"/>
  <c r="J49" i="4"/>
  <c r="K48" i="4"/>
  <c r="J48" i="4"/>
  <c r="K47" i="4"/>
  <c r="M47" i="4" s="1"/>
  <c r="J47" i="4"/>
  <c r="K46" i="4"/>
  <c r="J46" i="4"/>
  <c r="K45" i="4"/>
  <c r="M45" i="4" s="1"/>
  <c r="J45" i="4"/>
  <c r="K44" i="4"/>
  <c r="J44" i="4"/>
  <c r="K43" i="4"/>
  <c r="J43" i="4"/>
  <c r="K42" i="4"/>
  <c r="J42" i="4"/>
  <c r="K41" i="4"/>
  <c r="J41" i="4"/>
  <c r="K39" i="4"/>
  <c r="J39" i="4"/>
  <c r="K38" i="4"/>
  <c r="K37" i="4" s="1"/>
  <c r="J38" i="4"/>
  <c r="L36" i="4"/>
  <c r="K33" i="4"/>
  <c r="J33" i="4"/>
  <c r="K32" i="4"/>
  <c r="M32" i="4" s="1"/>
  <c r="J32" i="4"/>
  <c r="K31" i="4"/>
  <c r="J31" i="4"/>
  <c r="K30" i="4"/>
  <c r="J30" i="4"/>
  <c r="L30" i="4" s="1"/>
  <c r="K29" i="4"/>
  <c r="J29" i="4"/>
  <c r="K28" i="4"/>
  <c r="L28" i="4" s="1"/>
  <c r="J28" i="4"/>
  <c r="K27" i="4"/>
  <c r="J27" i="4"/>
  <c r="K26" i="4"/>
  <c r="J26" i="4"/>
  <c r="K25" i="4"/>
  <c r="K24" i="4"/>
  <c r="J24" i="4"/>
  <c r="K23" i="4"/>
  <c r="J23" i="4"/>
  <c r="K22" i="4"/>
  <c r="M22" i="4" s="1"/>
  <c r="J22" i="4"/>
  <c r="K21" i="4"/>
  <c r="M21" i="4" s="1"/>
  <c r="J21" i="4"/>
  <c r="L21" i="4" s="1"/>
  <c r="K20" i="4"/>
  <c r="M20" i="4" s="1"/>
  <c r="J20" i="4"/>
  <c r="K19" i="4"/>
  <c r="M19" i="4" s="1"/>
  <c r="J19" i="4"/>
  <c r="K18" i="4"/>
  <c r="M18" i="4" s="1"/>
  <c r="J18" i="4"/>
  <c r="K16" i="4"/>
  <c r="J16" i="4"/>
  <c r="K15" i="4"/>
  <c r="M15" i="4" s="1"/>
  <c r="J15" i="4"/>
  <c r="K14" i="4"/>
  <c r="J14" i="4"/>
  <c r="K13" i="4"/>
  <c r="J13" i="4"/>
  <c r="K12" i="4"/>
  <c r="J12" i="4"/>
  <c r="K11" i="4"/>
  <c r="J11" i="4"/>
  <c r="K9" i="4"/>
  <c r="J9" i="4"/>
  <c r="N71" i="3"/>
  <c r="M71" i="3"/>
  <c r="O71" i="3" s="1"/>
  <c r="P71" i="3" s="1"/>
  <c r="O70" i="3"/>
  <c r="P70" i="3" s="1"/>
  <c r="P69" i="3"/>
  <c r="O69" i="3"/>
  <c r="P68" i="3"/>
  <c r="O68" i="3"/>
  <c r="P67" i="3"/>
  <c r="O67" i="3"/>
  <c r="O66" i="3"/>
  <c r="O63" i="3"/>
  <c r="P62" i="3"/>
  <c r="N61" i="3"/>
  <c r="P61" i="3" s="1"/>
  <c r="M61" i="3"/>
  <c r="O61" i="3" s="1"/>
  <c r="N60" i="3"/>
  <c r="P60" i="3" s="1"/>
  <c r="M60" i="3"/>
  <c r="N59" i="3"/>
  <c r="M59" i="3"/>
  <c r="O59" i="3" s="1"/>
  <c r="N58" i="3"/>
  <c r="M58" i="3"/>
  <c r="K57" i="3"/>
  <c r="N56" i="3"/>
  <c r="M56" i="3"/>
  <c r="N55" i="3"/>
  <c r="P55" i="3" s="1"/>
  <c r="M55" i="3"/>
  <c r="O55" i="3" s="1"/>
  <c r="N54" i="3"/>
  <c r="P54" i="3" s="1"/>
  <c r="M54" i="3"/>
  <c r="O54" i="3" s="1"/>
  <c r="N53" i="3"/>
  <c r="M53" i="3"/>
  <c r="N52" i="3"/>
  <c r="P52" i="3" s="1"/>
  <c r="M52" i="3"/>
  <c r="O52" i="3" s="1"/>
  <c r="N51" i="3"/>
  <c r="M51" i="3"/>
  <c r="N50" i="3"/>
  <c r="M50" i="3"/>
  <c r="N49" i="3"/>
  <c r="M49" i="3"/>
  <c r="N48" i="3"/>
  <c r="P48" i="3" s="1"/>
  <c r="M48" i="3"/>
  <c r="O48" i="3" s="1"/>
  <c r="N47" i="3"/>
  <c r="M47" i="3"/>
  <c r="N46" i="3"/>
  <c r="P46" i="3" s="1"/>
  <c r="M46" i="3"/>
  <c r="O46" i="3" s="1"/>
  <c r="P45" i="3"/>
  <c r="N45" i="3"/>
  <c r="M45" i="3"/>
  <c r="N44" i="3"/>
  <c r="N43" i="3" s="1"/>
  <c r="M44" i="3"/>
  <c r="L43" i="3"/>
  <c r="L57" i="3" s="1"/>
  <c r="N42" i="3"/>
  <c r="M42" i="3"/>
  <c r="O42" i="3" s="1"/>
  <c r="P42" i="3" s="1"/>
  <c r="N41" i="3"/>
  <c r="P41" i="3" s="1"/>
  <c r="M41" i="3"/>
  <c r="N40" i="3"/>
  <c r="M40" i="3"/>
  <c r="O40" i="3" s="1"/>
  <c r="N39" i="3"/>
  <c r="P39" i="3" s="1"/>
  <c r="M39" i="3"/>
  <c r="N38" i="3"/>
  <c r="M38" i="3"/>
  <c r="O38" i="3" s="1"/>
  <c r="N37" i="3"/>
  <c r="M37" i="3"/>
  <c r="O37" i="3" s="1"/>
  <c r="N36" i="3"/>
  <c r="M36" i="3"/>
  <c r="N34" i="3"/>
  <c r="P34" i="3" s="1"/>
  <c r="M34" i="3"/>
  <c r="O34" i="3" s="1"/>
  <c r="N33" i="3"/>
  <c r="M33" i="3"/>
  <c r="N32" i="3"/>
  <c r="M32" i="3"/>
  <c r="O32" i="3" s="1"/>
  <c r="N31" i="3"/>
  <c r="M31" i="3"/>
  <c r="O31" i="3" s="1"/>
  <c r="N29" i="3"/>
  <c r="M29" i="3"/>
  <c r="N28" i="3"/>
  <c r="M28" i="3"/>
  <c r="O28" i="3" s="1"/>
  <c r="N27" i="3"/>
  <c r="P27" i="3" s="1"/>
  <c r="M27" i="3"/>
  <c r="O26" i="3"/>
  <c r="P26" i="3" s="1"/>
  <c r="N26" i="3"/>
  <c r="M26" i="3"/>
  <c r="N25" i="3"/>
  <c r="M25" i="3"/>
  <c r="N24" i="3"/>
  <c r="M24" i="3"/>
  <c r="N23" i="3"/>
  <c r="M23" i="3"/>
  <c r="N21" i="3"/>
  <c r="P21" i="3" s="1"/>
  <c r="M21" i="3"/>
  <c r="N20" i="3"/>
  <c r="M20" i="3"/>
  <c r="O20" i="3" s="1"/>
  <c r="P20" i="3" s="1"/>
  <c r="N19" i="3"/>
  <c r="P19" i="3" s="1"/>
  <c r="M19" i="3"/>
  <c r="N18" i="3"/>
  <c r="P18" i="3" s="1"/>
  <c r="M18" i="3"/>
  <c r="N17" i="3"/>
  <c r="M17" i="3"/>
  <c r="N16" i="3"/>
  <c r="M16" i="3"/>
  <c r="O16" i="3" s="1"/>
  <c r="P16" i="3" s="1"/>
  <c r="N15" i="3"/>
  <c r="M15" i="3"/>
  <c r="N14" i="3"/>
  <c r="M14" i="3"/>
  <c r="N13" i="3"/>
  <c r="M13" i="3"/>
  <c r="N12" i="3"/>
  <c r="P12" i="3" s="1"/>
  <c r="M12" i="3"/>
  <c r="N11" i="3"/>
  <c r="M11" i="3"/>
  <c r="N9" i="3"/>
  <c r="M9" i="3"/>
  <c r="N7" i="3"/>
  <c r="M7" i="3"/>
  <c r="O100" i="2"/>
  <c r="P100" i="2" s="1"/>
  <c r="N100" i="2"/>
  <c r="M100" i="2"/>
  <c r="O99" i="2"/>
  <c r="P99" i="2" s="1"/>
  <c r="P98" i="2"/>
  <c r="O98" i="2"/>
  <c r="P97" i="2"/>
  <c r="O97" i="2"/>
  <c r="P96" i="2"/>
  <c r="O96" i="2"/>
  <c r="O92" i="2"/>
  <c r="O90" i="2"/>
  <c r="N90" i="2"/>
  <c r="P90" i="2" s="1"/>
  <c r="M90" i="2"/>
  <c r="N89" i="2"/>
  <c r="P89" i="2" s="1"/>
  <c r="M89" i="2"/>
  <c r="M91" i="2" s="1"/>
  <c r="N88" i="2"/>
  <c r="O88" i="2" s="1"/>
  <c r="N87" i="2"/>
  <c r="O87" i="2" s="1"/>
  <c r="O85" i="2"/>
  <c r="P85" i="2" s="1"/>
  <c r="N85" i="2"/>
  <c r="M85" i="2"/>
  <c r="N84" i="2"/>
  <c r="P84" i="2" s="1"/>
  <c r="M84" i="2"/>
  <c r="N83" i="2"/>
  <c r="M83" i="2"/>
  <c r="N82" i="2"/>
  <c r="M82" i="2"/>
  <c r="K81" i="2"/>
  <c r="N80" i="2"/>
  <c r="P80" i="2" s="1"/>
  <c r="M80" i="2"/>
  <c r="O80" i="2" s="1"/>
  <c r="N79" i="2"/>
  <c r="N78" i="2" s="1"/>
  <c r="P78" i="2" s="1"/>
  <c r="M79" i="2"/>
  <c r="N77" i="2"/>
  <c r="M77" i="2"/>
  <c r="N76" i="2"/>
  <c r="M76" i="2"/>
  <c r="N75" i="2"/>
  <c r="M75" i="2"/>
  <c r="N74" i="2"/>
  <c r="M74" i="2"/>
  <c r="N73" i="2"/>
  <c r="M73" i="2"/>
  <c r="L72" i="2"/>
  <c r="K72" i="2"/>
  <c r="N71" i="2"/>
  <c r="M71" i="2"/>
  <c r="N70" i="2"/>
  <c r="P70" i="2" s="1"/>
  <c r="M70" i="2"/>
  <c r="N69" i="2"/>
  <c r="P69" i="2" s="1"/>
  <c r="M69" i="2"/>
  <c r="N68" i="2"/>
  <c r="P68" i="2" s="1"/>
  <c r="M68" i="2"/>
  <c r="N67" i="2"/>
  <c r="M67" i="2"/>
  <c r="M66" i="2" s="1"/>
  <c r="L66" i="2"/>
  <c r="K66" i="2"/>
  <c r="N65" i="2"/>
  <c r="M65" i="2"/>
  <c r="N64" i="2"/>
  <c r="M64" i="2"/>
  <c r="N63" i="2"/>
  <c r="P63" i="2" s="1"/>
  <c r="M63" i="2"/>
  <c r="N62" i="2"/>
  <c r="P62" i="2" s="1"/>
  <c r="M62" i="2"/>
  <c r="N61" i="2"/>
  <c r="M61" i="2"/>
  <c r="L60" i="2"/>
  <c r="K60" i="2"/>
  <c r="L59" i="2"/>
  <c r="L58" i="2" s="1"/>
  <c r="K59" i="2"/>
  <c r="P57" i="2"/>
  <c r="N57" i="2"/>
  <c r="O57" i="2" s="1"/>
  <c r="M57" i="2"/>
  <c r="N56" i="2"/>
  <c r="M56" i="2"/>
  <c r="N55" i="2"/>
  <c r="P55" i="2" s="1"/>
  <c r="M55" i="2"/>
  <c r="N54" i="2"/>
  <c r="M54" i="2"/>
  <c r="N53" i="2"/>
  <c r="M53" i="2"/>
  <c r="L52" i="2"/>
  <c r="K52" i="2"/>
  <c r="N51" i="2"/>
  <c r="M51" i="2"/>
  <c r="N50" i="2"/>
  <c r="P50" i="2" s="1"/>
  <c r="M50" i="2"/>
  <c r="P49" i="2"/>
  <c r="N49" i="2"/>
  <c r="M49" i="2"/>
  <c r="M48" i="2" s="1"/>
  <c r="L48" i="2"/>
  <c r="L47" i="2" s="1"/>
  <c r="L46" i="2" s="1"/>
  <c r="K48" i="2"/>
  <c r="K47" i="2" s="1"/>
  <c r="N45" i="2"/>
  <c r="O45" i="2" s="1"/>
  <c r="M45" i="2"/>
  <c r="N44" i="2"/>
  <c r="P44" i="2" s="1"/>
  <c r="M44" i="2"/>
  <c r="N43" i="2"/>
  <c r="P43" i="2" s="1"/>
  <c r="M43" i="2"/>
  <c r="O43" i="2" s="1"/>
  <c r="N42" i="2"/>
  <c r="M42" i="2"/>
  <c r="N41" i="2"/>
  <c r="M41" i="2"/>
  <c r="M40" i="2" s="1"/>
  <c r="N38" i="2"/>
  <c r="M38" i="2"/>
  <c r="N36" i="2"/>
  <c r="P36" i="2" s="1"/>
  <c r="M36" i="2"/>
  <c r="O36" i="2" s="1"/>
  <c r="N35" i="2"/>
  <c r="N34" i="2" s="1"/>
  <c r="M35" i="2"/>
  <c r="P33" i="2"/>
  <c r="O33" i="2"/>
  <c r="N33" i="2"/>
  <c r="M33" i="2"/>
  <c r="N32" i="2"/>
  <c r="P32" i="2" s="1"/>
  <c r="M32" i="2"/>
  <c r="O32" i="2" s="1"/>
  <c r="N31" i="2"/>
  <c r="P31" i="2" s="1"/>
  <c r="M31" i="2"/>
  <c r="P30" i="2"/>
  <c r="N30" i="2"/>
  <c r="M30" i="2"/>
  <c r="L29" i="2"/>
  <c r="L28" i="2"/>
  <c r="K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M17" i="2" s="1"/>
  <c r="N16" i="2"/>
  <c r="P16" i="2" s="1"/>
  <c r="M16" i="2"/>
  <c r="N15" i="2"/>
  <c r="M15" i="2"/>
  <c r="N12" i="2"/>
  <c r="P12" i="2" s="1"/>
  <c r="M12" i="2"/>
  <c r="N11" i="2"/>
  <c r="M11" i="2"/>
  <c r="N10" i="2"/>
  <c r="P10" i="2" s="1"/>
  <c r="M10" i="2"/>
  <c r="N9" i="2"/>
  <c r="P9" i="2" s="1"/>
  <c r="M9" i="2"/>
  <c r="N8" i="2"/>
  <c r="P8" i="2" s="1"/>
  <c r="M8" i="2"/>
  <c r="M7" i="2" s="1"/>
  <c r="O55" i="2" l="1"/>
  <c r="O12" i="3"/>
  <c r="O24" i="3"/>
  <c r="P40" i="3"/>
  <c r="L16" i="4"/>
  <c r="J25" i="4"/>
  <c r="L101" i="4"/>
  <c r="O21" i="2"/>
  <c r="O25" i="2"/>
  <c r="P25" i="2" s="1"/>
  <c r="N48" i="2"/>
  <c r="N66" i="2"/>
  <c r="M30" i="3"/>
  <c r="J17" i="4"/>
  <c r="L26" i="4"/>
  <c r="O11" i="2"/>
  <c r="P21" i="2"/>
  <c r="O49" i="2"/>
  <c r="M52" i="2"/>
  <c r="O76" i="2"/>
  <c r="P76" i="2" s="1"/>
  <c r="O9" i="3"/>
  <c r="P9" i="3" s="1"/>
  <c r="O13" i="3"/>
  <c r="P13" i="3" s="1"/>
  <c r="O21" i="3"/>
  <c r="N30" i="3"/>
  <c r="P28" i="3"/>
  <c r="N35" i="3"/>
  <c r="P35" i="3" s="1"/>
  <c r="O49" i="3"/>
  <c r="P49" i="3" s="1"/>
  <c r="L9" i="4"/>
  <c r="M9" i="4" s="1"/>
  <c r="M82" i="4"/>
  <c r="P11" i="2"/>
  <c r="N29" i="2"/>
  <c r="N28" i="2" s="1"/>
  <c r="N52" i="2"/>
  <c r="P52" i="2" s="1"/>
  <c r="K110" i="4"/>
  <c r="O30" i="2"/>
  <c r="M60" i="2"/>
  <c r="O69" i="2"/>
  <c r="O73" i="2"/>
  <c r="N81" i="2"/>
  <c r="O14" i="3"/>
  <c r="P14" i="3" s="1"/>
  <c r="O18" i="3"/>
  <c r="J10" i="4"/>
  <c r="L75" i="4"/>
  <c r="L103" i="4"/>
  <c r="N40" i="2"/>
  <c r="N60" i="2"/>
  <c r="N72" i="2"/>
  <c r="M81" i="2"/>
  <c r="N10" i="3"/>
  <c r="M35" i="3"/>
  <c r="M62" i="3"/>
  <c r="O62" i="3" s="1"/>
  <c r="J40" i="4"/>
  <c r="O35" i="2"/>
  <c r="P35" i="2" s="1"/>
  <c r="O42" i="2"/>
  <c r="P42" i="2" s="1"/>
  <c r="O51" i="2"/>
  <c r="P51" i="2" s="1"/>
  <c r="M43" i="3"/>
  <c r="O51" i="3"/>
  <c r="P51" i="3" s="1"/>
  <c r="J71" i="4"/>
  <c r="M80" i="4"/>
  <c r="N91" i="2"/>
  <c r="O56" i="2"/>
  <c r="O91" i="2"/>
  <c r="L32" i="4"/>
  <c r="K105" i="4"/>
  <c r="O41" i="2"/>
  <c r="N7" i="2"/>
  <c r="N17" i="2"/>
  <c r="O54" i="2"/>
  <c r="P56" i="2"/>
  <c r="J8" i="4"/>
  <c r="J34" i="4" s="1"/>
  <c r="P53" i="2"/>
  <c r="O8" i="2"/>
  <c r="O12" i="2"/>
  <c r="O18" i="2"/>
  <c r="P18" i="2" s="1"/>
  <c r="O22" i="2"/>
  <c r="P22" i="2" s="1"/>
  <c r="O26" i="2"/>
  <c r="P26" i="2" s="1"/>
  <c r="P54" i="2"/>
  <c r="O89" i="2"/>
  <c r="O44" i="3"/>
  <c r="O47" i="3"/>
  <c r="P47" i="3" s="1"/>
  <c r="O53" i="3"/>
  <c r="P53" i="3" s="1"/>
  <c r="L19" i="4"/>
  <c r="J79" i="4"/>
  <c r="K91" i="4"/>
  <c r="M103" i="4"/>
  <c r="O83" i="2"/>
  <c r="P83" i="2" s="1"/>
  <c r="M29" i="2"/>
  <c r="O29" i="2" s="1"/>
  <c r="O38" i="2"/>
  <c r="O45" i="3"/>
  <c r="O50" i="3"/>
  <c r="P50" i="3" s="1"/>
  <c r="O60" i="3"/>
  <c r="K40" i="4"/>
  <c r="O9" i="2"/>
  <c r="O15" i="2"/>
  <c r="P15" i="2" s="1"/>
  <c r="O19" i="2"/>
  <c r="P19" i="2" s="1"/>
  <c r="O23" i="2"/>
  <c r="P23" i="2" s="1"/>
  <c r="O27" i="2"/>
  <c r="O44" i="2"/>
  <c r="O62" i="2"/>
  <c r="O74" i="2"/>
  <c r="P74" i="2" s="1"/>
  <c r="O77" i="2"/>
  <c r="P77" i="2" s="1"/>
  <c r="O7" i="3"/>
  <c r="P7" i="3" s="1"/>
  <c r="O19" i="3"/>
  <c r="O56" i="3"/>
  <c r="P56" i="3" s="1"/>
  <c r="L90" i="4"/>
  <c r="M90" i="4" s="1"/>
  <c r="M95" i="4"/>
  <c r="O10" i="2"/>
  <c r="O16" i="2"/>
  <c r="O20" i="2"/>
  <c r="P20" i="2" s="1"/>
  <c r="O24" i="2"/>
  <c r="P24" i="2" s="1"/>
  <c r="O50" i="2"/>
  <c r="O53" i="2"/>
  <c r="O63" i="2"/>
  <c r="O71" i="2"/>
  <c r="P71" i="2" s="1"/>
  <c r="L13" i="4"/>
  <c r="J37" i="4"/>
  <c r="L73" i="4"/>
  <c r="M73" i="4" s="1"/>
  <c r="O40" i="2"/>
  <c r="K84" i="4"/>
  <c r="P40" i="2"/>
  <c r="O48" i="2"/>
  <c r="M47" i="2"/>
  <c r="O60" i="2"/>
  <c r="M59" i="2"/>
  <c r="N47" i="2"/>
  <c r="P48" i="2"/>
  <c r="P60" i="2"/>
  <c r="N59" i="2"/>
  <c r="L40" i="4"/>
  <c r="M40" i="4" s="1"/>
  <c r="O52" i="2"/>
  <c r="M14" i="2"/>
  <c r="O31" i="2"/>
  <c r="O65" i="2"/>
  <c r="P65" i="2" s="1"/>
  <c r="O75" i="2"/>
  <c r="P75" i="2" s="1"/>
  <c r="P79" i="2"/>
  <c r="O11" i="3"/>
  <c r="O25" i="3"/>
  <c r="O27" i="3"/>
  <c r="O29" i="3"/>
  <c r="P29" i="3" s="1"/>
  <c r="M33" i="4"/>
  <c r="M43" i="4"/>
  <c r="L43" i="4"/>
  <c r="N14" i="2"/>
  <c r="P29" i="2"/>
  <c r="M34" i="2"/>
  <c r="O34" i="2" s="1"/>
  <c r="P34" i="2" s="1"/>
  <c r="O67" i="2"/>
  <c r="P67" i="2" s="1"/>
  <c r="P25" i="3"/>
  <c r="O33" i="3"/>
  <c r="O35" i="3" s="1"/>
  <c r="M57" i="3"/>
  <c r="O39" i="3"/>
  <c r="P44" i="3"/>
  <c r="M13" i="4"/>
  <c r="K17" i="4"/>
  <c r="L22" i="4"/>
  <c r="L25" i="4"/>
  <c r="M25" i="4" s="1"/>
  <c r="M28" i="4"/>
  <c r="L33" i="4"/>
  <c r="L39" i="4"/>
  <c r="M39" i="4" s="1"/>
  <c r="M60" i="4"/>
  <c r="O61" i="2"/>
  <c r="P61" i="2" s="1"/>
  <c r="M78" i="2"/>
  <c r="O78" i="2" s="1"/>
  <c r="P11" i="3"/>
  <c r="M44" i="4"/>
  <c r="L44" i="4"/>
  <c r="M48" i="4"/>
  <c r="L48" i="4"/>
  <c r="M52" i="4"/>
  <c r="L52" i="4"/>
  <c r="O64" i="2"/>
  <c r="P64" i="2" s="1"/>
  <c r="P73" i="2"/>
  <c r="O82" i="2"/>
  <c r="P82" i="2" s="1"/>
  <c r="O84" i="2"/>
  <c r="N8" i="3"/>
  <c r="P33" i="3"/>
  <c r="L11" i="4"/>
  <c r="K10" i="4"/>
  <c r="L10" i="4" s="1"/>
  <c r="M14" i="4"/>
  <c r="L14" i="4"/>
  <c r="L20" i="4"/>
  <c r="M26" i="4"/>
  <c r="L31" i="4"/>
  <c r="M31" i="4" s="1"/>
  <c r="M11" i="4"/>
  <c r="L23" i="4"/>
  <c r="M23" i="4" s="1"/>
  <c r="M41" i="4"/>
  <c r="L41" i="4"/>
  <c r="M53" i="4"/>
  <c r="L76" i="4"/>
  <c r="L110" i="4"/>
  <c r="M110" i="4" s="1"/>
  <c r="K117" i="4"/>
  <c r="O68" i="2"/>
  <c r="O70" i="2"/>
  <c r="M72" i="2"/>
  <c r="O72" i="2" s="1"/>
  <c r="P72" i="2" s="1"/>
  <c r="N22" i="3"/>
  <c r="M10" i="3"/>
  <c r="O17" i="3"/>
  <c r="P17" i="3" s="1"/>
  <c r="N57" i="3"/>
  <c r="L15" i="4"/>
  <c r="L18" i="4"/>
  <c r="L29" i="4"/>
  <c r="M29" i="4" s="1"/>
  <c r="L91" i="4"/>
  <c r="M91" i="4" s="1"/>
  <c r="P41" i="2"/>
  <c r="K58" i="2"/>
  <c r="K46" i="2" s="1"/>
  <c r="O79" i="2"/>
  <c r="O15" i="3"/>
  <c r="P15" i="3" s="1"/>
  <c r="O41" i="3"/>
  <c r="M12" i="4"/>
  <c r="L12" i="4"/>
  <c r="M24" i="4"/>
  <c r="M42" i="4"/>
  <c r="L42" i="4"/>
  <c r="M46" i="4"/>
  <c r="L46" i="4"/>
  <c r="M50" i="4"/>
  <c r="L50" i="4"/>
  <c r="M54" i="4"/>
  <c r="M112" i="4"/>
  <c r="L24" i="4"/>
  <c r="L27" i="4"/>
  <c r="M27" i="4" s="1"/>
  <c r="M30" i="4"/>
  <c r="L38" i="4"/>
  <c r="M38" i="4" s="1"/>
  <c r="M63" i="4"/>
  <c r="L71" i="4"/>
  <c r="M71" i="4" s="1"/>
  <c r="M104" i="4"/>
  <c r="L54" i="4"/>
  <c r="L56" i="4"/>
  <c r="M56" i="4" s="1"/>
  <c r="L58" i="4"/>
  <c r="M58" i="4" s="1"/>
  <c r="L60" i="4"/>
  <c r="L62" i="4"/>
  <c r="M62" i="4" s="1"/>
  <c r="L64" i="4"/>
  <c r="M64" i="4" s="1"/>
  <c r="L66" i="4"/>
  <c r="M66" i="4" s="1"/>
  <c r="L68" i="4"/>
  <c r="M68" i="4" s="1"/>
  <c r="L70" i="4"/>
  <c r="M70" i="4" s="1"/>
  <c r="L72" i="4"/>
  <c r="L74" i="4"/>
  <c r="M74" i="4" s="1"/>
  <c r="L89" i="4"/>
  <c r="M72" i="4"/>
  <c r="L79" i="4"/>
  <c r="M79" i="4" s="1"/>
  <c r="L81" i="4"/>
  <c r="M81" i="4" s="1"/>
  <c r="L83" i="4"/>
  <c r="M89" i="4"/>
  <c r="L111" i="4"/>
  <c r="M111" i="4" s="1"/>
  <c r="L113" i="4"/>
  <c r="M113" i="4" s="1"/>
  <c r="L115" i="4"/>
  <c r="J99" i="4"/>
  <c r="L45" i="4"/>
  <c r="L47" i="4"/>
  <c r="L49" i="4"/>
  <c r="L51" i="4"/>
  <c r="M51" i="4" s="1"/>
  <c r="L53" i="4"/>
  <c r="L55" i="4"/>
  <c r="M55" i="4" s="1"/>
  <c r="L57" i="4"/>
  <c r="L59" i="4"/>
  <c r="M59" i="4" s="1"/>
  <c r="L61" i="4"/>
  <c r="M61" i="4" s="1"/>
  <c r="L63" i="4"/>
  <c r="L65" i="4"/>
  <c r="M65" i="4" s="1"/>
  <c r="L67" i="4"/>
  <c r="M67" i="4" s="1"/>
  <c r="K96" i="4"/>
  <c r="L112" i="4"/>
  <c r="L114" i="4"/>
  <c r="L116" i="4"/>
  <c r="L78" i="4"/>
  <c r="L94" i="4"/>
  <c r="L102" i="4"/>
  <c r="M102" i="4" s="1"/>
  <c r="L104" i="4"/>
  <c r="P7" i="2" l="1"/>
  <c r="O43" i="3"/>
  <c r="P43" i="3" s="1"/>
  <c r="O81" i="2"/>
  <c r="P81" i="2" s="1"/>
  <c r="P91" i="2"/>
  <c r="J84" i="4"/>
  <c r="J86" i="4" s="1"/>
  <c r="L37" i="4"/>
  <c r="M37" i="4" s="1"/>
  <c r="O17" i="2"/>
  <c r="P17" i="2" s="1"/>
  <c r="O7" i="2"/>
  <c r="O47" i="2"/>
  <c r="L84" i="4"/>
  <c r="M84" i="4" s="1"/>
  <c r="N13" i="2"/>
  <c r="O30" i="3"/>
  <c r="P30" i="3" s="1"/>
  <c r="N58" i="2"/>
  <c r="M96" i="4"/>
  <c r="L96" i="4"/>
  <c r="L117" i="4"/>
  <c r="M117" i="4" s="1"/>
  <c r="L99" i="4"/>
  <c r="J105" i="4"/>
  <c r="L105" i="4" s="1"/>
  <c r="M105" i="4" s="1"/>
  <c r="O57" i="3"/>
  <c r="P57" i="3" s="1"/>
  <c r="P47" i="2"/>
  <c r="N46" i="2"/>
  <c r="M8" i="3"/>
  <c r="O10" i="3"/>
  <c r="P10" i="3" s="1"/>
  <c r="K8" i="4"/>
  <c r="N64" i="3"/>
  <c r="O66" i="2"/>
  <c r="P66" i="2" s="1"/>
  <c r="M28" i="2"/>
  <c r="O28" i="2" s="1"/>
  <c r="P28" i="2" s="1"/>
  <c r="M58" i="2"/>
  <c r="O58" i="2" s="1"/>
  <c r="O59" i="2"/>
  <c r="P59" i="2" s="1"/>
  <c r="M17" i="4"/>
  <c r="L17" i="4"/>
  <c r="M13" i="2"/>
  <c r="O14" i="2"/>
  <c r="P14" i="2" s="1"/>
  <c r="N118" i="2" l="1"/>
  <c r="K34" i="4"/>
  <c r="L8" i="4"/>
  <c r="M8" i="4" s="1"/>
  <c r="P58" i="2"/>
  <c r="J107" i="4"/>
  <c r="J119" i="4" s="1"/>
  <c r="O13" i="2"/>
  <c r="P13" i="2" s="1"/>
  <c r="M37" i="2"/>
  <c r="M22" i="3"/>
  <c r="M64" i="3" s="1"/>
  <c r="O8" i="3"/>
  <c r="M46" i="2"/>
  <c r="N86" i="2"/>
  <c r="N37" i="2"/>
  <c r="O22" i="3" l="1"/>
  <c r="P22" i="3" s="1"/>
  <c r="P8" i="3"/>
  <c r="O37" i="2"/>
  <c r="P37" i="2" s="1"/>
  <c r="O64" i="3"/>
  <c r="P64" i="3" s="1"/>
  <c r="M118" i="2"/>
  <c r="N93" i="2"/>
  <c r="O46" i="2"/>
  <c r="P46" i="2" s="1"/>
  <c r="M86" i="2"/>
  <c r="O86" i="2" s="1"/>
  <c r="P86" i="2" s="1"/>
  <c r="K86" i="4"/>
  <c r="L34" i="4"/>
  <c r="M34" i="4" s="1"/>
  <c r="K107" i="4" l="1"/>
  <c r="L86" i="4"/>
  <c r="M86" i="4" s="1"/>
  <c r="M93" i="2"/>
  <c r="N117" i="2"/>
  <c r="N119" i="2" s="1"/>
  <c r="M117" i="2" l="1"/>
  <c r="M119" i="2" s="1"/>
  <c r="O93" i="2"/>
  <c r="P93" i="2" s="1"/>
  <c r="L107" i="4"/>
  <c r="K119" i="4"/>
  <c r="M107" i="4"/>
  <c r="L119" i="4" l="1"/>
  <c r="M119" i="4" s="1"/>
</calcChain>
</file>

<file path=xl/sharedStrings.xml><?xml version="1.0" encoding="utf-8"?>
<sst xmlns="http://schemas.openxmlformats.org/spreadsheetml/2006/main" count="2907" uniqueCount="1728">
  <si>
    <t>Cons</t>
  </si>
  <si>
    <t>CODICE</t>
  </si>
  <si>
    <t xml:space="preserve">VOCE NUOVO MODELLO CE </t>
  </si>
  <si>
    <t>CE Previsionale 2024</t>
  </si>
  <si>
    <t>IV CE 2023</t>
  </si>
  <si>
    <t>Delta</t>
  </si>
  <si>
    <t>x</t>
  </si>
  <si>
    <t>AA0010</t>
  </si>
  <si>
    <t>A.1)  Contributi in c/esercizio</t>
  </si>
  <si>
    <t>SOMMA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</si>
  <si>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</si>
  <si>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</si>
  <si>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</si>
  <si>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</si>
  <si>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</si>
  <si>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</si>
  <si>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</si>
  <si>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</si>
  <si>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</si>
  <si>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</si>
  <si>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</si>
  <si>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</si>
  <si>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</si>
  <si>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</si>
  <si>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</si>
  <si>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</si>
  <si>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</si>
  <si>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</si>
  <si>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</si>
  <si>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</si>
  <si>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</si>
  <si>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</si>
  <si>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</si>
  <si>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</si>
  <si>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</si>
  <si>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</si>
  <si>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</si>
  <si>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</si>
  <si>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</si>
  <si>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</si>
  <si>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</si>
  <si>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</si>
  <si>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</si>
  <si>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</si>
  <si>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</si>
  <si>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</si>
  <si>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</si>
  <si>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</si>
  <si>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</si>
  <si>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</si>
  <si>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</si>
  <si>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</si>
  <si>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</si>
  <si>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</si>
  <si>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</si>
  <si>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</si>
  <si>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</si>
  <si>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</si>
  <si>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</si>
  <si>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</si>
  <si>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</si>
  <si>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</si>
  <si>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</si>
  <si>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</si>
  <si>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</si>
  <si>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</si>
  <si>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</si>
  <si>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</si>
  <si>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</si>
  <si>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</si>
  <si>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</si>
  <si>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</si>
  <si>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</si>
  <si>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</si>
  <si>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</si>
  <si>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</si>
  <si>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</si>
  <si>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</si>
  <si>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</si>
  <si>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</si>
  <si>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</si>
  <si>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</si>
  <si>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</si>
  <si>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</si>
  <si>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</si>
  <si>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</si>
  <si>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</si>
  <si>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</si>
  <si>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</si>
  <si>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</si>
  <si>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</si>
  <si>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</si>
  <si>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</si>
  <si>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</si>
  <si>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</si>
  <si>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</si>
  <si>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</si>
  <si>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</si>
  <si>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</si>
  <si>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</si>
  <si>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</si>
  <si>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</si>
  <si>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</si>
  <si>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</si>
  <si>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</si>
  <si>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</si>
  <si>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</si>
  <si>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</si>
  <si>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</si>
  <si>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</si>
  <si>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</si>
  <si>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</si>
  <si>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</si>
  <si>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</si>
  <si>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</si>
  <si>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</si>
  <si>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</si>
  <si>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</si>
  <si>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</si>
  <si>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</si>
  <si>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</si>
  <si>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</si>
  <si>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</si>
  <si>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</si>
  <si>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</si>
  <si>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</si>
  <si>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</si>
  <si>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</si>
  <si>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</si>
  <si>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</si>
  <si>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</si>
  <si>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</si>
  <si>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</si>
  <si>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</si>
  <si>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</si>
  <si>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</si>
  <si>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</si>
  <si>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</si>
  <si>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</si>
  <si>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</si>
  <si>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</si>
  <si>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</si>
  <si>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</si>
  <si>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</si>
  <si>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</si>
  <si>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</si>
  <si>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</si>
  <si>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</si>
  <si>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</si>
  <si>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</si>
  <si>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</si>
  <si>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</si>
  <si>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</si>
  <si>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</si>
  <si>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</si>
  <si>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</si>
  <si>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</si>
  <si>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</si>
  <si>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</si>
  <si>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</si>
  <si>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</si>
  <si>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</si>
  <si>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</si>
  <si>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</si>
  <si>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</si>
  <si>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</si>
  <si>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</si>
  <si>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</si>
  <si>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</si>
  <si>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</si>
  <si>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</si>
  <si>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</si>
  <si>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</si>
  <si>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</si>
  <si>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</si>
  <si>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</si>
  <si>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</si>
  <si>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</si>
  <si>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</si>
  <si>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</si>
  <si>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</si>
  <si>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</si>
  <si>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</si>
  <si>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</si>
  <si>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</si>
  <si>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</si>
  <si>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</si>
  <si>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</si>
  <si>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</si>
  <si>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</si>
  <si>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</si>
  <si>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</si>
  <si>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</si>
  <si>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</si>
  <si>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</si>
  <si>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</si>
  <si>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</si>
  <si>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</si>
  <si>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</si>
  <si>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</si>
  <si>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</si>
  <si>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</si>
  <si>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</si>
  <si>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</si>
  <si>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</si>
  <si>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</si>
  <si>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</si>
  <si>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</si>
  <si>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</si>
  <si>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</si>
  <si>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</si>
  <si>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</si>
  <si>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</si>
  <si>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</si>
  <si>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</si>
  <si>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</si>
  <si>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</si>
  <si>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</si>
  <si>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</si>
  <si>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</si>
  <si>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</si>
  <si>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</si>
  <si>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</si>
  <si>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</si>
  <si>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</si>
  <si>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</si>
  <si>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</si>
  <si>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</si>
  <si>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</si>
  <si>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</si>
  <si>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</si>
  <si>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</si>
  <si>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</si>
  <si>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</si>
  <si>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</si>
  <si>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</si>
  <si>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</si>
  <si>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</si>
  <si>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</si>
  <si>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</si>
  <si>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</si>
  <si>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</si>
  <si>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</si>
  <si>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</si>
  <si>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</si>
  <si>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</si>
  <si>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</si>
  <si>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</si>
  <si>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</si>
  <si>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</si>
  <si>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</si>
  <si>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</si>
  <si>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</si>
  <si>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</si>
  <si>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</si>
  <si>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</si>
  <si>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</si>
  <si>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</si>
  <si>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</si>
  <si>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</si>
  <si>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</si>
  <si>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</si>
  <si>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</si>
  <si>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</si>
  <si>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</si>
  <si>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</si>
  <si>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</si>
  <si>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</si>
  <si>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</si>
  <si>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</si>
  <si>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</si>
  <si>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</si>
  <si>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</si>
  <si>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</si>
  <si>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</si>
  <si>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</si>
  <si>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</si>
  <si>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</si>
  <si>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</si>
  <si>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</si>
  <si>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</si>
  <si>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</si>
  <si>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</si>
  <si>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</si>
  <si>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r>
      <t>B.1.A.1.1) Medicinali con AIC, a</t>
    </r>
    <r>
      <rPr>
        <b/>
        <sz val="11"/>
        <rFont val="Garamond"/>
        <family val="1"/>
      </rPr>
      <t>d eccezione</t>
    </r>
    <r>
      <rPr>
        <sz val="11"/>
        <rFont val="Garamond"/>
        <family val="1"/>
      </rPr>
      <t xml:space="preserve"> </t>
    </r>
    <r>
      <rPr>
        <u/>
        <sz val="11"/>
        <rFont val="Garamond"/>
        <family val="1"/>
      </rPr>
      <t>di vaccini, emoderivati di produzione regionale, ossigeno e altri gas medicali</t>
    </r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</si>
  <si>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</si>
  <si>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</si>
  <si>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</si>
  <si>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</si>
  <si>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</si>
  <si>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</si>
  <si>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</si>
  <si>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</si>
  <si>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</si>
  <si>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</si>
  <si>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</si>
  <si>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</si>
  <si>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</si>
  <si>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</si>
  <si>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</si>
  <si>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</si>
  <si>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</si>
  <si>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</si>
  <si>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</si>
  <si>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</si>
  <si>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</si>
  <si>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</si>
  <si>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</si>
  <si>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</si>
  <si>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</si>
  <si>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</si>
  <si>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</si>
  <si>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</si>
  <si>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</si>
  <si>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</si>
  <si>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</si>
  <si>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</si>
  <si>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</si>
  <si>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</si>
  <si>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</si>
  <si>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</si>
  <si>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</si>
  <si>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</si>
  <si>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</si>
  <si>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</si>
  <si>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</si>
  <si>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</si>
  <si>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</si>
  <si>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</si>
  <si>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</si>
  <si>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</si>
  <si>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</si>
  <si>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</si>
  <si>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</si>
  <si>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</si>
  <si>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</si>
  <si>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</si>
  <si>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</si>
  <si>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</si>
  <si>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</si>
  <si>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</si>
  <si>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</si>
  <si>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</si>
  <si>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</si>
  <si>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</si>
  <si>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</si>
  <si>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</si>
  <si>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</si>
  <si>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</si>
  <si>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</si>
  <si>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</si>
  <si>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</si>
  <si>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</si>
  <si>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</si>
  <si>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</si>
  <si>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</si>
  <si>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</si>
  <si>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</si>
  <si>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</si>
  <si>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</si>
  <si>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</si>
  <si>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</si>
  <si>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</si>
  <si>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</si>
  <si>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</si>
  <si>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</si>
  <si>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</si>
  <si>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</si>
  <si>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</si>
  <si>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</si>
  <si>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</si>
  <si>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</si>
  <si>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</si>
  <si>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</si>
  <si>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</si>
  <si>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</si>
  <si>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</si>
  <si>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</si>
  <si>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</si>
  <si>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</si>
  <si>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</si>
  <si>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</si>
  <si>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</si>
  <si>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</si>
  <si>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</si>
  <si>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</si>
  <si>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</si>
  <si>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</si>
  <si>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</si>
  <si>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</si>
  <si>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</si>
  <si>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</si>
  <si>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</si>
  <si>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</si>
  <si>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</si>
  <si>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</si>
  <si>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</si>
  <si>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</si>
  <si>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</si>
  <si>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</si>
  <si>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</si>
  <si>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</si>
  <si>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</si>
  <si>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</si>
  <si>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</si>
  <si>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</si>
  <si>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</si>
  <si>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</si>
  <si>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</si>
  <si>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</si>
  <si>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</si>
  <si>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</si>
  <si>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</si>
  <si>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</si>
  <si>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</si>
  <si>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</si>
  <si>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</si>
  <si>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</si>
  <si>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</si>
  <si>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</si>
  <si>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</si>
  <si>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</si>
  <si>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</si>
  <si>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</si>
  <si>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</si>
  <si>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</si>
  <si>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</si>
  <si>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</si>
  <si>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</si>
  <si>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</si>
  <si>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</si>
  <si>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</si>
  <si>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</si>
  <si>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</si>
  <si>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</si>
  <si>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</si>
  <si>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</si>
  <si>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</si>
  <si>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</si>
  <si>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</si>
  <si>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</si>
  <si>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</si>
  <si>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</si>
  <si>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</si>
  <si>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</si>
  <si>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</si>
  <si>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</si>
  <si>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</si>
  <si>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</si>
  <si>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</si>
  <si>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</si>
  <si>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</si>
  <si>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</si>
  <si>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</si>
  <si>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</si>
  <si>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</si>
  <si>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</si>
  <si>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</si>
  <si>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</si>
  <si>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</si>
  <si>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</si>
  <si>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</si>
  <si>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</si>
  <si>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</si>
  <si>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</si>
  <si>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</si>
  <si>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</si>
  <si>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</si>
  <si>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</si>
  <si>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</si>
  <si>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</si>
  <si>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</si>
  <si>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</si>
  <si>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</si>
  <si>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</si>
  <si>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</si>
  <si>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</si>
  <si>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</si>
  <si>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</si>
  <si>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</si>
  <si>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</si>
  <si>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</si>
  <si>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</si>
  <si>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</si>
  <si>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</si>
  <si>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</si>
  <si>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</si>
  <si>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</si>
  <si>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</si>
  <si>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</si>
  <si>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</si>
  <si>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</si>
  <si>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</si>
  <si>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</si>
  <si>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</si>
  <si>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</si>
  <si>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</si>
  <si>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</si>
  <si>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</si>
  <si>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</si>
  <si>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</si>
  <si>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</si>
  <si>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</si>
  <si>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</si>
  <si>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</si>
  <si>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</si>
  <si>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</si>
  <si>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</si>
  <si>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</si>
  <si>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</si>
  <si>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</si>
  <si>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</si>
  <si>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</si>
  <si>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</si>
  <si>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</si>
  <si>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</si>
  <si>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</si>
  <si>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</si>
  <si>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</si>
  <si>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</si>
  <si>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</si>
  <si>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</si>
  <si>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</si>
  <si>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</si>
  <si>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</si>
  <si>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</si>
  <si>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</si>
  <si>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</si>
  <si>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</si>
  <si>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</si>
  <si>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</si>
  <si>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</si>
  <si>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</si>
  <si>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</si>
  <si>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</si>
  <si>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</si>
  <si>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</si>
  <si>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</si>
  <si>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</si>
  <si>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</si>
  <si>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</si>
  <si>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</si>
  <si>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</si>
  <si>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</si>
  <si>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</si>
  <si>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</si>
  <si>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</si>
  <si>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</si>
  <si>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</si>
  <si>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</si>
  <si>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</si>
  <si>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</si>
  <si>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</si>
  <si>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</si>
  <si>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</si>
  <si>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</si>
  <si>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</si>
  <si>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</si>
  <si>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</si>
  <si>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</si>
  <si>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</si>
  <si>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</si>
  <si>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</si>
  <si>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</si>
  <si>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</si>
  <si>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</si>
  <si>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</si>
  <si>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</si>
  <si>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</si>
  <si>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</si>
  <si>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</si>
  <si>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</si>
  <si>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</si>
  <si>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</si>
  <si>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</si>
  <si>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</si>
  <si>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</si>
  <si>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</si>
  <si>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</si>
  <si>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</si>
  <si>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</si>
  <si>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</si>
  <si>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</si>
  <si>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</si>
  <si>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</si>
  <si>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</si>
  <si>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</si>
  <si>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</si>
  <si>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</si>
  <si>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</si>
  <si>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</si>
  <si>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</si>
  <si>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</si>
  <si>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</si>
  <si>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</si>
  <si>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</si>
  <si>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</si>
  <si>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</si>
  <si>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</si>
  <si>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</si>
  <si>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</si>
  <si>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</si>
  <si>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</si>
  <si>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</si>
  <si>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</si>
  <si>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</si>
  <si>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</si>
  <si>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</si>
  <si>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</si>
  <si>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</si>
  <si>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</si>
  <si>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</si>
  <si>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</si>
  <si>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</si>
  <si>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</si>
  <si>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</si>
  <si>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</si>
  <si>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</si>
  <si>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</si>
  <si>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</si>
  <si>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</si>
  <si>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</si>
  <si>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</si>
  <si>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</si>
  <si>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</si>
  <si>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</si>
  <si>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</si>
  <si>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</si>
  <si>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</si>
  <si>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</si>
  <si>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</si>
  <si>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</si>
  <si>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</si>
  <si>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</si>
  <si>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</si>
  <si>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</si>
  <si>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</si>
  <si>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</si>
  <si>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</si>
  <si>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</si>
  <si>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</si>
  <si>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</si>
  <si>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</si>
  <si>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</si>
  <si>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</si>
  <si>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</si>
  <si>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</si>
  <si>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</si>
  <si>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</si>
  <si>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</si>
  <si>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</si>
  <si>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</si>
  <si>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</si>
  <si>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</si>
  <si>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</si>
  <si>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</si>
  <si>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</si>
  <si>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</si>
  <si>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</si>
  <si>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</si>
  <si>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</si>
  <si>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</si>
  <si>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</si>
  <si>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</si>
  <si>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</si>
  <si>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</si>
  <si>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</si>
  <si>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</si>
  <si>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</si>
  <si>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</si>
  <si>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</si>
  <si>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</si>
  <si>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</si>
  <si>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</si>
  <si>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</si>
  <si>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</si>
  <si>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</si>
  <si>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</si>
  <si>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</si>
  <si>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</si>
  <si>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</si>
  <si>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</si>
  <si>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</si>
  <si>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</si>
  <si>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</si>
  <si>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</si>
  <si>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</si>
  <si>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</si>
  <si>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</si>
  <si>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</si>
  <si>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</si>
  <si>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</si>
  <si>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</si>
  <si>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</si>
  <si>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</si>
  <si>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</si>
  <si>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</si>
  <si>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</si>
  <si>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</si>
  <si>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</si>
  <si>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</si>
  <si>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</si>
  <si>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</si>
  <si>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</si>
  <si>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</si>
  <si>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</si>
  <si>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</si>
  <si>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</si>
  <si>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</si>
  <si>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</si>
  <si>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</si>
  <si>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</si>
  <si>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</si>
  <si>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</si>
  <si>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</si>
  <si>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</si>
  <si>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</si>
  <si>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</si>
  <si>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</si>
  <si>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</si>
  <si>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</si>
  <si>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</si>
  <si>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</si>
  <si>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</si>
  <si>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</si>
  <si>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</si>
  <si>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</si>
  <si>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</si>
  <si>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</si>
  <si>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</si>
  <si>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</si>
  <si>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</si>
  <si>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</si>
  <si>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</si>
  <si>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</si>
  <si>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</si>
  <si>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</si>
  <si>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</si>
  <si>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</si>
  <si>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</si>
  <si>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</si>
  <si>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</si>
  <si>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</si>
  <si>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</si>
  <si>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</si>
  <si>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</si>
  <si>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</si>
  <si>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</si>
  <si>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</si>
  <si>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</si>
  <si>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</si>
  <si>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</si>
  <si>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</si>
  <si>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</si>
  <si>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</si>
  <si>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</si>
  <si>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</si>
  <si>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</si>
  <si>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</si>
  <si>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</si>
  <si>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</si>
  <si>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</si>
  <si>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</si>
  <si>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</si>
  <si>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</si>
  <si>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</si>
  <si>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</si>
  <si>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</si>
  <si>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</si>
  <si>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</si>
  <si>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</si>
  <si>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</si>
  <si>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</si>
  <si>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</si>
  <si>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</si>
  <si>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</si>
  <si>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</si>
  <si>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</si>
  <si>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</si>
  <si>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</si>
  <si>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</si>
  <si>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</si>
  <si>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</si>
  <si>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</si>
  <si>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</si>
  <si>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</si>
  <si>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</si>
  <si>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</si>
  <si>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</si>
  <si>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</si>
  <si>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</si>
  <si>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</si>
  <si>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</si>
  <si>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</si>
  <si>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</si>
  <si>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</si>
  <si>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</si>
  <si>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</si>
  <si>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</si>
  <si>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</si>
  <si>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</si>
  <si>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</si>
  <si>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</si>
  <si>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</si>
  <si>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</si>
  <si>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</si>
  <si>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</si>
  <si>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</si>
  <si>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</si>
  <si>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</si>
  <si>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</si>
  <si>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</si>
  <si>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</si>
  <si>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</si>
  <si>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</si>
  <si>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</si>
  <si>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</si>
  <si>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</si>
  <si>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</si>
  <si>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</si>
  <si>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</si>
  <si>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</si>
  <si>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</si>
  <si>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</si>
  <si>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</si>
  <si>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</si>
  <si>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</si>
  <si>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</si>
  <si>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</si>
  <si>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</si>
  <si>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</si>
  <si>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</si>
  <si>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</si>
  <si>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</si>
  <si>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</si>
  <si>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</si>
  <si>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</si>
  <si>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</si>
  <si>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</si>
  <si>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</si>
  <si>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</si>
  <si>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</si>
  <si>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</si>
  <si>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</si>
  <si>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</si>
  <si>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</si>
  <si>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</si>
  <si>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</si>
  <si>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</si>
  <si>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</si>
  <si>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</si>
  <si>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</si>
  <si>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</si>
  <si>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</si>
  <si>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</si>
  <si>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</si>
  <si>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</si>
  <si>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</si>
  <si>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</si>
  <si>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</si>
  <si>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</si>
  <si>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</si>
  <si>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</si>
  <si>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</si>
  <si>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</si>
  <si>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</si>
  <si>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</si>
  <si>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</si>
  <si>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</si>
  <si>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</si>
  <si>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</si>
  <si>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</si>
  <si>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</si>
  <si>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</si>
  <si>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</si>
  <si>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</si>
  <si>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</si>
  <si>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</si>
  <si>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</si>
  <si>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</si>
  <si>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</si>
  <si>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</si>
  <si>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</si>
  <si>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</si>
  <si>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</si>
  <si>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</si>
  <si>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</si>
  <si>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</si>
  <si>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</si>
  <si>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</si>
  <si>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</si>
  <si>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</si>
  <si>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</si>
  <si>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</si>
  <si>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</si>
  <si>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</si>
  <si>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</si>
  <si>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</si>
  <si>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</si>
  <si>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</si>
  <si>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</si>
  <si>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</si>
  <si>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</si>
  <si>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</si>
  <si>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</si>
  <si>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</si>
  <si>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</si>
  <si>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</si>
  <si>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</si>
  <si>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</si>
  <si>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</si>
  <si>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</si>
  <si>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</si>
  <si>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</si>
  <si>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</si>
  <si>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</si>
  <si>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</si>
  <si>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</si>
  <si>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</si>
  <si>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</si>
  <si>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</si>
  <si>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</si>
  <si>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</si>
  <si>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</si>
  <si>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</si>
  <si>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</si>
  <si>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</si>
  <si>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</si>
  <si>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</si>
  <si>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</si>
  <si>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</si>
  <si>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</si>
  <si>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</si>
  <si>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</si>
  <si>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</si>
  <si>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</si>
  <si>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</si>
  <si>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</si>
  <si>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</si>
  <si>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</si>
  <si>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</si>
  <si>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</si>
  <si>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</si>
  <si>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</si>
  <si>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</si>
  <si>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</si>
  <si>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</si>
  <si>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</si>
  <si>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</si>
  <si>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</si>
  <si>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</si>
  <si>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</si>
  <si>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</si>
  <si>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</si>
  <si>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</si>
  <si>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</si>
  <si>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</si>
  <si>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</si>
  <si>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</si>
  <si>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</si>
  <si>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</si>
  <si>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</si>
  <si>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</si>
  <si>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</si>
  <si>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</si>
  <si>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</si>
  <si>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</si>
  <si>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</si>
  <si>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</si>
  <si>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</si>
  <si>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</si>
  <si>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</si>
  <si>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</si>
  <si>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</si>
  <si>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</si>
  <si>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</si>
  <si>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</si>
  <si>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</si>
  <si>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</si>
  <si>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</si>
  <si>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</si>
  <si>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</si>
  <si>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</si>
  <si>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</si>
  <si>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</si>
  <si>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</si>
  <si>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</si>
  <si>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</si>
  <si>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</si>
  <si>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</si>
  <si>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</si>
  <si>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</si>
  <si>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</si>
  <si>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</si>
  <si>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</si>
  <si>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</si>
  <si>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</si>
  <si>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</si>
  <si>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</si>
  <si>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</si>
  <si>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</si>
  <si>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</si>
  <si>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</si>
  <si>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</si>
  <si>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</si>
  <si>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</si>
  <si>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</si>
  <si>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</si>
  <si>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</si>
  <si>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</si>
  <si>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</si>
  <si>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</si>
  <si>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</si>
  <si>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</si>
  <si>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</si>
  <si>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</si>
  <si>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</si>
  <si>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</si>
  <si>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</si>
  <si>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</si>
  <si>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</si>
  <si>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</si>
  <si>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</si>
  <si>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</si>
  <si>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</si>
  <si>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</si>
  <si>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</si>
  <si>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</si>
  <si>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</si>
  <si>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</si>
  <si>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</si>
  <si>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</si>
  <si>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</si>
  <si>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</si>
  <si>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</si>
  <si>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</si>
  <si>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</si>
  <si>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</si>
  <si>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</si>
  <si>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</si>
  <si>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</si>
  <si>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</si>
  <si>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</si>
  <si>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</si>
  <si>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</si>
  <si>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</si>
  <si>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</si>
  <si>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</si>
  <si>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</si>
  <si>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</si>
  <si>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</si>
  <si>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</si>
  <si>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</si>
  <si>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</si>
  <si>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</si>
  <si>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</si>
  <si>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</si>
  <si>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</si>
  <si>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</si>
  <si>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</si>
  <si>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</si>
  <si>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</si>
  <si>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</si>
  <si>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</si>
  <si>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</si>
  <si>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</si>
  <si>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</si>
  <si>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</si>
  <si>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</si>
  <si>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</si>
  <si>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</si>
  <si>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</si>
  <si>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</si>
  <si>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</si>
  <si>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</si>
  <si>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</si>
  <si>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</si>
  <si>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</si>
  <si>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</si>
  <si>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</si>
  <si>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</si>
  <si>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</si>
  <si>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</si>
  <si>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</si>
  <si>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</si>
  <si>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</si>
  <si>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</si>
  <si>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</si>
  <si>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</si>
  <si>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</si>
  <si>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</si>
  <si>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</si>
  <si>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</si>
  <si>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</si>
  <si>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</si>
  <si>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</si>
  <si>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</si>
  <si>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</si>
  <si>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</si>
  <si>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</si>
  <si>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</si>
  <si>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</si>
  <si>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</si>
  <si>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</si>
  <si>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</si>
  <si>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</si>
  <si>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</si>
  <si>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</si>
  <si>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</si>
  <si>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</si>
  <si>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</si>
  <si>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</si>
  <si>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</si>
  <si>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</si>
  <si>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</si>
  <si>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</si>
  <si>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</si>
  <si>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</si>
  <si>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</si>
  <si>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</si>
  <si>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</si>
  <si>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</si>
  <si>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</si>
  <si>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</si>
  <si>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</si>
  <si>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U.O.S. Contabilità Costi e Ricavi</t>
  </si>
  <si>
    <t>Dott. Antonello Porcaro</t>
  </si>
  <si>
    <t>Il Direttore U.O.C. Economico-Finanziario</t>
  </si>
  <si>
    <t>Dott.ssa Rosaria Di Fresco</t>
  </si>
  <si>
    <t>STATO  PATRIMONIALE</t>
  </si>
  <si>
    <r>
      <t>Importi</t>
    </r>
    <r>
      <rPr>
        <b/>
        <sz val="16"/>
        <rFont val="Garamond"/>
        <family val="1"/>
      </rPr>
      <t xml:space="preserve">: Euro    </t>
    </r>
  </si>
  <si>
    <t>ATTIVO</t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</si>
  <si>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</si>
  <si>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Anno
2024</t>
  </si>
  <si>
    <t>Anno
2023</t>
  </si>
  <si>
    <t>VARIAZIONE T/T-1</t>
  </si>
  <si>
    <t>Importo</t>
  </si>
  <si>
    <t>%</t>
  </si>
  <si>
    <t>A)</t>
  </si>
  <si>
    <t>IMMOBILIZZAZIONI</t>
  </si>
  <si>
    <t>I</t>
  </si>
  <si>
    <t>Immobilizzazioni immateriali</t>
  </si>
  <si>
    <t>SPA.A.I.1)</t>
  </si>
  <si>
    <t>1)</t>
  </si>
  <si>
    <t>Costi d'impianto e di ampliamento</t>
  </si>
  <si>
    <t>SPA.A.I.2)</t>
  </si>
  <si>
    <t>2)</t>
  </si>
  <si>
    <t>Costi di ricerca e sviluppo</t>
  </si>
  <si>
    <t>SPA.A.I.3)</t>
  </si>
  <si>
    <t>3)</t>
  </si>
  <si>
    <t>Diritti di brevetto e di utilizzazione delle opere dell'ingegno</t>
  </si>
  <si>
    <t>SPA.A.I.4)</t>
  </si>
  <si>
    <t>4)</t>
  </si>
  <si>
    <t>Immobilizzazioni immateriali in corso e acconti</t>
  </si>
  <si>
    <t>SPA.A.I.5)</t>
  </si>
  <si>
    <t>5)</t>
  </si>
  <si>
    <t>Altre immobilizzazioni immateriali</t>
  </si>
  <si>
    <t>II</t>
  </si>
  <si>
    <t>Immobilizzazioni materiali</t>
  </si>
  <si>
    <t>Terreni</t>
  </si>
  <si>
    <t>SPA.A.II.1.a)</t>
  </si>
  <si>
    <t>a)</t>
  </si>
  <si>
    <t>Terreni disponibili</t>
  </si>
  <si>
    <t>SPA.A.II.1.b)</t>
  </si>
  <si>
    <t>b)</t>
  </si>
  <si>
    <t>Terreni indisponibili</t>
  </si>
  <si>
    <t>Fabbricati</t>
  </si>
  <si>
    <t>SPA.A.II.2.a)</t>
  </si>
  <si>
    <t>Fabbricati non strumentali (disponibili)</t>
  </si>
  <si>
    <t>SPA.A.II.2.b)</t>
  </si>
  <si>
    <t>Fabbricati strumentali (indisponibili)</t>
  </si>
  <si>
    <t>SPA.A.II.3)</t>
  </si>
  <si>
    <t>Impianti e macchinari</t>
  </si>
  <si>
    <t>SPA.A.II.4)</t>
  </si>
  <si>
    <t>Attrezzature sanitarie e scientifiche</t>
  </si>
  <si>
    <t>SPA.A.II.5)</t>
  </si>
  <si>
    <t>Mobili e arredi</t>
  </si>
  <si>
    <t>SPA.A.II.6)</t>
  </si>
  <si>
    <t>6)</t>
  </si>
  <si>
    <t>Automezzi</t>
  </si>
  <si>
    <t>SPA.A.II.7)</t>
  </si>
  <si>
    <t>7)</t>
  </si>
  <si>
    <t>Oggetti d'arte</t>
  </si>
  <si>
    <t>SPA.A.II.8)</t>
  </si>
  <si>
    <t>8)</t>
  </si>
  <si>
    <t>Altre immobilizzazioni materiali</t>
  </si>
  <si>
    <t>SPA.A.II.9)</t>
  </si>
  <si>
    <t>9)</t>
  </si>
  <si>
    <t>Immobilizzazioni materiali in corso e acconti</t>
  </si>
  <si>
    <t>Entro 12 mesi</t>
  </si>
  <si>
    <t>Oltre 12 mesi</t>
  </si>
  <si>
    <t>III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</si>
  <si>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</si>
  <si>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t>Crediti finanziari</t>
  </si>
  <si>
    <t>SPA.A.III.1.a)</t>
  </si>
  <si>
    <t>Crediti finanziari v/Stato</t>
  </si>
  <si>
    <t>SPA.A.III.1.b)</t>
  </si>
  <si>
    <t>Crediti finanziari v/Regione</t>
  </si>
  <si>
    <t>SPA.A.III.1.c)</t>
  </si>
  <si>
    <t>c)</t>
  </si>
  <si>
    <t>Crediti finanziari v/partecipate</t>
  </si>
  <si>
    <t>SPA.A.III.1.d)</t>
  </si>
  <si>
    <t>d)</t>
  </si>
  <si>
    <t>Crediti finanziari v/altri</t>
  </si>
  <si>
    <t>Titoli</t>
  </si>
  <si>
    <t>SPA.A.III.2.a)</t>
  </si>
  <si>
    <t>Partecipazioni</t>
  </si>
  <si>
    <t>SPA.A.III.2.b)</t>
  </si>
  <si>
    <t>Altri titoli</t>
  </si>
  <si>
    <t>Totale A)</t>
  </si>
  <si>
    <t>B)</t>
  </si>
  <si>
    <t>ATTIVO CIRCOLANTE</t>
  </si>
  <si>
    <t>Rimanenze</t>
  </si>
  <si>
    <t>SPA.B.I.1)</t>
  </si>
  <si>
    <t>Rimanenze beni sanitari</t>
  </si>
  <si>
    <t>SPA.B.I.2)</t>
  </si>
  <si>
    <t>Rimanenze beni non sanitari</t>
  </si>
  <si>
    <t>SPA.B.I.3)</t>
  </si>
  <si>
    <t>Acconti per acquisti beni sanitari</t>
  </si>
  <si>
    <t>SPA.B.I.4)</t>
  </si>
  <si>
    <t>Acconti per acquisti beni non sanitari</t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</si>
  <si>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</si>
  <si>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</t>
  </si>
  <si>
    <t>Crediti v/Stato - parte corrente</t>
  </si>
  <si>
    <t>SPA.B.II.1.a.1)</t>
  </si>
  <si>
    <t>Crediti v/Stato per spesa corrente e acconti</t>
  </si>
  <si>
    <t>SPA.B.II.1.a.2)</t>
  </si>
  <si>
    <t>Crediti v/Stato - altro</t>
  </si>
  <si>
    <t>SPA.B.II.1.b)</t>
  </si>
  <si>
    <t>Crediti v/Stato - investimenti</t>
  </si>
  <si>
    <t>Crediti v/Stato - per ricerca</t>
  </si>
  <si>
    <t>SPA.B.II.1.c.1)</t>
  </si>
  <si>
    <t>Crediti v/Ministero della Salute per ricerca corrente</t>
  </si>
  <si>
    <t>SPA.B.II.1.c.2)</t>
  </si>
  <si>
    <t>Crediti v/Ministero della Salute per ricerca finalizzata</t>
  </si>
  <si>
    <t>SPA.B.II.1.c.3)</t>
  </si>
  <si>
    <t xml:space="preserve">Crediti v/Stato per ricerca - altre Amministrazioni centrali </t>
  </si>
  <si>
    <t>SPA.B.II.1.c.4)</t>
  </si>
  <si>
    <t>Crediti v/Stato - investimenti per ricerca</t>
  </si>
  <si>
    <t>SPA.B.II.1.d)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</si>
  <si>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</si>
  <si>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</si>
  <si>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</si>
  <si>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</si>
  <si>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SPA.B.II.2.a.1.a)</t>
  </si>
  <si>
    <t xml:space="preserve">a)  Crediti v/Regione o Provincia Autonoma per finanziamento sanitario ordinario corrente </t>
  </si>
  <si>
    <t>SPA.B.II.2.a.1.b)</t>
  </si>
  <si>
    <t>b)  Crediti v/Regione o Provincia Autonoma per finanziamento sanitario aggiuntivo corrente LEA</t>
  </si>
  <si>
    <t>SPA.B.II.2.a.1.c)</t>
  </si>
  <si>
    <t>c)  Crediti v/Regione o Provincia Autonoma per finanziamento sanitario aggiuntivo corrente extra LEA</t>
  </si>
  <si>
    <t>SPA.B.II.2.a.1.d)</t>
  </si>
  <si>
    <t>d)  Crediti v/Regione o Provincia Autonoma per spesa corrente - altro</t>
  </si>
  <si>
    <t>SPA.B.II.2.a.2)</t>
  </si>
  <si>
    <t>Crediti v/Regione o Provincia Autonoma per ricerca</t>
  </si>
  <si>
    <t>Crediti v/Regione o Provincia Autonoma - patrimonio netto</t>
  </si>
  <si>
    <t>SPA.B.II.2.b.1)</t>
  </si>
  <si>
    <t>Crediti v/Regione o Provincia Autonoma per finanziamento per investimenti</t>
  </si>
  <si>
    <t>SPA.B.II.2.b.2)</t>
  </si>
  <si>
    <t>Crediti v/Regione o Provincia Autonoma per incremento fondo di dotazione</t>
  </si>
  <si>
    <t>SPA.B.II.2.b.3)</t>
  </si>
  <si>
    <t>Crediti v/Regione o Provincia Autonoma per ripiano perdite</t>
  </si>
  <si>
    <t>SPA.B.II.2.b.4)</t>
  </si>
  <si>
    <t>Crediti v/Regione o Provincia Autonoma per ricostituzione risorse da investimenti esercizi precedenti</t>
  </si>
  <si>
    <t>SPA.B.II.3)</t>
  </si>
  <si>
    <t>Crediti v/Comuni</t>
  </si>
  <si>
    <t>Crediti v/aziende sanitarie pubbliche e acconto quota FSR da distribuire</t>
  </si>
  <si>
    <t>SPA.B.II.4.a)</t>
  </si>
  <si>
    <t>Crediti v/aziende sanitarie pubbliche della Regione</t>
  </si>
  <si>
    <t>SPA.B.II.4.b)</t>
  </si>
  <si>
    <t>Crediti v/aziende sanitarie pubbliche fuori Regione</t>
  </si>
  <si>
    <t>SPA.B.II.5)</t>
  </si>
  <si>
    <t>Crediti v/società partecipate e/o enti dipendenti della Regione</t>
  </si>
  <si>
    <t>SPA.B.II.6)</t>
  </si>
  <si>
    <t>Crediti v/Erario</t>
  </si>
  <si>
    <t>SPA.B.II.7)</t>
  </si>
  <si>
    <t>Crediti v/altri</t>
  </si>
  <si>
    <t>Attività finanziarie che non costituiscono immobilizzazioni</t>
  </si>
  <si>
    <t>SPA.B.III.1)</t>
  </si>
  <si>
    <t>Partecipazioni che non costituiscono immobilizzazioni</t>
  </si>
  <si>
    <t>SPA.B.III.2)</t>
  </si>
  <si>
    <t>Altri titoli che non costituiscono immobilizzazioni</t>
  </si>
  <si>
    <t>IV</t>
  </si>
  <si>
    <t>Disponibilità liquide</t>
  </si>
  <si>
    <t>SPA.B.IV.1)</t>
  </si>
  <si>
    <t>Cassa</t>
  </si>
  <si>
    <t>SPA.B.IV.2)</t>
  </si>
  <si>
    <t>Istituto Tesoriere</t>
  </si>
  <si>
    <t>SPA.B.IV.3)</t>
  </si>
  <si>
    <t>Tesoreria Unica</t>
  </si>
  <si>
    <t>SPA.B.IV.4)</t>
  </si>
  <si>
    <t>Conto corrente postale</t>
  </si>
  <si>
    <t>Totale B)</t>
  </si>
  <si>
    <t>C)</t>
  </si>
  <si>
    <t>RATEI E RISCONTI ATTIVI</t>
  </si>
  <si>
    <t>SPA.C.I)</t>
  </si>
  <si>
    <t>Ratei attivi</t>
  </si>
  <si>
    <t>SPA.C.II)</t>
  </si>
  <si>
    <t>Risconti attivi</t>
  </si>
  <si>
    <t>Totale C)</t>
  </si>
  <si>
    <t>TOTALE ATTIVO (A+B+C)</t>
  </si>
  <si>
    <t>D)</t>
  </si>
  <si>
    <t>CONTI D'ORDINE</t>
  </si>
  <si>
    <t>COA.D.1)</t>
  </si>
  <si>
    <t>Canoni di leasing ancora da pagare</t>
  </si>
  <si>
    <t>COA.D.2)</t>
  </si>
  <si>
    <t>Depositi cauzionali</t>
  </si>
  <si>
    <t>COA.D.3)</t>
  </si>
  <si>
    <t>Beni in comodato</t>
  </si>
  <si>
    <t>COA.D.4)</t>
  </si>
  <si>
    <t>Altri conti d'ordine</t>
  </si>
  <si>
    <t>Totale D)</t>
  </si>
  <si>
    <t>attivo</t>
  </si>
  <si>
    <t>passivo</t>
  </si>
  <si>
    <t>check</t>
  </si>
  <si>
    <t>X</t>
  </si>
  <si>
    <t xml:space="preserve">                  STATO  PATRIMONIALE</t>
  </si>
  <si>
    <t xml:space="preserve">                  PASSIVO E PATRIMONIO NETTO</t>
  </si>
  <si>
    <t>PATRIMONIO NETTO</t>
  </si>
  <si>
    <t>SPP.A.I)</t>
  </si>
  <si>
    <t>Fondo di dotazione</t>
  </si>
  <si>
    <t>Finanziamenti per investimenti</t>
  </si>
  <si>
    <t>SPP.A.II.1)</t>
  </si>
  <si>
    <t>Finanziamenti per beni di prima dotazione</t>
  </si>
  <si>
    <t>Finanziamenti da Stato per investimenti</t>
  </si>
  <si>
    <t>SPP.A.II.2.a)</t>
  </si>
  <si>
    <t>Finanziamenti da Stato ex art. 20 Legge 67/88</t>
  </si>
  <si>
    <t>SPP.A.II.2.b)</t>
  </si>
  <si>
    <t>Finanziamenti da Stato per ricerca</t>
  </si>
  <si>
    <t>SPP.A.II.2.c)</t>
  </si>
  <si>
    <t>Finanziamenti da Stato - altro</t>
  </si>
  <si>
    <t>SPP.A.II.3)</t>
  </si>
  <si>
    <t>Finanziamenti da Regione per investimenti</t>
  </si>
  <si>
    <t>SPP.A.II.4)</t>
  </si>
  <si>
    <t>Finanziamenti da altri soggetti pubblici per investimenti</t>
  </si>
  <si>
    <t>SPP.A.II.5)</t>
  </si>
  <si>
    <t>Finanziamenti per investimenti da rettifica contributi in conto esercizio</t>
  </si>
  <si>
    <t>SPP.A.III)</t>
  </si>
  <si>
    <t>Riserve da donazioni e lasciti vincolati ad investimenti</t>
  </si>
  <si>
    <t>SPP.A.IV)</t>
  </si>
  <si>
    <t>Altre riserve</t>
  </si>
  <si>
    <t>SPP.A.V)</t>
  </si>
  <si>
    <t>V</t>
  </si>
  <si>
    <t>Contributi per ripiano perdite</t>
  </si>
  <si>
    <t>SPP.A.VI)</t>
  </si>
  <si>
    <t>VI</t>
  </si>
  <si>
    <t>Utili (perdite) portati a nuovo</t>
  </si>
  <si>
    <t>SPP.A.VII)</t>
  </si>
  <si>
    <t>VII</t>
  </si>
  <si>
    <t>Utile (perdita) dell'esercizio</t>
  </si>
  <si>
    <t>FONDI PER RISCHI ED ONERI</t>
  </si>
  <si>
    <t>SPP.B.1</t>
  </si>
  <si>
    <t>Fondi per imposte, anche differite</t>
  </si>
  <si>
    <t>SPP.B.2)</t>
  </si>
  <si>
    <t>Fondi per rischi</t>
  </si>
  <si>
    <t>SPP.B.3</t>
  </si>
  <si>
    <t>Fondi da distribuire</t>
  </si>
  <si>
    <t>SPP.B.4)</t>
  </si>
  <si>
    <t>Quota inutilizzata contributi di parte corrente vincolati</t>
  </si>
  <si>
    <t>SPP.B.5)</t>
  </si>
  <si>
    <t>Altri fondi oneri</t>
  </si>
  <si>
    <t xml:space="preserve"> </t>
  </si>
  <si>
    <t>TRATTAMENTO FINE RAPPORTO</t>
  </si>
  <si>
    <t>SPP.C.1)</t>
  </si>
  <si>
    <t>Premi operosità</t>
  </si>
  <si>
    <t>SPP.C.2)</t>
  </si>
  <si>
    <t>TFR personale dipendente</t>
  </si>
  <si>
    <t>DEBITI (con separata indicazione, per ciascuna voce, degli importi esigibili oltre l'esercizio successivo)</t>
  </si>
  <si>
    <t>SPP.D.1)</t>
  </si>
  <si>
    <t>Mutui passivi</t>
  </si>
  <si>
    <t>SPP.D.2)</t>
  </si>
  <si>
    <t>Debiti v/Stato</t>
  </si>
  <si>
    <t>SPP.D.3)</t>
  </si>
  <si>
    <t>Debiti v/Regione o Provincia Autonoma</t>
  </si>
  <si>
    <t>SPP.D.4)</t>
  </si>
  <si>
    <t>Debiti v/Comuni</t>
  </si>
  <si>
    <t>Debiti v/aziende sanitarie pubbliche</t>
  </si>
  <si>
    <t>SPP.D.5.a)</t>
  </si>
  <si>
    <t>Debiti v/aziende sanitarie pubbliche della Regione per spesa corrente e mobilità</t>
  </si>
  <si>
    <t>SPP.D.5).b</t>
  </si>
  <si>
    <t xml:space="preserve">Debiti v/aziende sanitarie pubbliche della Regione per finanziamento sanitario aggiuntivo corrente LEA </t>
  </si>
  <si>
    <t>SPP.D.5).c</t>
  </si>
  <si>
    <t xml:space="preserve">Debiti v/aziende sanitarie pubbliche della Regione per finanziamento sanitario aggiuntivo corrente extra LEA </t>
  </si>
  <si>
    <t>SPP.D.5.d)</t>
  </si>
  <si>
    <t>Debiti v/aziende sanitarie pubbliche della Regione per altre prestazioni</t>
  </si>
  <si>
    <t>SPP.D.5).e</t>
  </si>
  <si>
    <t>e)</t>
  </si>
  <si>
    <t>Debiti v/aziende sanitarie pubbliche della Regione per versamenti a patrimonio netto</t>
  </si>
  <si>
    <t>SPP.D.5.f)</t>
  </si>
  <si>
    <t>f)</t>
  </si>
  <si>
    <t>Debiti v/aziende sanitarie pubbliche fuori Regione</t>
  </si>
  <si>
    <t>SPP.D.6)</t>
  </si>
  <si>
    <t>Debiti v/società partecipate e/o enti dipendenti della Regione</t>
  </si>
  <si>
    <t>SPP.D.7)</t>
  </si>
  <si>
    <t>Debiti v/fornitori</t>
  </si>
  <si>
    <t>SPP.D.8)</t>
  </si>
  <si>
    <t>Debiti v/Istituto Tesoriere</t>
  </si>
  <si>
    <t>SPP.D.9)</t>
  </si>
  <si>
    <t>Debiti tributari</t>
  </si>
  <si>
    <t>SPP.D.10)</t>
  </si>
  <si>
    <t>10)</t>
  </si>
  <si>
    <t>Debiti v/altri finanziatori</t>
  </si>
  <si>
    <t>SPP.D.11)</t>
  </si>
  <si>
    <t>11)</t>
  </si>
  <si>
    <t>Debiti v/istituti previdenziali, assistenziali e sicurezza sociale</t>
  </si>
  <si>
    <t>SPP.D.12)</t>
  </si>
  <si>
    <t>12)</t>
  </si>
  <si>
    <t>Debiti v/altri</t>
  </si>
  <si>
    <t>E)</t>
  </si>
  <si>
    <t>RATEI E RISCONTI PASSIVI</t>
  </si>
  <si>
    <t>SPP.E.1)</t>
  </si>
  <si>
    <t>Ratei passivi</t>
  </si>
  <si>
    <t>SPP.E.2)</t>
  </si>
  <si>
    <t>Risconti passivi</t>
  </si>
  <si>
    <t>Totale E)</t>
  </si>
  <si>
    <t>TOTALE PASSIVO E PATRIMONIO NETTO (A+B+C+D+E)</t>
  </si>
  <si>
    <t>F)</t>
  </si>
  <si>
    <t>COP.F.1)</t>
  </si>
  <si>
    <t>COP.F.2)</t>
  </si>
  <si>
    <t>COP.F.3)</t>
  </si>
  <si>
    <t>COP.F.4)</t>
  </si>
  <si>
    <t>Totale F)</t>
  </si>
  <si>
    <t>CONTO  ECONOMICO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</si>
  <si>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</si>
  <si>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</si>
  <si>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</si>
  <si>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</si>
  <si>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CE.A.1.a)</t>
  </si>
  <si>
    <t>Contributi in c/esercizio - da Regione o Provincia Autonoma per quota F.S. regionale</t>
  </si>
  <si>
    <t>Contributi in c/esercizio - extra fondo</t>
  </si>
  <si>
    <t>CE.A.1.b.1)</t>
  </si>
  <si>
    <t>Contributi da Regione o Prov. Aut. (extra fondo) - vincolati</t>
  </si>
  <si>
    <t>CE.A.1.b.2)</t>
  </si>
  <si>
    <t>Contributi da Regione o Prov. Aut. (extra fondo) - Risorse aggiuntive da bilancio a titolo di copertura LEA</t>
  </si>
  <si>
    <t>CE.A.1.b.3)</t>
  </si>
  <si>
    <t>Contributi da Regione o Prov. Aut. (extra fondo) - Risorse aggiuntive da bilancio a titolo di copertura extra LEA</t>
  </si>
  <si>
    <t>CE.A.1.b.4)</t>
  </si>
  <si>
    <t>Contributi da Regione o Prov. Aut. (extra fondo) - altro</t>
  </si>
  <si>
    <t>CE.A.1.b.5)</t>
  </si>
  <si>
    <t>Contributi da aziende sanitarie pubbliche (extra fondo)</t>
  </si>
  <si>
    <t>CE.A.1.b.6)</t>
  </si>
  <si>
    <t>Contributi da altri soggetti pubblici</t>
  </si>
  <si>
    <t>Contributi in c/esercizio - per ricerca</t>
  </si>
  <si>
    <t>CE.A.1.c.1)</t>
  </si>
  <si>
    <t>da Ministero della Salute per ricerca corrente</t>
  </si>
  <si>
    <t>CE.A.1.c.2)</t>
  </si>
  <si>
    <t>da Ministero della Salute per ricerca finalizzata</t>
  </si>
  <si>
    <t>CE.A.1.c.3)</t>
  </si>
  <si>
    <t>da Regione e altri soggetti pubblici</t>
  </si>
  <si>
    <t>CE.A.1.c.4)</t>
  </si>
  <si>
    <t>da privati</t>
  </si>
  <si>
    <t>CE.A.1.d)</t>
  </si>
  <si>
    <t>Contributi in c/esercizio - da privati</t>
  </si>
  <si>
    <t>CE.A.2)</t>
  </si>
  <si>
    <t>Rettifica contributi c/esercizio per destinazione ad investimenti</t>
  </si>
  <si>
    <t>CE.A.3)</t>
  </si>
  <si>
    <t>Utilizzo fondi per quote inutilizzate contributi vincolati di esercizi precedenti</t>
  </si>
  <si>
    <t>Ricavi per prestazioni sanitarie e sociosanitarie a rilevanza sanitaria</t>
  </si>
  <si>
    <t>CE.A.4.a)</t>
  </si>
  <si>
    <t>Ricavi per prestazioni sanitarie e sociosanitarie - ad aziende sanitarie pubbliche</t>
  </si>
  <si>
    <t>CE.A.4.b)</t>
  </si>
  <si>
    <t>Ricavi per prestazioni sanitarie e sociosanitarie - intramoenia</t>
  </si>
  <si>
    <t>CE.A.4.c)</t>
  </si>
  <si>
    <t>Ricavi per prestazioni sanitarie e sociosanitarie - altro</t>
  </si>
  <si>
    <t>CE.A.5)</t>
  </si>
  <si>
    <t>Concorsi, recuperi e rimborsi</t>
  </si>
  <si>
    <t>CE.A.6)</t>
  </si>
  <si>
    <t>Compartecipazione alla spesa per prestazioni sanitarie (Ticket)</t>
  </si>
  <si>
    <t>CE.A.7)</t>
  </si>
  <si>
    <t>Quota contributi in c/capitale imputata nell'esercizio</t>
  </si>
  <si>
    <t>CE.A.8)</t>
  </si>
  <si>
    <t>Incrementi delle immobilizzazioni per lavori interni</t>
  </si>
  <si>
    <t>CE.A.9)</t>
  </si>
  <si>
    <t>Altri ricavi e proventi</t>
  </si>
  <si>
    <t>COSTI DELLA PRODUZIONE</t>
  </si>
  <si>
    <t>Acquisti di beni</t>
  </si>
  <si>
    <t>CE.B.1.a)</t>
  </si>
  <si>
    <t>Acquisti di beni sanitari</t>
  </si>
  <si>
    <t>CE.B.1.b)</t>
  </si>
  <si>
    <t>Acquisti di beni non sanitari</t>
  </si>
  <si>
    <t>Acquisti di servizi sanitari</t>
  </si>
  <si>
    <t>CE.B.2.a)</t>
  </si>
  <si>
    <t>Acquisti di servizi sanitari - Medicina di base</t>
  </si>
  <si>
    <t>CE.B.2.b)</t>
  </si>
  <si>
    <t>Acquisti di servizi sanitari - Farmaceutica</t>
  </si>
  <si>
    <t>CE.B.2.c)</t>
  </si>
  <si>
    <t>Acquisti di servizi sanitari per assitenza specialistica ambulatoriale</t>
  </si>
  <si>
    <t>CE.B.2.d)</t>
  </si>
  <si>
    <t>Acquisti di servizi sanitari per assistenza riabilitativa</t>
  </si>
  <si>
    <t>CE.B.2.e)</t>
  </si>
  <si>
    <t>Acquisti di servizi sanitari per assistenza integrativa</t>
  </si>
  <si>
    <t>CE.B.2.f)</t>
  </si>
  <si>
    <t>Acquisti di servizi sanitari per assistenza protesica</t>
  </si>
  <si>
    <t>CE.B.2.g)</t>
  </si>
  <si>
    <t>g)</t>
  </si>
  <si>
    <t>Acquisti di servizi sanitari per assistenza ospedaliera</t>
  </si>
  <si>
    <t>CE.B.2.h)</t>
  </si>
  <si>
    <t>h)</t>
  </si>
  <si>
    <t>Acquisti prestazioni di psichiatrica residenziale e semiresidenziale</t>
  </si>
  <si>
    <t>CE.B.2.i)</t>
  </si>
  <si>
    <t>i)</t>
  </si>
  <si>
    <t>Acquisti prestazioni di distribuzione farmaci File F</t>
  </si>
  <si>
    <t>CE.B.2.j)</t>
  </si>
  <si>
    <t>j)</t>
  </si>
  <si>
    <t>Acquisti prestazioni termali in convenzione</t>
  </si>
  <si>
    <t>CE.B.2.k)</t>
  </si>
  <si>
    <t>k)</t>
  </si>
  <si>
    <t>Acquisti prestazioni di trasporto sanitario</t>
  </si>
  <si>
    <t>CE.B.2.l)</t>
  </si>
  <si>
    <t>l)</t>
  </si>
  <si>
    <t>Acquisti prestazioni  socio-sanitarie a rilevanza sanitaria</t>
  </si>
  <si>
    <t>CE.B.2.m)</t>
  </si>
  <si>
    <t>m)</t>
  </si>
  <si>
    <t>Compartecipazione al personale per att. Libero-prof. (intramoenia)</t>
  </si>
  <si>
    <t>CE.B.2.n)</t>
  </si>
  <si>
    <t>n)</t>
  </si>
  <si>
    <t>Rimborsi Assegni e contributi sanitari</t>
  </si>
  <si>
    <t>CE.B.2.o)</t>
  </si>
  <si>
    <t>o)</t>
  </si>
  <si>
    <t>Consulenze, collaborazioni, interinale, altre prestazioni di lavoro sanitarie e sociosanitarie</t>
  </si>
  <si>
    <t>CE.B.2.p)</t>
  </si>
  <si>
    <t>p)</t>
  </si>
  <si>
    <t>Altri servizi sanitari e sociosanitari a rilevanza sanitaria</t>
  </si>
  <si>
    <t>CE.B.2.q)</t>
  </si>
  <si>
    <t>q)</t>
  </si>
  <si>
    <t>Costi per differenziale Tariffe TUC</t>
  </si>
  <si>
    <t>Acquisti di servizi non sanitari</t>
  </si>
  <si>
    <t>CE.B.3.a)</t>
  </si>
  <si>
    <t>Servizi non sanitari</t>
  </si>
  <si>
    <t>CE.B.3.b)</t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</si>
  <si>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</si>
  <si>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CE.B.3.c)</t>
  </si>
  <si>
    <t>Formazione</t>
  </si>
  <si>
    <t>CE.B.4)</t>
  </si>
  <si>
    <t>Manutenzione e riparazione</t>
  </si>
  <si>
    <t>CE.B.5)</t>
  </si>
  <si>
    <t>Godimento di beni di terzi</t>
  </si>
  <si>
    <t>Costi del personale</t>
  </si>
  <si>
    <t>CE.B.6.a)</t>
  </si>
  <si>
    <t>Personale dirigente medico</t>
  </si>
  <si>
    <t>CE.B.6.b)</t>
  </si>
  <si>
    <t>Personale dirigente ruolo sanitario non medico</t>
  </si>
  <si>
    <t>CE.B.6.c)</t>
  </si>
  <si>
    <t>Personale comparto ruolo sanitario</t>
  </si>
  <si>
    <t>CE.B.6.d)</t>
  </si>
  <si>
    <t>Personale dirigente altri ruoli</t>
  </si>
  <si>
    <t>CE.B.6.e)</t>
  </si>
  <si>
    <t>Personale comparto altri ruoli</t>
  </si>
  <si>
    <t>CE.B.7)</t>
  </si>
  <si>
    <t>Oneri diversi di gestione</t>
  </si>
  <si>
    <t>Ammortamenti</t>
  </si>
  <si>
    <t>CE.B.8.a)</t>
  </si>
  <si>
    <t>Ammortamenti immobilizzazioni immateriali</t>
  </si>
  <si>
    <t>CE.B.8.b)</t>
  </si>
  <si>
    <t>Ammortamenti dei Fabbricati</t>
  </si>
  <si>
    <t>CE.B.8.c)</t>
  </si>
  <si>
    <t>Ammortamenti delle altre immobilizzazioni materiali</t>
  </si>
  <si>
    <t>CE.B.9)</t>
  </si>
  <si>
    <t>Svalutazione delle immobilizzazioni e dei crediti</t>
  </si>
  <si>
    <t>Variazione delle rimanenze</t>
  </si>
  <si>
    <t>CE.B.10.a)</t>
  </si>
  <si>
    <t>Variazione delle rimanenze sanitarie</t>
  </si>
  <si>
    <t>CE.B.10.b)</t>
  </si>
  <si>
    <t>Variazione delle rimanenze non sanitarie</t>
  </si>
  <si>
    <t>Accantonamenti</t>
  </si>
  <si>
    <t>CE.B.11.a)</t>
  </si>
  <si>
    <t>Accantonamenti per rischi</t>
  </si>
  <si>
    <t>CE.B.11.b)</t>
  </si>
  <si>
    <t xml:space="preserve">Accantonamenti per premio operosità </t>
  </si>
  <si>
    <t>CE.B.11.c)</t>
  </si>
  <si>
    <t>Accantonamenti per quote inutilizzate di contributi vincolati</t>
  </si>
  <si>
    <t>CE.B.11.d)</t>
  </si>
  <si>
    <t>Altri accantonamenti</t>
  </si>
  <si>
    <t>DIFF. TRA VALORE E COSTI DELLA PRODUZIONE (A-B)</t>
  </si>
  <si>
    <t>PROVENTI E ONERI FINANZIARI</t>
  </si>
  <si>
    <t>CE.C.1)</t>
  </si>
  <si>
    <t>Interessi attivi ed altri proventi finanziari</t>
  </si>
  <si>
    <t>CE.C.2)</t>
  </si>
  <si>
    <t>Interessi passivi ed altri oneri finanziari</t>
  </si>
  <si>
    <t>RETTIFICHE DI VALORE DI ATTIVITA' FINANZIARIE</t>
  </si>
  <si>
    <t>CE.D.1)</t>
  </si>
  <si>
    <t>Rivalutazioni</t>
  </si>
  <si>
    <t>CE.D.2)</t>
  </si>
  <si>
    <t>Svalutazioni</t>
  </si>
  <si>
    <t>PROVENTI E ONERI STRAORDINARI</t>
  </si>
  <si>
    <t>Proventi straordinari</t>
  </si>
  <si>
    <t>CE.E.1.a)</t>
  </si>
  <si>
    <t>Plusvalenze</t>
  </si>
  <si>
    <t>CE.E.1.b)</t>
  </si>
  <si>
    <t>Altri proventi straordinari</t>
  </si>
  <si>
    <t>Oneri straordinari</t>
  </si>
  <si>
    <t>CE.E.2.a)</t>
  </si>
  <si>
    <t>Minusvalenze</t>
  </si>
  <si>
    <t>CE.E.2.b)</t>
  </si>
  <si>
    <t>Altri oneri straordinari</t>
  </si>
  <si>
    <t>RISULTATO PRIMA DELLE IMPOSTE (A-B+C+D+E)</t>
  </si>
  <si>
    <t>Y)</t>
  </si>
  <si>
    <t>IMPOSTE SUL REDDITO DELL'ESERCIZIO</t>
  </si>
  <si>
    <t>IRAP</t>
  </si>
  <si>
    <t>CE.Y.1.a)</t>
  </si>
  <si>
    <t>IRAP relativa a personale dipendente</t>
  </si>
  <si>
    <t>CE.Y.1.b)</t>
  </si>
  <si>
    <t>IRAP relativa a collaboratori e personale assimilato a lavoro dipendente</t>
  </si>
  <si>
    <t>CE.Y.1.c)</t>
  </si>
  <si>
    <t>IRAP relativa ad attività di libera professione (intramoenia)</t>
  </si>
  <si>
    <t>CE.Y.1.d)</t>
  </si>
  <si>
    <t>IRAP relativa ad attività commerciali</t>
  </si>
  <si>
    <t>CE.Y.2)</t>
  </si>
  <si>
    <t>IRES</t>
  </si>
  <si>
    <t>CE.Y.3)</t>
  </si>
  <si>
    <t>Accantonamento a fondo imposte (accertamenti, condoni, ecc.)</t>
  </si>
  <si>
    <t>Totale Y)</t>
  </si>
  <si>
    <t>UTILE (PERDITA) DELL'ESERCIZIO</t>
  </si>
  <si>
    <t>AZIENDA OSPEDALIERA ARNAS CIVICO DI PALERMO
ANNO 2024
RENDICONTO FINANZIARIO PREVISIONALE</t>
  </si>
  <si>
    <t>Importi in €</t>
  </si>
  <si>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</si>
  <si>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</si>
  <si>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</si>
  <si>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</si>
  <si>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</si>
  <si>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</si>
  <si>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</si>
  <si>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</si>
  <si>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</si>
  <si>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</si>
  <si>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</si>
  <si>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</si>
  <si>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</si>
  <si>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</si>
  <si>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</si>
  <si>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</si>
  <si>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</si>
  <si>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</si>
  <si>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</si>
  <si>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</si>
  <si>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</si>
  <si>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</si>
  <si>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</si>
  <si>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</si>
  <si>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</si>
  <si>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</si>
  <si>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</si>
  <si>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</si>
  <si>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</si>
  <si>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</si>
  <si>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</si>
  <si>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</si>
  <si>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</si>
  <si>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</si>
  <si>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</si>
  <si>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</si>
  <si>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</si>
  <si>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</si>
  <si>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</si>
  <si>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</si>
  <si>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</si>
  <si>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</si>
  <si>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</si>
  <si>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</si>
  <si>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</si>
  <si>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</si>
  <si>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</si>
  <si>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</si>
  <si>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</si>
  <si>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</si>
  <si>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</si>
  <si>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</si>
  <si>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</si>
  <si>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</si>
  <si>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</si>
  <si>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</si>
  <si>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</si>
  <si>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</si>
  <si>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</si>
  <si>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</si>
  <si>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</si>
  <si>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</si>
  <si>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</si>
  <si>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</si>
  <si>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</si>
  <si>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</si>
  <si>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</si>
  <si>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</si>
  <si>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</si>
  <si>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</si>
  <si>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1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</si>
  <si>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</si>
  <si>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</si>
  <si>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</si>
  <si>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</si>
  <si>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</si>
  <si>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</si>
  <si>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</si>
  <si>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</si>
  <si>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</si>
  <si>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</si>
  <si>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</si>
  <si>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</si>
  <si>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</si>
  <si>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</si>
  <si>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</si>
  <si>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</si>
  <si>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</si>
  <si>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</si>
  <si>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</si>
  <si>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</si>
  <si>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</si>
  <si>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</si>
  <si>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</si>
  <si>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</si>
  <si>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</si>
  <si>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</si>
  <si>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</si>
  <si>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</si>
  <si>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</si>
  <si>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</si>
  <si>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</si>
  <si>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</si>
  <si>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</si>
  <si>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</si>
  <si>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</si>
  <si>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</si>
  <si>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</si>
  <si>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</si>
  <si>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</si>
  <si>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</si>
  <si>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</si>
  <si>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Il Direttore Generale</t>
  </si>
  <si>
    <t>Dr. Roberto Colletti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</si>
</sst>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0.0%"/>
    <numFmt numFmtId="166" formatCode="_(* #,##0_);_(* \(#,##0\);_(* &quot;-&quot;_);_(@_)"/>
    <numFmt numFmtId="167" formatCode="_ * #,##0_ ;_ * \-#,##0_ ;_ * &quot;-&quot;_ ;_ @_ "/>
    <numFmt numFmtId="168" formatCode="_-* #,##0_-;\-* #,##0_-;_-* &quot;-&quot;??_-;_-@_-"/>
    <numFmt numFmtId="169" formatCode="_ * #,##0_ ;_ * \-#,##0_ ;_ * &quot;-&quot;??_ ;_ @_ "/>
    <numFmt numFmtId="170" formatCode="_ * #,##0.00_ ;_ * \-#,##0.00_ ;_ * &quot;-&quot;_ ;_ @_ "/>
    <numFmt numFmtId="171" formatCode="_-* #,##0.00_-;\-* #,##0.00_-;_-* \-??_-;_-@_-"/>
    <numFmt numFmtId="172" formatCode="_-* #,##0_-;\-* #,##0_-;_-* \-??_-;_-@_-"/>
    <numFmt numFmtId="173" formatCode="_ * #,##0.00_ ;_ * \-#,##0.00_ ;_ * &quot;-&quot;??_ ;_ @_ "/>
    <numFmt numFmtId="174" formatCode="#,##0;\(#,##0\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Garamond"/>
      <family val="1"/>
    </font>
    <font>
      <sz val="11"/>
      <name val="Garamond"/>
      <family val="1"/>
    </font>
    <font>
      <b/>
      <sz val="14"/>
      <name val="Garamond"/>
      <family val="1"/>
    </font>
    <font>
      <b/>
      <sz val="8.5"/>
      <name val="Garamond"/>
      <family val="1"/>
    </font>
    <font>
      <b/>
      <sz val="11"/>
      <name val="Garamond"/>
      <family val="1"/>
    </font>
    <font>
      <sz val="12"/>
      <color indexed="8"/>
      <name val="Times New Roman"/>
      <family val="1"/>
      <charset val="1"/>
    </font>
    <font>
      <b/>
      <sz val="10"/>
      <name val="Garamond"/>
      <family val="1"/>
    </font>
    <font>
      <sz val="10"/>
      <name val="Arial"/>
      <family val="2"/>
    </font>
    <font>
      <sz val="8"/>
      <name val="Garamond"/>
      <family val="1"/>
    </font>
    <font>
      <sz val="8.5"/>
      <name val="Garamond"/>
      <family val="1"/>
    </font>
    <font>
      <b/>
      <sz val="9"/>
      <name val="Garamond"/>
      <family val="1"/>
    </font>
    <font>
      <b/>
      <sz val="12"/>
      <name val="Garamond"/>
      <family val="1"/>
    </font>
    <font>
      <u/>
      <sz val="11"/>
      <name val="Garamond"/>
      <family val="1"/>
    </font>
    <font>
      <b/>
      <sz val="16"/>
      <name val="Garamond"/>
      <family val="1"/>
    </font>
    <font>
      <sz val="12"/>
      <name val="Times New Roman"/>
      <family val="1"/>
    </font>
    <font>
      <sz val="12"/>
      <name val="Garamond"/>
      <family val="1"/>
    </font>
    <font>
      <b/>
      <i/>
      <sz val="16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i/>
      <sz val="12"/>
      <name val="Garamond"/>
      <family val="1"/>
    </font>
    <font>
      <sz val="16"/>
      <color theme="1"/>
      <name val="Garamond"/>
      <family val="1"/>
    </font>
    <font>
      <sz val="18"/>
      <name val="Garamond"/>
      <family val="1"/>
    </font>
    <font>
      <b/>
      <u/>
      <sz val="16"/>
      <name val="Garamond"/>
      <family val="1"/>
    </font>
    <font>
      <sz val="14"/>
      <name val="Garamond"/>
      <family val="1"/>
    </font>
    <font>
      <sz val="10"/>
      <color indexed="8"/>
      <name val="Arial"/>
      <family val="2"/>
    </font>
    <font>
      <sz val="10"/>
      <color indexed="8"/>
      <name val="Garamond"/>
      <family val="1"/>
    </font>
    <font>
      <sz val="24"/>
      <name val="Garamond"/>
      <family val="1"/>
    </font>
    <font>
      <sz val="22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20"/>
      <name val="Garamond"/>
      <family val="1"/>
    </font>
    <font>
      <outline/>
      <sz val="20"/>
      <color rgb="FF365F91"/>
      <name val="Garamond"/>
      <family val="1"/>
    </font>
    <font>
      <b/>
      <sz val="28"/>
      <name val="Garamond"/>
      <family val="1"/>
    </font>
    <font>
      <sz val="12"/>
      <color rgb="FFFF0000"/>
      <name val="Garamond"/>
      <family val="1"/>
    </font>
    <font>
      <sz val="11"/>
      <color indexed="8"/>
      <name val="Arial1"/>
      <charset val="1"/>
    </font>
    <font>
      <b/>
      <sz val="16"/>
      <color rgb="FFFF0000"/>
      <name val="Garamond"/>
      <family val="1"/>
    </font>
    <font>
      <sz val="28"/>
      <name val="Garamond"/>
      <family val="1"/>
    </font>
    <font>
      <b/>
      <sz val="24"/>
      <name val="Garamond"/>
      <family val="1"/>
    </font>
    <font>
      <b/>
      <i/>
      <sz val="14"/>
      <name val="Garamond"/>
      <family val="1"/>
    </font>
    <font>
      <i/>
      <sz val="14"/>
      <name val="Garamond"/>
      <family val="1"/>
    </font>
    <font>
      <sz val="10"/>
      <color rgb="FF000000"/>
      <name val="Arial"/>
      <family val="2"/>
    </font>
    <font>
      <sz val="9"/>
      <name val="Arial"/>
      <family val="2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b/>
      <sz val="20"/>
      <name val="Garamond"/>
      <family val="1"/>
    </font>
    <font>
      <sz val="20"/>
      <color indexed="8"/>
      <name val="Garamond"/>
      <family val="1"/>
    </font>
    <font>
      <sz val="10"/>
      <name val="Book Antiqua"/>
      <family val="1"/>
      <charset val="1"/>
    </font>
    <font>
      <b/>
      <sz val="16"/>
      <name val="Garamond"/>
      <family val="1"/>
      <charset val="1"/>
    </font>
    <font>
      <sz val="16"/>
      <name val="Garamond"/>
      <family val="1"/>
      <charset val="1"/>
    </font>
    <font>
      <sz val="11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6"/>
      <color indexed="8"/>
      <name val="Garamond"/>
      <family val="1"/>
      <charset val="1"/>
    </font>
    <font>
      <i/>
      <sz val="16"/>
      <name val="Garamond"/>
      <family val="1"/>
      <charset val="1"/>
    </font>
    <font>
      <b/>
      <i/>
      <sz val="16"/>
      <name val="Garamond"/>
      <family val="1"/>
      <charset val="1"/>
    </font>
    <font>
      <sz val="16"/>
      <color indexed="8"/>
      <name val="Garamond"/>
      <family val="1"/>
    </font>
    <font>
      <sz val="16"/>
      <color indexed="8"/>
      <name val="Arial1"/>
      <charset val="1"/>
    </font>
    <font>
      <b/>
      <sz val="16"/>
      <color indexed="8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18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ECFF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8" fillId="0" borderId="0" applyBorder="0" applyProtection="0"/>
    <xf numFmtId="43" fontId="10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ill="0" applyBorder="0" applyAlignment="0" applyProtection="0"/>
    <xf numFmtId="0" fontId="10" fillId="0" borderId="0"/>
    <xf numFmtId="0" fontId="10" fillId="0" borderId="0"/>
    <xf numFmtId="0" fontId="27" fillId="0" borderId="0"/>
    <xf numFmtId="171" fontId="37" fillId="0" borderId="0" applyBorder="0" applyProtection="0"/>
    <xf numFmtId="173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74" fontId="50" fillId="0" borderId="0"/>
    <xf numFmtId="0" fontId="53" fillId="0" borderId="0"/>
  </cellStyleXfs>
  <cellXfs count="694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164" fontId="5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center" vertical="center"/>
    </xf>
    <xf numFmtId="43" fontId="3" fillId="0" borderId="0" xfId="3" applyFont="1" applyFill="1" applyBorder="1" applyAlignment="1">
      <alignment vertical="center"/>
    </xf>
    <xf numFmtId="164" fontId="3" fillId="0" borderId="0" xfId="2" applyNumberFormat="1" applyFont="1" applyAlignment="1">
      <alignment vertical="center"/>
    </xf>
    <xf numFmtId="0" fontId="6" fillId="3" borderId="1" xfId="2" quotePrefix="1" applyFont="1" applyFill="1" applyBorder="1" applyAlignment="1">
      <alignment horizontal="center" vertical="center"/>
    </xf>
    <xf numFmtId="0" fontId="7" fillId="3" borderId="1" xfId="2" quotePrefix="1" applyFont="1" applyFill="1" applyBorder="1" applyAlignment="1">
      <alignment horizontal="center" vertical="center" wrapText="1"/>
    </xf>
    <xf numFmtId="0" fontId="9" fillId="4" borderId="2" xfId="4" applyFont="1" applyFill="1" applyBorder="1" applyAlignment="1" applyProtection="1">
      <alignment horizontal="center" vertical="center" wrapText="1"/>
    </xf>
    <xf numFmtId="0" fontId="7" fillId="3" borderId="3" xfId="2" quotePrefix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9" fillId="5" borderId="4" xfId="2" quotePrefix="1" applyFont="1" applyFill="1" applyBorder="1" applyAlignment="1">
      <alignment vertical="center"/>
    </xf>
    <xf numFmtId="0" fontId="7" fillId="5" borderId="4" xfId="2" quotePrefix="1" applyFont="1" applyFill="1" applyBorder="1" applyAlignment="1">
      <alignment vertical="center" wrapText="1"/>
    </xf>
    <xf numFmtId="164" fontId="9" fillId="5" borderId="2" xfId="5" quotePrefix="1" applyNumberFormat="1" applyFont="1" applyFill="1" applyBorder="1" applyAlignment="1" applyProtection="1">
      <alignment horizontal="right"/>
      <protection locked="0"/>
    </xf>
    <xf numFmtId="0" fontId="11" fillId="0" borderId="0" xfId="2" applyFont="1" applyAlignment="1">
      <alignment horizontal="center" vertical="center"/>
    </xf>
    <xf numFmtId="0" fontId="6" fillId="5" borderId="4" xfId="2" applyFont="1" applyFill="1" applyBorder="1" applyAlignment="1">
      <alignment vertical="center"/>
    </xf>
    <xf numFmtId="0" fontId="6" fillId="5" borderId="4" xfId="2" quotePrefix="1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0" borderId="4" xfId="2" quotePrefix="1" applyFont="1" applyBorder="1" applyAlignment="1">
      <alignment vertical="center"/>
    </xf>
    <xf numFmtId="0" fontId="4" fillId="0" borderId="4" xfId="2" quotePrefix="1" applyFont="1" applyBorder="1" applyAlignment="1">
      <alignment vertical="center" wrapText="1"/>
    </xf>
    <xf numFmtId="164" fontId="3" fillId="0" borderId="2" xfId="5" quotePrefix="1" applyNumberFormat="1" applyFont="1" applyFill="1" applyBorder="1" applyAlignment="1" applyProtection="1">
      <alignment horizontal="right" vertical="center"/>
      <protection locked="0"/>
    </xf>
    <xf numFmtId="41" fontId="11" fillId="0" borderId="0" xfId="2" applyNumberFormat="1" applyFont="1" applyAlignment="1">
      <alignment horizontal="center" vertical="center"/>
    </xf>
    <xf numFmtId="0" fontId="13" fillId="0" borderId="4" xfId="2" quotePrefix="1" applyFont="1" applyBorder="1" applyAlignment="1">
      <alignment vertical="center"/>
    </xf>
    <xf numFmtId="0" fontId="7" fillId="0" borderId="4" xfId="2" quotePrefix="1" applyFont="1" applyBorder="1" applyAlignment="1">
      <alignment vertical="center" wrapText="1"/>
    </xf>
    <xf numFmtId="164" fontId="14" fillId="0" borderId="2" xfId="5" quotePrefix="1" applyNumberFormat="1" applyFont="1" applyFill="1" applyBorder="1" applyAlignment="1" applyProtection="1">
      <alignment horizontal="right"/>
      <protection locked="0"/>
    </xf>
    <xf numFmtId="0" fontId="12" fillId="2" borderId="4" xfId="2" quotePrefix="1" applyFont="1" applyFill="1" applyBorder="1" applyAlignment="1">
      <alignment vertical="center"/>
    </xf>
    <xf numFmtId="164" fontId="9" fillId="5" borderId="2" xfId="5" quotePrefix="1" applyNumberFormat="1" applyFont="1" applyFill="1" applyBorder="1" applyAlignment="1" applyProtection="1">
      <alignment horizontal="right" vertical="center"/>
      <protection locked="0"/>
    </xf>
    <xf numFmtId="164" fontId="3" fillId="0" borderId="2" xfId="5" applyNumberFormat="1" applyFont="1" applyFill="1" applyBorder="1" applyAlignment="1" applyProtection="1">
      <alignment horizontal="right"/>
      <protection locked="0"/>
    </xf>
    <xf numFmtId="164" fontId="3" fillId="0" borderId="2" xfId="5" applyNumberFormat="1" applyFont="1" applyFill="1" applyBorder="1" applyAlignment="1" applyProtection="1">
      <alignment horizontal="right" vertical="center"/>
      <protection locked="0"/>
    </xf>
    <xf numFmtId="164" fontId="3" fillId="0" borderId="2" xfId="5" quotePrefix="1" applyNumberFormat="1" applyFont="1" applyFill="1" applyBorder="1" applyAlignment="1" applyProtection="1">
      <alignment horizontal="right"/>
      <protection locked="0"/>
    </xf>
    <xf numFmtId="0" fontId="12" fillId="0" borderId="4" xfId="2" applyFont="1" applyBorder="1" applyAlignment="1">
      <alignment vertical="center"/>
    </xf>
    <xf numFmtId="164" fontId="9" fillId="5" borderId="2" xfId="5" applyNumberFormat="1" applyFont="1" applyFill="1" applyBorder="1" applyAlignment="1" applyProtection="1">
      <alignment horizontal="right"/>
      <protection locked="0"/>
    </xf>
    <xf numFmtId="164" fontId="9" fillId="5" borderId="2" xfId="3" quotePrefix="1" applyNumberFormat="1" applyFont="1" applyFill="1" applyBorder="1" applyAlignment="1" applyProtection="1">
      <alignment horizontal="right" vertical="center"/>
      <protection locked="0"/>
    </xf>
    <xf numFmtId="0" fontId="12" fillId="6" borderId="4" xfId="2" applyFont="1" applyFill="1" applyBorder="1" applyAlignment="1">
      <alignment vertical="center"/>
    </xf>
    <xf numFmtId="0" fontId="12" fillId="6" borderId="4" xfId="2" quotePrefix="1" applyFont="1" applyFill="1" applyBorder="1" applyAlignment="1">
      <alignment vertical="center"/>
    </xf>
    <xf numFmtId="0" fontId="4" fillId="6" borderId="4" xfId="2" quotePrefix="1" applyFont="1" applyFill="1" applyBorder="1" applyAlignment="1">
      <alignment vertical="center" wrapText="1"/>
    </xf>
    <xf numFmtId="164" fontId="3" fillId="6" borderId="2" xfId="5" quotePrefix="1" applyNumberFormat="1" applyFont="1" applyFill="1" applyBorder="1" applyAlignment="1" applyProtection="1">
      <alignment horizontal="right"/>
      <protection locked="0"/>
    </xf>
    <xf numFmtId="0" fontId="12" fillId="7" borderId="4" xfId="2" quotePrefix="1" applyFont="1" applyFill="1" applyBorder="1" applyAlignment="1">
      <alignment vertical="center"/>
    </xf>
    <xf numFmtId="0" fontId="4" fillId="7" borderId="4" xfId="2" quotePrefix="1" applyFont="1" applyFill="1" applyBorder="1" applyAlignment="1">
      <alignment vertical="center" wrapText="1"/>
    </xf>
    <xf numFmtId="164" fontId="3" fillId="7" borderId="2" xfId="5" quotePrefix="1" applyNumberFormat="1" applyFont="1" applyFill="1" applyBorder="1" applyAlignment="1" applyProtection="1">
      <alignment horizontal="right" vertical="center"/>
      <protection locked="0"/>
    </xf>
    <xf numFmtId="164" fontId="11" fillId="7" borderId="0" xfId="2" applyNumberFormat="1" applyFont="1" applyFill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6" fillId="0" borderId="4" xfId="2" quotePrefix="1" applyFont="1" applyBorder="1" applyAlignment="1">
      <alignment vertical="center"/>
    </xf>
    <xf numFmtId="164" fontId="9" fillId="0" borderId="2" xfId="5" applyNumberFormat="1" applyFont="1" applyFill="1" applyBorder="1" applyAlignment="1" applyProtection="1">
      <alignment horizontal="right"/>
      <protection locked="0"/>
    </xf>
    <xf numFmtId="0" fontId="12" fillId="5" borderId="4" xfId="2" quotePrefix="1" applyFont="1" applyFill="1" applyBorder="1" applyAlignment="1">
      <alignment vertical="center"/>
    </xf>
    <xf numFmtId="0" fontId="4" fillId="5" borderId="4" xfId="2" quotePrefix="1" applyFont="1" applyFill="1" applyBorder="1" applyAlignment="1">
      <alignment vertical="center" wrapText="1"/>
    </xf>
    <xf numFmtId="164" fontId="3" fillId="5" borderId="2" xfId="5" applyNumberFormat="1" applyFont="1" applyFill="1" applyBorder="1" applyAlignment="1" applyProtection="1">
      <alignment horizontal="right"/>
      <protection locked="0"/>
    </xf>
    <xf numFmtId="0" fontId="4" fillId="0" borderId="4" xfId="2" quotePrefix="1" applyFont="1" applyBorder="1" applyAlignment="1">
      <alignment vertical="center"/>
    </xf>
    <xf numFmtId="0" fontId="12" fillId="5" borderId="4" xfId="2" applyFont="1" applyFill="1" applyBorder="1" applyAlignment="1">
      <alignment vertical="center"/>
    </xf>
    <xf numFmtId="0" fontId="7" fillId="5" borderId="4" xfId="2" quotePrefix="1" applyFont="1" applyFill="1" applyBorder="1" applyAlignment="1">
      <alignment vertical="center"/>
    </xf>
    <xf numFmtId="164" fontId="14" fillId="5" borderId="2" xfId="5" applyNumberFormat="1" applyFont="1" applyFill="1" applyBorder="1" applyAlignment="1" applyProtection="1">
      <alignment horizontal="right"/>
      <protection locked="0"/>
    </xf>
    <xf numFmtId="0" fontId="9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3" fillId="5" borderId="4" xfId="2" quotePrefix="1" applyFont="1" applyFill="1" applyBorder="1" applyAlignment="1">
      <alignment vertical="center"/>
    </xf>
    <xf numFmtId="164" fontId="3" fillId="5" borderId="2" xfId="5" applyNumberFormat="1" applyFont="1" applyFill="1" applyBorder="1" applyAlignment="1" applyProtection="1">
      <alignment horizontal="right" vertical="center"/>
      <protection locked="0"/>
    </xf>
    <xf numFmtId="0" fontId="12" fillId="0" borderId="4" xfId="2" quotePrefix="1" applyFont="1" applyBorder="1" applyAlignment="1">
      <alignment vertical="center" wrapText="1"/>
    </xf>
    <xf numFmtId="0" fontId="4" fillId="0" borderId="4" xfId="2" quotePrefix="1" applyFont="1" applyBorder="1" applyAlignment="1">
      <alignment horizontal="left" vertical="center" wrapText="1"/>
    </xf>
    <xf numFmtId="0" fontId="14" fillId="5" borderId="4" xfId="2" applyFont="1" applyFill="1" applyBorder="1" applyAlignment="1">
      <alignment vertical="center"/>
    </xf>
    <xf numFmtId="164" fontId="9" fillId="5" borderId="2" xfId="5" applyNumberFormat="1" applyFont="1" applyFill="1" applyBorder="1" applyAlignment="1" applyProtection="1">
      <alignment horizontal="right" vertical="center"/>
      <protection locked="0"/>
    </xf>
    <xf numFmtId="164" fontId="3" fillId="0" borderId="2" xfId="3" quotePrefix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7" fillId="0" borderId="0" xfId="2" quotePrefix="1" applyFont="1" applyAlignment="1">
      <alignment vertical="center" wrapText="1"/>
    </xf>
    <xf numFmtId="165" fontId="9" fillId="0" borderId="0" xfId="5" applyNumberFormat="1" applyFont="1" applyFill="1" applyBorder="1" applyAlignment="1" applyProtection="1">
      <alignment horizontal="center"/>
      <protection locked="0"/>
    </xf>
    <xf numFmtId="49" fontId="4" fillId="8" borderId="0" xfId="6" applyNumberFormat="1" applyFont="1" applyFill="1" applyAlignment="1">
      <alignment horizontal="center"/>
    </xf>
    <xf numFmtId="0" fontId="4" fillId="8" borderId="0" xfId="6" applyFont="1" applyFill="1"/>
    <xf numFmtId="0" fontId="3" fillId="8" borderId="0" xfId="2" applyFont="1" applyFill="1" applyAlignment="1">
      <alignment vertical="center"/>
    </xf>
    <xf numFmtId="0" fontId="4" fillId="8" borderId="0" xfId="2" applyFont="1" applyFill="1" applyAlignment="1">
      <alignment vertical="center"/>
    </xf>
    <xf numFmtId="0" fontId="18" fillId="8" borderId="0" xfId="6" applyFont="1" applyFill="1" applyAlignment="1">
      <alignment vertical="center"/>
    </xf>
    <xf numFmtId="0" fontId="3" fillId="8" borderId="0" xfId="6" applyFont="1" applyFill="1" applyAlignment="1">
      <alignment horizontal="center" vertical="center"/>
    </xf>
    <xf numFmtId="0" fontId="16" fillId="8" borderId="5" xfId="6" applyFont="1" applyFill="1" applyBorder="1" applyAlignment="1">
      <alignment horizontal="center" wrapText="1"/>
    </xf>
    <xf numFmtId="0" fontId="19" fillId="8" borderId="5" xfId="6" applyFont="1" applyFill="1" applyBorder="1" applyAlignment="1">
      <alignment horizontal="center" vertical="center"/>
    </xf>
    <xf numFmtId="0" fontId="16" fillId="8" borderId="5" xfId="6" applyFont="1" applyFill="1" applyBorder="1" applyAlignment="1">
      <alignment horizontal="center" vertical="center"/>
    </xf>
    <xf numFmtId="43" fontId="18" fillId="8" borderId="0" xfId="1" applyFont="1" applyFill="1" applyBorder="1" applyAlignment="1">
      <alignment vertical="center"/>
    </xf>
    <xf numFmtId="0" fontId="16" fillId="8" borderId="6" xfId="6" applyFont="1" applyFill="1" applyBorder="1" applyAlignment="1">
      <alignment horizontal="center" vertical="center"/>
    </xf>
    <xf numFmtId="0" fontId="3" fillId="8" borderId="0" xfId="6" applyFont="1" applyFill="1" applyAlignment="1">
      <alignment horizontal="center"/>
    </xf>
    <xf numFmtId="0" fontId="20" fillId="8" borderId="7" xfId="6" applyFont="1" applyFill="1" applyBorder="1" applyAlignment="1">
      <alignment horizontal="center" vertical="center"/>
    </xf>
    <xf numFmtId="0" fontId="20" fillId="8" borderId="0" xfId="6" applyFont="1" applyFill="1" applyAlignment="1">
      <alignment horizontal="center" vertical="center"/>
    </xf>
    <xf numFmtId="0" fontId="21" fillId="8" borderId="0" xfId="6" applyFont="1" applyFill="1"/>
    <xf numFmtId="0" fontId="21" fillId="8" borderId="8" xfId="6" applyFont="1" applyFill="1" applyBorder="1"/>
    <xf numFmtId="43" fontId="18" fillId="8" borderId="0" xfId="1" applyFont="1" applyFill="1" applyBorder="1"/>
    <xf numFmtId="0" fontId="18" fillId="8" borderId="0" xfId="6" applyFont="1" applyFill="1"/>
    <xf numFmtId="0" fontId="16" fillId="8" borderId="9" xfId="7" applyNumberFormat="1" applyFont="1" applyFill="1" applyBorder="1" applyAlignment="1">
      <alignment horizontal="center" vertical="center" wrapText="1"/>
    </xf>
    <xf numFmtId="0" fontId="16" fillId="8" borderId="10" xfId="7" applyNumberFormat="1" applyFont="1" applyFill="1" applyBorder="1" applyAlignment="1">
      <alignment horizontal="center" vertical="center" wrapText="1"/>
    </xf>
    <xf numFmtId="0" fontId="16" fillId="8" borderId="11" xfId="7" applyNumberFormat="1" applyFont="1" applyFill="1" applyBorder="1" applyAlignment="1">
      <alignment horizontal="center" vertical="center" wrapText="1"/>
    </xf>
    <xf numFmtId="4" fontId="16" fillId="8" borderId="12" xfId="8" applyNumberFormat="1" applyFont="1" applyFill="1" applyBorder="1" applyAlignment="1">
      <alignment horizontal="center" vertical="center" wrapText="1"/>
    </xf>
    <xf numFmtId="4" fontId="16" fillId="8" borderId="13" xfId="8" applyNumberFormat="1" applyFont="1" applyFill="1" applyBorder="1" applyAlignment="1">
      <alignment horizontal="center" vertical="center" wrapText="1"/>
    </xf>
    <xf numFmtId="4" fontId="16" fillId="8" borderId="14" xfId="8" applyNumberFormat="1" applyFont="1" applyFill="1" applyBorder="1" applyAlignment="1">
      <alignment horizontal="center" vertical="center" wrapText="1"/>
    </xf>
    <xf numFmtId="0" fontId="16" fillId="8" borderId="15" xfId="7" applyNumberFormat="1" applyFont="1" applyFill="1" applyBorder="1" applyAlignment="1">
      <alignment horizontal="center" vertical="center" wrapText="1"/>
    </xf>
    <xf numFmtId="0" fontId="16" fillId="8" borderId="16" xfId="7" applyNumberFormat="1" applyFont="1" applyFill="1" applyBorder="1" applyAlignment="1">
      <alignment horizontal="center" vertical="center" wrapText="1"/>
    </xf>
    <xf numFmtId="0" fontId="16" fillId="8" borderId="17" xfId="7" applyNumberFormat="1" applyFont="1" applyFill="1" applyBorder="1" applyAlignment="1">
      <alignment horizontal="center" vertical="center" wrapText="1"/>
    </xf>
    <xf numFmtId="4" fontId="16" fillId="8" borderId="18" xfId="8" applyNumberFormat="1" applyFont="1" applyFill="1" applyBorder="1" applyAlignment="1">
      <alignment horizontal="center" vertical="center" wrapText="1"/>
    </xf>
    <xf numFmtId="4" fontId="19" fillId="8" borderId="4" xfId="8" applyNumberFormat="1" applyFont="1" applyFill="1" applyBorder="1" applyAlignment="1">
      <alignment horizontal="center" vertical="center" wrapText="1"/>
    </xf>
    <xf numFmtId="4" fontId="19" fillId="8" borderId="19" xfId="8" applyNumberFormat="1" applyFont="1" applyFill="1" applyBorder="1" applyAlignment="1">
      <alignment horizontal="center" vertical="center" wrapText="1"/>
    </xf>
    <xf numFmtId="0" fontId="9" fillId="8" borderId="0" xfId="6" applyFont="1" applyFill="1" applyAlignment="1">
      <alignment horizontal="center" vertical="center"/>
    </xf>
    <xf numFmtId="166" fontId="16" fillId="8" borderId="20" xfId="7" applyFont="1" applyFill="1" applyBorder="1" applyAlignment="1">
      <alignment horizontal="left" vertical="center"/>
    </xf>
    <xf numFmtId="166" fontId="16" fillId="8" borderId="21" xfId="7" applyFont="1" applyFill="1" applyBorder="1" applyAlignment="1">
      <alignment horizontal="left" vertical="center"/>
    </xf>
    <xf numFmtId="168" fontId="16" fillId="8" borderId="21" xfId="9" applyNumberFormat="1" applyFont="1" applyFill="1" applyBorder="1" applyAlignment="1">
      <alignment vertical="center"/>
    </xf>
    <xf numFmtId="168" fontId="16" fillId="8" borderId="3" xfId="9" applyNumberFormat="1" applyFont="1" applyFill="1" applyBorder="1" applyAlignment="1">
      <alignment vertical="center"/>
    </xf>
    <xf numFmtId="168" fontId="16" fillId="8" borderId="1" xfId="9" applyNumberFormat="1" applyFont="1" applyFill="1" applyBorder="1" applyAlignment="1">
      <alignment vertical="center"/>
    </xf>
    <xf numFmtId="169" fontId="16" fillId="8" borderId="1" xfId="9" applyNumberFormat="1" applyFont="1" applyFill="1" applyBorder="1" applyAlignment="1">
      <alignment horizontal="center" vertical="center"/>
    </xf>
    <xf numFmtId="165" fontId="16" fillId="8" borderId="22" xfId="10" applyNumberFormat="1" applyFont="1" applyFill="1" applyBorder="1" applyAlignment="1">
      <alignment horizontal="right" vertical="center"/>
    </xf>
    <xf numFmtId="43" fontId="14" fillId="8" borderId="0" xfId="1" applyFont="1" applyFill="1" applyBorder="1" applyAlignment="1">
      <alignment vertical="center"/>
    </xf>
    <xf numFmtId="0" fontId="14" fillId="8" borderId="0" xfId="6" applyFont="1" applyFill="1" applyAlignment="1">
      <alignment vertical="center"/>
    </xf>
    <xf numFmtId="0" fontId="9" fillId="2" borderId="0" xfId="6" applyFont="1" applyFill="1" applyAlignment="1">
      <alignment horizontal="center" vertical="center"/>
    </xf>
    <xf numFmtId="166" fontId="16" fillId="2" borderId="7" xfId="7" applyFont="1" applyFill="1" applyBorder="1" applyAlignment="1">
      <alignment horizontal="left" vertical="center"/>
    </xf>
    <xf numFmtId="166" fontId="16" fillId="9" borderId="0" xfId="7" applyFont="1" applyFill="1" applyBorder="1" applyAlignment="1">
      <alignment horizontal="right" vertical="center"/>
    </xf>
    <xf numFmtId="49" fontId="16" fillId="9" borderId="0" xfId="7" applyNumberFormat="1" applyFont="1" applyFill="1" applyBorder="1" applyAlignment="1">
      <alignment horizontal="left" vertical="center"/>
    </xf>
    <xf numFmtId="168" fontId="16" fillId="9" borderId="0" xfId="9" applyNumberFormat="1" applyFont="1" applyFill="1" applyBorder="1" applyAlignment="1">
      <alignment vertical="center"/>
    </xf>
    <xf numFmtId="168" fontId="16" fillId="9" borderId="23" xfId="9" applyNumberFormat="1" applyFont="1" applyFill="1" applyBorder="1" applyAlignment="1">
      <alignment vertical="center"/>
    </xf>
    <xf numFmtId="168" fontId="16" fillId="9" borderId="24" xfId="9" applyNumberFormat="1" applyFont="1" applyFill="1" applyBorder="1" applyAlignment="1">
      <alignment vertical="center"/>
    </xf>
    <xf numFmtId="169" fontId="16" fillId="9" borderId="24" xfId="9" applyNumberFormat="1" applyFont="1" applyFill="1" applyBorder="1" applyAlignment="1">
      <alignment horizontal="center" vertical="center"/>
    </xf>
    <xf numFmtId="165" fontId="16" fillId="2" borderId="25" xfId="10" applyNumberFormat="1" applyFont="1" applyFill="1" applyBorder="1" applyAlignment="1">
      <alignment horizontal="right" vertical="center"/>
    </xf>
    <xf numFmtId="0" fontId="14" fillId="2" borderId="0" xfId="6" applyFont="1" applyFill="1" applyAlignment="1">
      <alignment vertical="center"/>
    </xf>
    <xf numFmtId="0" fontId="13" fillId="0" borderId="4" xfId="11" applyFont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166" fontId="21" fillId="2" borderId="7" xfId="7" applyFont="1" applyFill="1" applyBorder="1" applyAlignment="1">
      <alignment horizontal="left" vertical="center"/>
    </xf>
    <xf numFmtId="0" fontId="21" fillId="2" borderId="0" xfId="6" applyFont="1" applyFill="1" applyAlignment="1">
      <alignment horizontal="right" vertical="center"/>
    </xf>
    <xf numFmtId="49" fontId="21" fillId="2" borderId="0" xfId="6" applyNumberFormat="1" applyFont="1" applyFill="1" applyAlignment="1">
      <alignment vertical="center"/>
    </xf>
    <xf numFmtId="49" fontId="21" fillId="2" borderId="0" xfId="7" applyNumberFormat="1" applyFont="1" applyFill="1" applyBorder="1" applyAlignment="1">
      <alignment horizontal="right" vertical="center"/>
    </xf>
    <xf numFmtId="49" fontId="21" fillId="2" borderId="0" xfId="7" applyNumberFormat="1" applyFont="1" applyFill="1" applyBorder="1" applyAlignment="1">
      <alignment horizontal="left" vertical="center"/>
    </xf>
    <xf numFmtId="168" fontId="21" fillId="2" borderId="0" xfId="9" applyNumberFormat="1" applyFont="1" applyFill="1" applyBorder="1" applyAlignment="1">
      <alignment vertical="center"/>
    </xf>
    <xf numFmtId="168" fontId="21" fillId="2" borderId="23" xfId="9" applyNumberFormat="1" applyFont="1" applyFill="1" applyBorder="1" applyAlignment="1">
      <alignment vertical="center"/>
    </xf>
    <xf numFmtId="168" fontId="21" fillId="0" borderId="24" xfId="9" applyNumberFormat="1" applyFont="1" applyFill="1" applyBorder="1" applyAlignment="1">
      <alignment vertical="center"/>
    </xf>
    <xf numFmtId="169" fontId="21" fillId="2" borderId="24" xfId="9" applyNumberFormat="1" applyFont="1" applyFill="1" applyBorder="1" applyAlignment="1">
      <alignment horizontal="center" vertical="center"/>
    </xf>
    <xf numFmtId="165" fontId="21" fillId="2" borderId="25" xfId="10" applyNumberFormat="1" applyFont="1" applyFill="1" applyBorder="1" applyAlignment="1">
      <alignment horizontal="right" vertical="center"/>
    </xf>
    <xf numFmtId="43" fontId="18" fillId="2" borderId="0" xfId="1" applyFont="1" applyFill="1" applyBorder="1" applyAlignment="1">
      <alignment vertical="center"/>
    </xf>
    <xf numFmtId="0" fontId="18" fillId="2" borderId="0" xfId="6" applyFont="1" applyFill="1" applyAlignment="1">
      <alignment vertical="center"/>
    </xf>
    <xf numFmtId="0" fontId="21" fillId="2" borderId="7" xfId="6" applyFont="1" applyFill="1" applyBorder="1" applyAlignment="1">
      <alignment horizontal="center" vertical="center"/>
    </xf>
    <xf numFmtId="43" fontId="14" fillId="2" borderId="0" xfId="6" applyNumberFormat="1" applyFont="1" applyFill="1" applyAlignment="1">
      <alignment vertical="center"/>
    </xf>
    <xf numFmtId="0" fontId="3" fillId="2" borderId="0" xfId="6" applyFont="1" applyFill="1" applyAlignment="1">
      <alignment horizontal="center" vertical="center"/>
    </xf>
    <xf numFmtId="49" fontId="20" fillId="2" borderId="0" xfId="7" applyNumberFormat="1" applyFont="1" applyFill="1" applyBorder="1" applyAlignment="1">
      <alignment horizontal="left" vertical="center"/>
    </xf>
    <xf numFmtId="168" fontId="20" fillId="2" borderId="0" xfId="9" applyNumberFormat="1" applyFont="1" applyFill="1" applyBorder="1" applyAlignment="1">
      <alignment vertical="center"/>
    </xf>
    <xf numFmtId="168" fontId="20" fillId="2" borderId="23" xfId="9" applyNumberFormat="1" applyFont="1" applyFill="1" applyBorder="1" applyAlignment="1">
      <alignment vertical="center"/>
    </xf>
    <xf numFmtId="169" fontId="20" fillId="2" borderId="24" xfId="9" applyNumberFormat="1" applyFont="1" applyFill="1" applyBorder="1" applyAlignment="1">
      <alignment horizontal="center" vertical="center"/>
    </xf>
    <xf numFmtId="165" fontId="20" fillId="2" borderId="25" xfId="10" applyNumberFormat="1" applyFont="1" applyFill="1" applyBorder="1" applyAlignment="1">
      <alignment horizontal="right" vertical="center"/>
    </xf>
    <xf numFmtId="0" fontId="20" fillId="2" borderId="7" xfId="6" applyFont="1" applyFill="1" applyBorder="1" applyAlignment="1">
      <alignment horizontal="center" vertical="center"/>
    </xf>
    <xf numFmtId="0" fontId="20" fillId="2" borderId="0" xfId="6" applyFont="1" applyFill="1" applyAlignment="1">
      <alignment horizontal="right" vertical="center"/>
    </xf>
    <xf numFmtId="49" fontId="20" fillId="2" borderId="0" xfId="6" applyNumberFormat="1" applyFont="1" applyFill="1" applyAlignment="1">
      <alignment vertical="center"/>
    </xf>
    <xf numFmtId="49" fontId="20" fillId="2" borderId="0" xfId="7" applyNumberFormat="1" applyFont="1" applyFill="1" applyBorder="1" applyAlignment="1">
      <alignment horizontal="right" vertical="center"/>
    </xf>
    <xf numFmtId="0" fontId="22" fillId="2" borderId="0" xfId="6" applyFont="1" applyFill="1" applyAlignment="1">
      <alignment vertical="center"/>
    </xf>
    <xf numFmtId="0" fontId="21" fillId="0" borderId="7" xfId="6" applyFont="1" applyBorder="1" applyAlignment="1">
      <alignment horizontal="center" vertical="center"/>
    </xf>
    <xf numFmtId="0" fontId="21" fillId="0" borderId="0" xfId="6" applyFont="1" applyAlignment="1">
      <alignment horizontal="right" vertical="center"/>
    </xf>
    <xf numFmtId="49" fontId="21" fillId="0" borderId="0" xfId="6" applyNumberFormat="1" applyFont="1" applyAlignment="1">
      <alignment vertical="center"/>
    </xf>
    <xf numFmtId="49" fontId="21" fillId="0" borderId="0" xfId="7" applyNumberFormat="1" applyFont="1" applyFill="1" applyBorder="1" applyAlignment="1">
      <alignment horizontal="right" vertical="center"/>
    </xf>
    <xf numFmtId="49" fontId="21" fillId="0" borderId="0" xfId="7" applyNumberFormat="1" applyFont="1" applyFill="1" applyBorder="1" applyAlignment="1">
      <alignment horizontal="left" vertical="center"/>
    </xf>
    <xf numFmtId="168" fontId="21" fillId="0" borderId="0" xfId="9" applyNumberFormat="1" applyFont="1" applyFill="1" applyBorder="1" applyAlignment="1">
      <alignment vertical="center"/>
    </xf>
    <xf numFmtId="168" fontId="21" fillId="0" borderId="23" xfId="9" applyNumberFormat="1" applyFont="1" applyFill="1" applyBorder="1" applyAlignment="1">
      <alignment vertical="center"/>
    </xf>
    <xf numFmtId="43" fontId="10" fillId="2" borderId="0" xfId="12" applyFill="1" applyAlignment="1">
      <alignment vertical="center"/>
    </xf>
    <xf numFmtId="169" fontId="21" fillId="0" borderId="24" xfId="9" applyNumberFormat="1" applyFont="1" applyFill="1" applyBorder="1" applyAlignment="1">
      <alignment horizontal="center" vertical="center"/>
    </xf>
    <xf numFmtId="165" fontId="21" fillId="0" borderId="25" xfId="10" applyNumberFormat="1" applyFont="1" applyFill="1" applyBorder="1" applyAlignment="1">
      <alignment horizontal="right" vertical="center"/>
    </xf>
    <xf numFmtId="0" fontId="21" fillId="2" borderId="0" xfId="6" applyFont="1" applyFill="1" applyAlignment="1">
      <alignment vertical="center"/>
    </xf>
    <xf numFmtId="168" fontId="21" fillId="2" borderId="16" xfId="9" applyNumberFormat="1" applyFont="1" applyFill="1" applyBorder="1" applyAlignment="1">
      <alignment vertical="center"/>
    </xf>
    <xf numFmtId="168" fontId="21" fillId="2" borderId="17" xfId="9" applyNumberFormat="1" applyFont="1" applyFill="1" applyBorder="1" applyAlignment="1">
      <alignment vertical="center"/>
    </xf>
    <xf numFmtId="168" fontId="16" fillId="2" borderId="4" xfId="9" applyNumberFormat="1" applyFont="1" applyFill="1" applyBorder="1" applyAlignment="1">
      <alignment vertical="center"/>
    </xf>
    <xf numFmtId="49" fontId="16" fillId="9" borderId="0" xfId="7" applyNumberFormat="1" applyFont="1" applyFill="1" applyBorder="1" applyAlignment="1">
      <alignment horizontal="left" vertical="center" wrapText="1"/>
    </xf>
    <xf numFmtId="168" fontId="21" fillId="2" borderId="24" xfId="9" applyNumberFormat="1" applyFont="1" applyFill="1" applyBorder="1" applyAlignment="1">
      <alignment vertical="center"/>
    </xf>
    <xf numFmtId="49" fontId="21" fillId="2" borderId="23" xfId="7" applyNumberFormat="1" applyFont="1" applyFill="1" applyBorder="1" applyAlignment="1">
      <alignment horizontal="left" vertical="center"/>
    </xf>
    <xf numFmtId="168" fontId="21" fillId="2" borderId="18" xfId="9" applyNumberFormat="1" applyFont="1" applyFill="1" applyBorder="1" applyAlignment="1">
      <alignment vertical="center"/>
    </xf>
    <xf numFmtId="168" fontId="20" fillId="2" borderId="17" xfId="9" applyNumberFormat="1" applyFont="1" applyFill="1" applyBorder="1" applyAlignment="1">
      <alignment vertical="center"/>
    </xf>
    <xf numFmtId="49" fontId="21" fillId="2" borderId="0" xfId="7" applyNumberFormat="1" applyFont="1" applyFill="1" applyBorder="1" applyAlignment="1">
      <alignment horizontal="center" vertical="center"/>
    </xf>
    <xf numFmtId="49" fontId="21" fillId="2" borderId="23" xfId="7" applyNumberFormat="1" applyFont="1" applyFill="1" applyBorder="1" applyAlignment="1">
      <alignment horizontal="center" vertical="center"/>
    </xf>
    <xf numFmtId="168" fontId="20" fillId="2" borderId="24" xfId="9" applyNumberFormat="1" applyFont="1" applyFill="1" applyBorder="1" applyAlignment="1">
      <alignment vertical="center"/>
    </xf>
    <xf numFmtId="49" fontId="21" fillId="2" borderId="16" xfId="7" applyNumberFormat="1" applyFont="1" applyFill="1" applyBorder="1" applyAlignment="1">
      <alignment vertical="center"/>
    </xf>
    <xf numFmtId="49" fontId="21" fillId="2" borderId="17" xfId="7" applyNumberFormat="1" applyFont="1" applyFill="1" applyBorder="1" applyAlignment="1">
      <alignment vertical="center"/>
    </xf>
    <xf numFmtId="166" fontId="19" fillId="10" borderId="26" xfId="7" applyFont="1" applyFill="1" applyBorder="1" applyAlignment="1">
      <alignment horizontal="left" vertical="center"/>
    </xf>
    <xf numFmtId="166" fontId="16" fillId="10" borderId="27" xfId="7" applyFont="1" applyFill="1" applyBorder="1" applyAlignment="1">
      <alignment horizontal="left" vertical="center"/>
    </xf>
    <xf numFmtId="49" fontId="16" fillId="10" borderId="27" xfId="7" applyNumberFormat="1" applyFont="1" applyFill="1" applyBorder="1" applyAlignment="1">
      <alignment horizontal="left" vertical="center"/>
    </xf>
    <xf numFmtId="168" fontId="16" fillId="10" borderId="27" xfId="9" applyNumberFormat="1" applyFont="1" applyFill="1" applyBorder="1" applyAlignment="1">
      <alignment vertical="center"/>
    </xf>
    <xf numFmtId="168" fontId="16" fillId="10" borderId="2" xfId="9" applyNumberFormat="1" applyFont="1" applyFill="1" applyBorder="1" applyAlignment="1">
      <alignment vertical="center"/>
    </xf>
    <xf numFmtId="168" fontId="16" fillId="10" borderId="4" xfId="9" applyNumberFormat="1" applyFont="1" applyFill="1" applyBorder="1" applyAlignment="1">
      <alignment vertical="center"/>
    </xf>
    <xf numFmtId="169" fontId="16" fillId="10" borderId="4" xfId="9" applyNumberFormat="1" applyFont="1" applyFill="1" applyBorder="1" applyAlignment="1">
      <alignment horizontal="center" vertical="center"/>
    </xf>
    <xf numFmtId="165" fontId="16" fillId="10" borderId="19" xfId="10" applyNumberFormat="1" applyFont="1" applyFill="1" applyBorder="1" applyAlignment="1">
      <alignment horizontal="right" vertical="center"/>
    </xf>
    <xf numFmtId="0" fontId="21" fillId="8" borderId="7" xfId="6" applyFont="1" applyFill="1" applyBorder="1" applyAlignment="1">
      <alignment horizontal="center" vertical="center"/>
    </xf>
    <xf numFmtId="166" fontId="21" fillId="8" borderId="0" xfId="7" applyFont="1" applyFill="1" applyBorder="1" applyAlignment="1">
      <alignment horizontal="right" vertical="center"/>
    </xf>
    <xf numFmtId="49" fontId="21" fillId="8" borderId="0" xfId="7" applyNumberFormat="1" applyFont="1" applyFill="1" applyBorder="1" applyAlignment="1">
      <alignment horizontal="left" vertical="center"/>
    </xf>
    <xf numFmtId="168" fontId="21" fillId="8" borderId="0" xfId="9" applyNumberFormat="1" applyFont="1" applyFill="1" applyBorder="1" applyAlignment="1">
      <alignment vertical="center"/>
    </xf>
    <xf numFmtId="168" fontId="21" fillId="8" borderId="23" xfId="9" applyNumberFormat="1" applyFont="1" applyFill="1" applyBorder="1" applyAlignment="1">
      <alignment vertical="center"/>
    </xf>
    <xf numFmtId="169" fontId="21" fillId="8" borderId="24" xfId="9" applyNumberFormat="1" applyFont="1" applyFill="1" applyBorder="1" applyAlignment="1">
      <alignment horizontal="center" vertical="center"/>
    </xf>
    <xf numFmtId="165" fontId="21" fillId="8" borderId="25" xfId="10" applyNumberFormat="1" applyFont="1" applyFill="1" applyBorder="1" applyAlignment="1">
      <alignment horizontal="right" vertical="center"/>
    </xf>
    <xf numFmtId="166" fontId="16" fillId="0" borderId="7" xfId="7" applyFont="1" applyFill="1" applyBorder="1" applyAlignment="1">
      <alignment horizontal="left" vertical="center"/>
    </xf>
    <xf numFmtId="0" fontId="16" fillId="8" borderId="0" xfId="6" applyFont="1" applyFill="1" applyAlignment="1">
      <alignment horizontal="left" vertical="center"/>
    </xf>
    <xf numFmtId="49" fontId="16" fillId="8" borderId="0" xfId="6" applyNumberFormat="1" applyFont="1" applyFill="1" applyAlignment="1">
      <alignment horizontal="center" vertical="center"/>
    </xf>
    <xf numFmtId="168" fontId="16" fillId="8" borderId="0" xfId="9" applyNumberFormat="1" applyFont="1" applyFill="1" applyBorder="1" applyAlignment="1">
      <alignment vertical="center"/>
    </xf>
    <xf numFmtId="168" fontId="16" fillId="8" borderId="23" xfId="9" applyNumberFormat="1" applyFont="1" applyFill="1" applyBorder="1" applyAlignment="1">
      <alignment vertical="center"/>
    </xf>
    <xf numFmtId="169" fontId="16" fillId="0" borderId="24" xfId="9" applyNumberFormat="1" applyFont="1" applyFill="1" applyBorder="1" applyAlignment="1">
      <alignment horizontal="center" vertical="center"/>
    </xf>
    <xf numFmtId="165" fontId="16" fillId="0" borderId="25" xfId="10" applyNumberFormat="1" applyFont="1" applyFill="1" applyBorder="1" applyAlignment="1">
      <alignment horizontal="right" vertical="center"/>
    </xf>
    <xf numFmtId="166" fontId="16" fillId="8" borderId="7" xfId="7" applyFont="1" applyFill="1" applyBorder="1" applyAlignment="1">
      <alignment horizontal="left" vertical="center"/>
    </xf>
    <xf numFmtId="165" fontId="16" fillId="9" borderId="25" xfId="10" applyNumberFormat="1" applyFont="1" applyFill="1" applyBorder="1" applyAlignment="1">
      <alignment horizontal="right" vertical="center"/>
    </xf>
    <xf numFmtId="166" fontId="21" fillId="8" borderId="7" xfId="7" applyFont="1" applyFill="1" applyBorder="1" applyAlignment="1">
      <alignment horizontal="left" vertical="center"/>
    </xf>
    <xf numFmtId="0" fontId="21" fillId="8" borderId="0" xfId="6" applyFont="1" applyFill="1" applyAlignment="1">
      <alignment horizontal="right" vertical="center"/>
    </xf>
    <xf numFmtId="49" fontId="21" fillId="8" borderId="0" xfId="6" applyNumberFormat="1" applyFont="1" applyFill="1" applyAlignment="1">
      <alignment vertical="center"/>
    </xf>
    <xf numFmtId="49" fontId="21" fillId="8" borderId="0" xfId="7" applyNumberFormat="1" applyFont="1" applyFill="1" applyBorder="1" applyAlignment="1">
      <alignment horizontal="right" vertical="center"/>
    </xf>
    <xf numFmtId="168" fontId="16" fillId="2" borderId="4" xfId="9" applyNumberFormat="1" applyFont="1" applyFill="1" applyBorder="1" applyAlignment="1">
      <alignment horizontal="center" vertical="center"/>
    </xf>
    <xf numFmtId="168" fontId="16" fillId="2" borderId="4" xfId="9" applyNumberFormat="1" applyFont="1" applyFill="1" applyBorder="1" applyAlignment="1">
      <alignment horizontal="center" vertical="center" wrapText="1"/>
    </xf>
    <xf numFmtId="49" fontId="16" fillId="9" borderId="23" xfId="7" applyNumberFormat="1" applyFont="1" applyFill="1" applyBorder="1" applyAlignment="1">
      <alignment horizontal="left" vertical="center" wrapText="1"/>
    </xf>
    <xf numFmtId="168" fontId="16" fillId="9" borderId="24" xfId="3" applyNumberFormat="1" applyFont="1" applyFill="1" applyBorder="1" applyAlignment="1">
      <alignment vertical="center"/>
    </xf>
    <xf numFmtId="0" fontId="3" fillId="0" borderId="0" xfId="6" applyFont="1" applyAlignment="1">
      <alignment horizontal="center" vertical="center"/>
    </xf>
    <xf numFmtId="166" fontId="21" fillId="0" borderId="7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righ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6" fillId="0" borderId="23" xfId="7" applyNumberFormat="1" applyFont="1" applyFill="1" applyBorder="1" applyAlignment="1">
      <alignment horizontal="left" vertical="center"/>
    </xf>
    <xf numFmtId="0" fontId="18" fillId="0" borderId="0" xfId="6" applyFont="1" applyAlignment="1">
      <alignment vertical="center"/>
    </xf>
    <xf numFmtId="49" fontId="20" fillId="0" borderId="0" xfId="7" applyNumberFormat="1" applyFont="1" applyFill="1" applyBorder="1" applyAlignment="1">
      <alignment horizontal="left" vertical="center"/>
    </xf>
    <xf numFmtId="49" fontId="21" fillId="0" borderId="23" xfId="7" applyNumberFormat="1" applyFont="1" applyFill="1" applyBorder="1" applyAlignment="1">
      <alignment horizontal="left" vertical="center"/>
    </xf>
    <xf numFmtId="168" fontId="20" fillId="0" borderId="24" xfId="9" applyNumberFormat="1" applyFont="1" applyFill="1" applyBorder="1" applyAlignment="1">
      <alignment vertical="center"/>
    </xf>
    <xf numFmtId="169" fontId="20" fillId="0" borderId="24" xfId="9" applyNumberFormat="1" applyFont="1" applyFill="1" applyBorder="1" applyAlignment="1">
      <alignment horizontal="center" vertical="center"/>
    </xf>
    <xf numFmtId="165" fontId="20" fillId="0" borderId="25" xfId="10" applyNumberFormat="1" applyFont="1" applyFill="1" applyBorder="1" applyAlignment="1">
      <alignment horizontal="right" vertical="center"/>
    </xf>
    <xf numFmtId="0" fontId="13" fillId="0" borderId="0" xfId="13" applyFont="1" applyAlignment="1">
      <alignment horizontal="center" vertical="center" wrapText="1"/>
    </xf>
    <xf numFmtId="168" fontId="23" fillId="0" borderId="24" xfId="9" applyNumberFormat="1" applyFont="1" applyFill="1" applyBorder="1" applyAlignment="1">
      <alignment vertical="center"/>
    </xf>
    <xf numFmtId="49" fontId="24" fillId="0" borderId="23" xfId="7" applyNumberFormat="1" applyFont="1" applyFill="1" applyBorder="1" applyAlignment="1">
      <alignment horizontal="left" vertical="center"/>
    </xf>
    <xf numFmtId="49" fontId="20" fillId="0" borderId="23" xfId="7" applyNumberFormat="1" applyFont="1" applyFill="1" applyBorder="1" applyAlignment="1">
      <alignment horizontal="left" vertical="center" wrapText="1"/>
    </xf>
    <xf numFmtId="43" fontId="21" fillId="0" borderId="24" xfId="3" applyFont="1" applyFill="1" applyBorder="1" applyAlignment="1">
      <alignment vertical="center"/>
    </xf>
    <xf numFmtId="49" fontId="21" fillId="0" borderId="23" xfId="7" applyNumberFormat="1" applyFont="1" applyFill="1" applyBorder="1" applyAlignment="1">
      <alignment horizontal="left" vertical="center" wrapText="1"/>
    </xf>
    <xf numFmtId="166" fontId="21" fillId="0" borderId="0" xfId="7" applyFont="1" applyFill="1" applyBorder="1" applyAlignment="1">
      <alignment horizontal="right" vertical="center"/>
    </xf>
    <xf numFmtId="49" fontId="21" fillId="0" borderId="0" xfId="7" applyNumberFormat="1" applyFont="1" applyFill="1" applyBorder="1" applyAlignment="1">
      <alignment horizontal="left" vertical="center" wrapText="1"/>
    </xf>
    <xf numFmtId="49" fontId="21" fillId="0" borderId="23" xfId="7" applyNumberFormat="1" applyFont="1" applyFill="1" applyBorder="1" applyAlignment="1">
      <alignment horizontal="left" vertical="center" wrapText="1"/>
    </xf>
    <xf numFmtId="0" fontId="13" fillId="0" borderId="0" xfId="14" applyFont="1" applyAlignment="1">
      <alignment horizontal="center" vertical="center" wrapText="1"/>
    </xf>
    <xf numFmtId="168" fontId="21" fillId="0" borderId="18" xfId="9" applyNumberFormat="1" applyFont="1" applyFill="1" applyBorder="1" applyAlignment="1">
      <alignment vertical="center"/>
    </xf>
    <xf numFmtId="168" fontId="16" fillId="9" borderId="1" xfId="9" applyNumberFormat="1" applyFont="1" applyFill="1" applyBorder="1" applyAlignment="1">
      <alignment vertical="center"/>
    </xf>
    <xf numFmtId="168" fontId="16" fillId="9" borderId="3" xfId="9" applyNumberFormat="1" applyFont="1" applyFill="1" applyBorder="1" applyAlignment="1">
      <alignment vertical="center"/>
    </xf>
    <xf numFmtId="0" fontId="13" fillId="11" borderId="0" xfId="11" applyFont="1" applyFill="1" applyAlignment="1">
      <alignment horizontal="center" vertical="center" wrapText="1"/>
    </xf>
    <xf numFmtId="0" fontId="21" fillId="8" borderId="20" xfId="6" applyFont="1" applyFill="1" applyBorder="1" applyAlignment="1">
      <alignment horizontal="center" vertical="center"/>
    </xf>
    <xf numFmtId="166" fontId="21" fillId="8" borderId="21" xfId="7" applyFont="1" applyFill="1" applyBorder="1" applyAlignment="1">
      <alignment horizontal="right" vertical="center"/>
    </xf>
    <xf numFmtId="49" fontId="21" fillId="8" borderId="21" xfId="7" applyNumberFormat="1" applyFont="1" applyFill="1" applyBorder="1" applyAlignment="1">
      <alignment horizontal="left" vertical="center"/>
    </xf>
    <xf numFmtId="168" fontId="21" fillId="8" borderId="21" xfId="9" applyNumberFormat="1" applyFont="1" applyFill="1" applyBorder="1" applyAlignment="1">
      <alignment vertical="center"/>
    </xf>
    <xf numFmtId="168" fontId="21" fillId="8" borderId="3" xfId="9" applyNumberFormat="1" applyFont="1" applyFill="1" applyBorder="1" applyAlignment="1">
      <alignment vertical="center"/>
    </xf>
    <xf numFmtId="169" fontId="21" fillId="8" borderId="1" xfId="9" applyNumberFormat="1" applyFont="1" applyFill="1" applyBorder="1" applyAlignment="1">
      <alignment horizontal="center" vertical="center"/>
    </xf>
    <xf numFmtId="165" fontId="21" fillId="8" borderId="22" xfId="10" applyNumberFormat="1" applyFont="1" applyFill="1" applyBorder="1" applyAlignment="1">
      <alignment horizontal="right" vertical="center"/>
    </xf>
    <xf numFmtId="169" fontId="16" fillId="8" borderId="24" xfId="9" applyNumberFormat="1" applyFont="1" applyFill="1" applyBorder="1" applyAlignment="1">
      <alignment horizontal="center" vertical="center"/>
    </xf>
    <xf numFmtId="165" fontId="16" fillId="8" borderId="25" xfId="10" applyNumberFormat="1" applyFont="1" applyFill="1" applyBorder="1" applyAlignment="1">
      <alignment horizontal="right" vertical="center"/>
    </xf>
    <xf numFmtId="166" fontId="16" fillId="8" borderId="0" xfId="7" applyFont="1" applyFill="1" applyBorder="1" applyAlignment="1">
      <alignment horizontal="right" vertical="center"/>
    </xf>
    <xf numFmtId="49" fontId="16" fillId="8" borderId="0" xfId="7" applyNumberFormat="1" applyFont="1" applyFill="1" applyBorder="1" applyAlignment="1">
      <alignment horizontal="left" vertical="center"/>
    </xf>
    <xf numFmtId="0" fontId="13" fillId="0" borderId="16" xfId="11" applyFont="1" applyBorder="1" applyAlignment="1">
      <alignment horizontal="center" vertical="center" wrapText="1"/>
    </xf>
    <xf numFmtId="166" fontId="16" fillId="8" borderId="15" xfId="7" applyFont="1" applyFill="1" applyBorder="1" applyAlignment="1">
      <alignment horizontal="left" vertical="center"/>
    </xf>
    <xf numFmtId="166" fontId="16" fillId="8" borderId="16" xfId="7" applyFont="1" applyFill="1" applyBorder="1" applyAlignment="1">
      <alignment horizontal="right" vertical="center"/>
    </xf>
    <xf numFmtId="49" fontId="16" fillId="8" borderId="16" xfId="7" applyNumberFormat="1" applyFont="1" applyFill="1" applyBorder="1" applyAlignment="1">
      <alignment horizontal="left" vertical="center"/>
    </xf>
    <xf numFmtId="168" fontId="16" fillId="8" borderId="16" xfId="9" applyNumberFormat="1" applyFont="1" applyFill="1" applyBorder="1" applyAlignment="1">
      <alignment vertical="center"/>
    </xf>
    <xf numFmtId="168" fontId="16" fillId="8" borderId="17" xfId="9" applyNumberFormat="1" applyFont="1" applyFill="1" applyBorder="1" applyAlignment="1">
      <alignment vertical="center"/>
    </xf>
    <xf numFmtId="169" fontId="16" fillId="8" borderId="18" xfId="9" applyNumberFormat="1" applyFont="1" applyFill="1" applyBorder="1" applyAlignment="1">
      <alignment horizontal="center" vertical="center"/>
    </xf>
    <xf numFmtId="165" fontId="16" fillId="8" borderId="28" xfId="10" applyNumberFormat="1" applyFont="1" applyFill="1" applyBorder="1" applyAlignment="1">
      <alignment horizontal="right" vertical="center"/>
    </xf>
    <xf numFmtId="168" fontId="21" fillId="8" borderId="24" xfId="9" applyNumberFormat="1" applyFont="1" applyFill="1" applyBorder="1" applyAlignment="1">
      <alignment vertical="center"/>
    </xf>
    <xf numFmtId="0" fontId="25" fillId="12" borderId="29" xfId="6" applyFont="1" applyFill="1" applyBorder="1" applyAlignment="1">
      <alignment horizontal="left" vertical="center"/>
    </xf>
    <xf numFmtId="166" fontId="21" fillId="12" borderId="30" xfId="7" applyFont="1" applyFill="1" applyBorder="1" applyAlignment="1">
      <alignment horizontal="right" vertical="center"/>
    </xf>
    <xf numFmtId="49" fontId="21" fillId="12" borderId="30" xfId="6" applyNumberFormat="1" applyFont="1" applyFill="1" applyBorder="1" applyAlignment="1">
      <alignment vertical="center"/>
    </xf>
    <xf numFmtId="49" fontId="21" fillId="12" borderId="30" xfId="6" applyNumberFormat="1" applyFont="1" applyFill="1" applyBorder="1" applyAlignment="1">
      <alignment horizontal="center" vertical="center"/>
    </xf>
    <xf numFmtId="168" fontId="16" fillId="12" borderId="30" xfId="9" applyNumberFormat="1" applyFont="1" applyFill="1" applyBorder="1" applyAlignment="1">
      <alignment vertical="center"/>
    </xf>
    <xf numFmtId="168" fontId="16" fillId="12" borderId="31" xfId="9" applyNumberFormat="1" applyFont="1" applyFill="1" applyBorder="1" applyAlignment="1">
      <alignment vertical="center"/>
    </xf>
    <xf numFmtId="168" fontId="16" fillId="12" borderId="32" xfId="9" applyNumberFormat="1" applyFont="1" applyFill="1" applyBorder="1" applyAlignment="1">
      <alignment vertical="center"/>
    </xf>
    <xf numFmtId="169" fontId="16" fillId="12" borderId="32" xfId="9" applyNumberFormat="1" applyFont="1" applyFill="1" applyBorder="1" applyAlignment="1">
      <alignment horizontal="center" vertical="center"/>
    </xf>
    <xf numFmtId="165" fontId="16" fillId="12" borderId="33" xfId="10" applyNumberFormat="1" applyFont="1" applyFill="1" applyBorder="1" applyAlignment="1">
      <alignment horizontal="right" vertical="center"/>
    </xf>
    <xf numFmtId="0" fontId="21" fillId="8" borderId="34" xfId="6" applyFont="1" applyFill="1" applyBorder="1" applyAlignment="1">
      <alignment horizontal="center" vertical="center"/>
    </xf>
    <xf numFmtId="166" fontId="21" fillId="8" borderId="35" xfId="7" applyFont="1" applyFill="1" applyBorder="1" applyAlignment="1">
      <alignment horizontal="right" vertical="center"/>
    </xf>
    <xf numFmtId="49" fontId="21" fillId="8" borderId="35" xfId="7" applyNumberFormat="1" applyFont="1" applyFill="1" applyBorder="1" applyAlignment="1">
      <alignment horizontal="left" vertical="center"/>
    </xf>
    <xf numFmtId="168" fontId="21" fillId="8" borderId="35" xfId="9" applyNumberFormat="1" applyFont="1" applyFill="1" applyBorder="1" applyAlignment="1">
      <alignment vertical="center"/>
    </xf>
    <xf numFmtId="168" fontId="21" fillId="8" borderId="36" xfId="9" applyNumberFormat="1" applyFont="1" applyFill="1" applyBorder="1" applyAlignment="1">
      <alignment vertical="center"/>
    </xf>
    <xf numFmtId="168" fontId="21" fillId="8" borderId="37" xfId="9" applyNumberFormat="1" applyFont="1" applyFill="1" applyBorder="1" applyAlignment="1">
      <alignment vertical="center"/>
    </xf>
    <xf numFmtId="169" fontId="21" fillId="8" borderId="37" xfId="9" applyNumberFormat="1" applyFont="1" applyFill="1" applyBorder="1" applyAlignment="1">
      <alignment horizontal="center" vertical="center"/>
    </xf>
    <xf numFmtId="165" fontId="21" fillId="8" borderId="38" xfId="10" applyNumberFormat="1" applyFont="1" applyFill="1" applyBorder="1" applyAlignment="1">
      <alignment horizontal="right" vertical="center"/>
    </xf>
    <xf numFmtId="49" fontId="21" fillId="8" borderId="0" xfId="6" applyNumberFormat="1" applyFont="1" applyFill="1" applyAlignment="1">
      <alignment horizontal="center" vertical="center"/>
    </xf>
    <xf numFmtId="168" fontId="16" fillId="8" borderId="24" xfId="9" applyNumberFormat="1" applyFont="1" applyFill="1" applyBorder="1" applyAlignment="1">
      <alignment vertical="center"/>
    </xf>
    <xf numFmtId="0" fontId="26" fillId="8" borderId="7" xfId="6" applyFont="1" applyFill="1" applyBorder="1" applyAlignment="1">
      <alignment horizontal="center" vertical="center"/>
    </xf>
    <xf numFmtId="166" fontId="5" fillId="8" borderId="0" xfId="7" applyFont="1" applyFill="1" applyBorder="1" applyAlignment="1">
      <alignment horizontal="right" vertical="center"/>
    </xf>
    <xf numFmtId="49" fontId="5" fillId="8" borderId="0" xfId="6" applyNumberFormat="1" applyFont="1" applyFill="1" applyAlignment="1">
      <alignment vertical="center"/>
    </xf>
    <xf numFmtId="49" fontId="5" fillId="8" borderId="0" xfId="6" applyNumberFormat="1" applyFont="1" applyFill="1" applyAlignment="1">
      <alignment horizontal="center" vertical="center"/>
    </xf>
    <xf numFmtId="49" fontId="26" fillId="8" borderId="0" xfId="6" applyNumberFormat="1" applyFont="1" applyFill="1" applyAlignment="1">
      <alignment horizontal="center" vertical="center"/>
    </xf>
    <xf numFmtId="49" fontId="26" fillId="8" borderId="0" xfId="6" applyNumberFormat="1" applyFont="1" applyFill="1" applyAlignment="1">
      <alignment vertical="center"/>
    </xf>
    <xf numFmtId="166" fontId="19" fillId="10" borderId="39" xfId="7" applyFont="1" applyFill="1" applyBorder="1" applyAlignment="1">
      <alignment horizontal="left" vertical="center"/>
    </xf>
    <xf numFmtId="166" fontId="16" fillId="10" borderId="40" xfId="7" applyFont="1" applyFill="1" applyBorder="1" applyAlignment="1">
      <alignment horizontal="left" vertical="center"/>
    </xf>
    <xf numFmtId="49" fontId="16" fillId="10" borderId="40" xfId="7" applyNumberFormat="1" applyFont="1" applyFill="1" applyBorder="1" applyAlignment="1">
      <alignment horizontal="left" vertical="center"/>
    </xf>
    <xf numFmtId="168" fontId="16" fillId="10" borderId="40" xfId="9" applyNumberFormat="1" applyFont="1" applyFill="1" applyBorder="1" applyAlignment="1">
      <alignment vertical="center"/>
    </xf>
    <xf numFmtId="168" fontId="16" fillId="10" borderId="41" xfId="9" applyNumberFormat="1" applyFont="1" applyFill="1" applyBorder="1" applyAlignment="1">
      <alignment vertical="center"/>
    </xf>
    <xf numFmtId="168" fontId="16" fillId="10" borderId="42" xfId="9" applyNumberFormat="1" applyFont="1" applyFill="1" applyBorder="1" applyAlignment="1">
      <alignment vertical="center"/>
    </xf>
    <xf numFmtId="169" fontId="16" fillId="10" borderId="42" xfId="9" applyNumberFormat="1" applyFont="1" applyFill="1" applyBorder="1" applyAlignment="1">
      <alignment horizontal="center" vertical="center"/>
    </xf>
    <xf numFmtId="165" fontId="16" fillId="10" borderId="43" xfId="10" applyNumberFormat="1" applyFont="1" applyFill="1" applyBorder="1" applyAlignment="1">
      <alignment horizontal="right" vertical="center"/>
    </xf>
    <xf numFmtId="0" fontId="14" fillId="8" borderId="10" xfId="6" applyFont="1" applyFill="1" applyBorder="1" applyAlignment="1">
      <alignment horizontal="center" vertical="center"/>
    </xf>
    <xf numFmtId="0" fontId="14" fillId="8" borderId="10" xfId="6" applyFont="1" applyFill="1" applyBorder="1" applyAlignment="1">
      <alignment horizontal="center" vertical="center"/>
    </xf>
    <xf numFmtId="49" fontId="18" fillId="8" borderId="10" xfId="6" applyNumberFormat="1" applyFont="1" applyFill="1" applyBorder="1"/>
    <xf numFmtId="170" fontId="18" fillId="8" borderId="10" xfId="8" applyNumberFormat="1" applyFont="1" applyFill="1" applyBorder="1"/>
    <xf numFmtId="0" fontId="18" fillId="8" borderId="10" xfId="6" applyFont="1" applyFill="1" applyBorder="1"/>
    <xf numFmtId="0" fontId="14" fillId="8" borderId="0" xfId="6" applyFont="1" applyFill="1" applyAlignment="1">
      <alignment horizontal="center" vertical="center"/>
    </xf>
    <xf numFmtId="0" fontId="28" fillId="0" borderId="0" xfId="15" applyFont="1" applyAlignment="1">
      <alignment horizontal="center" vertical="center"/>
    </xf>
    <xf numFmtId="49" fontId="18" fillId="8" borderId="0" xfId="6" applyNumberFormat="1" applyFont="1" applyFill="1"/>
    <xf numFmtId="170" fontId="18" fillId="8" borderId="0" xfId="8" applyNumberFormat="1" applyFont="1" applyFill="1" applyBorder="1"/>
    <xf numFmtId="49" fontId="29" fillId="0" borderId="0" xfId="6" applyNumberFormat="1" applyFont="1" applyAlignment="1">
      <alignment horizontal="center"/>
    </xf>
    <xf numFmtId="49" fontId="29" fillId="8" borderId="0" xfId="6" applyNumberFormat="1" applyFont="1" applyFill="1"/>
    <xf numFmtId="0" fontId="30" fillId="8" borderId="0" xfId="6" applyFont="1" applyFill="1"/>
    <xf numFmtId="0" fontId="31" fillId="8" borderId="0" xfId="6" applyFont="1" applyFill="1" applyAlignment="1">
      <alignment horizontal="center" vertical="center"/>
    </xf>
    <xf numFmtId="0" fontId="32" fillId="0" borderId="0" xfId="15" applyFont="1" applyAlignment="1">
      <alignment horizontal="center" vertical="center"/>
    </xf>
    <xf numFmtId="49" fontId="29" fillId="8" borderId="0" xfId="6" applyNumberFormat="1" applyFont="1" applyFill="1" applyAlignment="1">
      <alignment horizontal="center"/>
    </xf>
    <xf numFmtId="170" fontId="30" fillId="8" borderId="0" xfId="8" applyNumberFormat="1" applyFont="1" applyFill="1" applyBorder="1"/>
    <xf numFmtId="43" fontId="30" fillId="8" borderId="0" xfId="1" applyFont="1" applyFill="1" applyBorder="1"/>
    <xf numFmtId="49" fontId="24" fillId="8" borderId="0" xfId="6" applyNumberFormat="1" applyFont="1" applyFill="1" applyAlignment="1">
      <alignment horizontal="center"/>
    </xf>
    <xf numFmtId="49" fontId="33" fillId="8" borderId="0" xfId="6" applyNumberFormat="1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49" fontId="30" fillId="8" borderId="0" xfId="6" applyNumberFormat="1" applyFont="1" applyFill="1"/>
    <xf numFmtId="0" fontId="31" fillId="8" borderId="0" xfId="6" applyFont="1" applyFill="1"/>
    <xf numFmtId="170" fontId="35" fillId="8" borderId="0" xfId="8" applyNumberFormat="1" applyFont="1" applyFill="1" applyBorder="1" applyAlignment="1">
      <alignment horizontal="center"/>
    </xf>
    <xf numFmtId="170" fontId="18" fillId="8" borderId="0" xfId="8" applyNumberFormat="1" applyFont="1" applyFill="1"/>
    <xf numFmtId="170" fontId="5" fillId="8" borderId="44" xfId="8" applyNumberFormat="1" applyFont="1" applyFill="1" applyBorder="1"/>
    <xf numFmtId="170" fontId="5" fillId="8" borderId="21" xfId="8" applyNumberFormat="1" applyFont="1" applyFill="1" applyBorder="1"/>
    <xf numFmtId="170" fontId="5" fillId="8" borderId="3" xfId="8" applyNumberFormat="1" applyFont="1" applyFill="1" applyBorder="1"/>
    <xf numFmtId="170" fontId="5" fillId="8" borderId="45" xfId="8" applyNumberFormat="1" applyFont="1" applyFill="1" applyBorder="1"/>
    <xf numFmtId="170" fontId="5" fillId="8" borderId="0" xfId="8" applyNumberFormat="1" applyFont="1" applyFill="1" applyBorder="1"/>
    <xf numFmtId="170" fontId="5" fillId="8" borderId="23" xfId="8" applyNumberFormat="1" applyFont="1" applyFill="1" applyBorder="1"/>
    <xf numFmtId="170" fontId="5" fillId="8" borderId="46" xfId="8" applyNumberFormat="1" applyFont="1" applyFill="1" applyBorder="1"/>
    <xf numFmtId="170" fontId="5" fillId="8" borderId="16" xfId="8" applyNumberFormat="1" applyFont="1" applyFill="1" applyBorder="1"/>
    <xf numFmtId="170" fontId="5" fillId="8" borderId="17" xfId="8" applyNumberFormat="1" applyFont="1" applyFill="1" applyBorder="1"/>
    <xf numFmtId="170" fontId="26" fillId="8" borderId="0" xfId="8" applyNumberFormat="1" applyFont="1" applyFill="1"/>
    <xf numFmtId="0" fontId="14" fillId="8" borderId="0" xfId="6" applyFont="1" applyFill="1" applyAlignment="1">
      <alignment horizontal="center" vertical="center"/>
    </xf>
    <xf numFmtId="0" fontId="28" fillId="0" borderId="0" xfId="15" applyFont="1" applyAlignment="1">
      <alignment horizontal="center" vertical="center"/>
    </xf>
    <xf numFmtId="43" fontId="3" fillId="8" borderId="0" xfId="6" applyNumberFormat="1" applyFont="1" applyFill="1" applyAlignment="1">
      <alignment horizontal="center"/>
    </xf>
    <xf numFmtId="43" fontId="14" fillId="8" borderId="0" xfId="6" applyNumberFormat="1" applyFont="1" applyFill="1" applyAlignment="1">
      <alignment horizontal="center" vertical="center"/>
    </xf>
    <xf numFmtId="43" fontId="14" fillId="8" borderId="0" xfId="6" applyNumberFormat="1" applyFont="1" applyFill="1" applyAlignment="1">
      <alignment horizontal="center" vertical="center"/>
    </xf>
    <xf numFmtId="43" fontId="28" fillId="0" borderId="0" xfId="15" applyNumberFormat="1" applyFont="1" applyAlignment="1">
      <alignment horizontal="center" vertical="center"/>
    </xf>
    <xf numFmtId="43" fontId="18" fillId="8" borderId="0" xfId="6" applyNumberFormat="1" applyFont="1" applyFill="1"/>
    <xf numFmtId="43" fontId="18" fillId="8" borderId="0" xfId="8" applyNumberFormat="1" applyFont="1" applyFill="1"/>
    <xf numFmtId="41" fontId="18" fillId="8" borderId="0" xfId="8" applyNumberFormat="1" applyFont="1" applyFill="1"/>
    <xf numFmtId="43" fontId="18" fillId="8" borderId="0" xfId="8" applyNumberFormat="1" applyFont="1" applyFill="1" applyAlignment="1">
      <alignment wrapText="1"/>
    </xf>
    <xf numFmtId="41" fontId="36" fillId="8" borderId="0" xfId="8" applyNumberFormat="1" applyFont="1" applyFill="1"/>
    <xf numFmtId="172" fontId="37" fillId="0" borderId="0" xfId="16" applyNumberFormat="1"/>
    <xf numFmtId="171" fontId="37" fillId="0" borderId="0" xfId="16"/>
    <xf numFmtId="170" fontId="38" fillId="8" borderId="0" xfId="8" applyNumberFormat="1" applyFont="1" applyFill="1"/>
    <xf numFmtId="49" fontId="18" fillId="8" borderId="0" xfId="6" applyNumberFormat="1" applyFont="1" applyFill="1" applyAlignment="1">
      <alignment horizontal="center" vertical="center"/>
    </xf>
    <xf numFmtId="43" fontId="18" fillId="8" borderId="0" xfId="1" applyFont="1" applyFill="1" applyBorder="1" applyAlignment="1">
      <alignment horizontal="center" vertical="center"/>
    </xf>
    <xf numFmtId="0" fontId="18" fillId="8" borderId="0" xfId="6" applyFont="1" applyFill="1" applyAlignment="1">
      <alignment horizontal="center" vertical="center"/>
    </xf>
    <xf numFmtId="0" fontId="26" fillId="8" borderId="0" xfId="6" applyFont="1" applyFill="1" applyAlignment="1">
      <alignment vertical="center"/>
    </xf>
    <xf numFmtId="0" fontId="16" fillId="8" borderId="9" xfId="6" applyFont="1" applyFill="1" applyBorder="1" applyAlignment="1">
      <alignment horizontal="center" vertical="center" wrapText="1"/>
    </xf>
    <xf numFmtId="0" fontId="16" fillId="8" borderId="10" xfId="6" applyFont="1" applyFill="1" applyBorder="1" applyAlignment="1">
      <alignment horizontal="center" vertical="center"/>
    </xf>
    <xf numFmtId="0" fontId="16" fillId="8" borderId="10" xfId="6" applyFont="1" applyFill="1" applyBorder="1" applyAlignment="1">
      <alignment horizontal="center" wrapText="1"/>
    </xf>
    <xf numFmtId="0" fontId="19" fillId="8" borderId="10" xfId="6" applyFont="1" applyFill="1" applyBorder="1" applyAlignment="1">
      <alignment horizontal="center" vertical="center"/>
    </xf>
    <xf numFmtId="0" fontId="16" fillId="8" borderId="47" xfId="6" applyFont="1" applyFill="1" applyBorder="1" applyAlignment="1">
      <alignment horizontal="center" vertical="center"/>
    </xf>
    <xf numFmtId="0" fontId="16" fillId="8" borderId="48" xfId="6" applyFont="1" applyFill="1" applyBorder="1" applyAlignment="1">
      <alignment horizontal="center" vertical="center"/>
    </xf>
    <xf numFmtId="0" fontId="16" fillId="8" borderId="49" xfId="6" applyFont="1" applyFill="1" applyBorder="1" applyAlignment="1">
      <alignment horizontal="center" vertical="center"/>
    </xf>
    <xf numFmtId="0" fontId="16" fillId="8" borderId="49" xfId="6" applyFont="1" applyFill="1" applyBorder="1" applyAlignment="1">
      <alignment horizontal="center" vertical="center" wrapText="1"/>
    </xf>
    <xf numFmtId="0" fontId="16" fillId="8" borderId="49" xfId="6" applyFont="1" applyFill="1" applyBorder="1" applyAlignment="1">
      <alignment horizontal="center" vertical="center"/>
    </xf>
    <xf numFmtId="0" fontId="16" fillId="8" borderId="50" xfId="6" applyFont="1" applyFill="1" applyBorder="1" applyAlignment="1">
      <alignment horizontal="center" vertical="center"/>
    </xf>
    <xf numFmtId="0" fontId="26" fillId="8" borderId="0" xfId="6" applyFont="1" applyFill="1"/>
    <xf numFmtId="4" fontId="16" fillId="8" borderId="51" xfId="8" applyNumberFormat="1" applyFont="1" applyFill="1" applyBorder="1" applyAlignment="1">
      <alignment horizontal="center" vertical="center" wrapText="1"/>
    </xf>
    <xf numFmtId="4" fontId="16" fillId="8" borderId="52" xfId="8" applyNumberFormat="1" applyFont="1" applyFill="1" applyBorder="1" applyAlignment="1">
      <alignment horizontal="center" vertical="center" wrapText="1"/>
    </xf>
    <xf numFmtId="167" fontId="16" fillId="8" borderId="21" xfId="8" applyFont="1" applyFill="1" applyBorder="1" applyAlignment="1">
      <alignment vertical="center"/>
    </xf>
    <xf numFmtId="167" fontId="16" fillId="8" borderId="3" xfId="8" applyFont="1" applyFill="1" applyBorder="1" applyAlignment="1">
      <alignment vertical="center"/>
    </xf>
    <xf numFmtId="167" fontId="16" fillId="8" borderId="1" xfId="8" applyFont="1" applyFill="1" applyBorder="1" applyAlignment="1">
      <alignment vertical="center"/>
    </xf>
    <xf numFmtId="169" fontId="16" fillId="8" borderId="1" xfId="17" applyNumberFormat="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 wrapText="1"/>
    </xf>
    <xf numFmtId="166" fontId="21" fillId="9" borderId="7" xfId="7" applyFont="1" applyFill="1" applyBorder="1" applyAlignment="1">
      <alignment horizontal="left" vertical="center"/>
    </xf>
    <xf numFmtId="49" fontId="21" fillId="9" borderId="0" xfId="7" applyNumberFormat="1" applyFont="1" applyFill="1" applyBorder="1" applyAlignment="1">
      <alignment horizontal="right" vertical="center"/>
    </xf>
    <xf numFmtId="49" fontId="16" fillId="9" borderId="0" xfId="7" applyNumberFormat="1" applyFont="1" applyFill="1" applyBorder="1" applyAlignment="1">
      <alignment horizontal="right" vertical="center"/>
    </xf>
    <xf numFmtId="49" fontId="21" fillId="9" borderId="0" xfId="6" applyNumberFormat="1" applyFont="1" applyFill="1" applyAlignment="1">
      <alignment vertical="center"/>
    </xf>
    <xf numFmtId="49" fontId="21" fillId="9" borderId="0" xfId="7" applyNumberFormat="1" applyFont="1" applyFill="1" applyBorder="1" applyAlignment="1">
      <alignment horizontal="left" vertical="center"/>
    </xf>
    <xf numFmtId="167" fontId="16" fillId="9" borderId="0" xfId="8" applyFont="1" applyFill="1" applyBorder="1" applyAlignment="1">
      <alignment vertical="center"/>
    </xf>
    <xf numFmtId="167" fontId="16" fillId="9" borderId="23" xfId="8" applyFont="1" applyFill="1" applyBorder="1" applyAlignment="1">
      <alignment vertical="center"/>
    </xf>
    <xf numFmtId="168" fontId="21" fillId="9" borderId="24" xfId="9" applyNumberFormat="1" applyFont="1" applyFill="1" applyBorder="1" applyAlignment="1">
      <alignment vertical="center"/>
    </xf>
    <xf numFmtId="169" fontId="16" fillId="9" borderId="24" xfId="17" applyNumberFormat="1" applyFont="1" applyFill="1" applyBorder="1" applyAlignment="1">
      <alignment horizontal="center" vertical="center"/>
    </xf>
    <xf numFmtId="167" fontId="16" fillId="9" borderId="24" xfId="8" applyFont="1" applyFill="1" applyBorder="1" applyAlignment="1">
      <alignment vertical="center"/>
    </xf>
    <xf numFmtId="49" fontId="16" fillId="2" borderId="0" xfId="7" applyNumberFormat="1" applyFont="1" applyFill="1" applyBorder="1" applyAlignment="1">
      <alignment horizontal="right" vertical="center"/>
    </xf>
    <xf numFmtId="167" fontId="16" fillId="2" borderId="0" xfId="8" applyFont="1" applyFill="1" applyBorder="1" applyAlignment="1">
      <alignment vertical="center"/>
    </xf>
    <xf numFmtId="167" fontId="16" fillId="2" borderId="23" xfId="8" applyFont="1" applyFill="1" applyBorder="1" applyAlignment="1">
      <alignment vertical="center"/>
    </xf>
    <xf numFmtId="169" fontId="16" fillId="2" borderId="24" xfId="9" applyNumberFormat="1" applyFont="1" applyFill="1" applyBorder="1" applyAlignment="1">
      <alignment horizontal="center" vertical="center"/>
    </xf>
    <xf numFmtId="0" fontId="26" fillId="2" borderId="0" xfId="6" applyFont="1" applyFill="1" applyAlignment="1">
      <alignment vertical="center"/>
    </xf>
    <xf numFmtId="0" fontId="5" fillId="0" borderId="0" xfId="11" applyFont="1" applyAlignment="1">
      <alignment horizontal="center" vertical="center" wrapText="1"/>
    </xf>
    <xf numFmtId="168" fontId="14" fillId="8" borderId="0" xfId="6" applyNumberFormat="1" applyFont="1" applyFill="1" applyAlignment="1">
      <alignment vertical="center"/>
    </xf>
    <xf numFmtId="167" fontId="21" fillId="8" borderId="0" xfId="8" applyFont="1" applyFill="1" applyBorder="1" applyAlignment="1">
      <alignment vertical="center"/>
    </xf>
    <xf numFmtId="167" fontId="21" fillId="8" borderId="23" xfId="8" applyFont="1" applyFill="1" applyBorder="1" applyAlignment="1">
      <alignment vertical="center"/>
    </xf>
    <xf numFmtId="167" fontId="16" fillId="8" borderId="24" xfId="8" applyFont="1" applyFill="1" applyBorder="1" applyAlignment="1">
      <alignment vertical="center"/>
    </xf>
    <xf numFmtId="169" fontId="21" fillId="8" borderId="24" xfId="17" applyNumberFormat="1" applyFont="1" applyFill="1" applyBorder="1" applyAlignment="1">
      <alignment horizontal="center" vertical="center"/>
    </xf>
    <xf numFmtId="49" fontId="16" fillId="8" borderId="0" xfId="6" applyNumberFormat="1" applyFont="1" applyFill="1" applyAlignment="1">
      <alignment horizontal="left" vertical="center"/>
    </xf>
    <xf numFmtId="167" fontId="16" fillId="8" borderId="0" xfId="8" applyFont="1" applyFill="1" applyBorder="1" applyAlignment="1">
      <alignment vertical="center"/>
    </xf>
    <xf numFmtId="167" fontId="16" fillId="8" borderId="23" xfId="8" applyFont="1" applyFill="1" applyBorder="1" applyAlignment="1">
      <alignment vertical="center"/>
    </xf>
    <xf numFmtId="169" fontId="16" fillId="8" borderId="24" xfId="17" applyNumberFormat="1" applyFont="1" applyFill="1" applyBorder="1" applyAlignment="1">
      <alignment horizontal="center" vertical="center"/>
    </xf>
    <xf numFmtId="49" fontId="16" fillId="2" borderId="0" xfId="7" applyNumberFormat="1" applyFont="1" applyFill="1" applyBorder="1" applyAlignment="1">
      <alignment horizontal="left" vertical="center"/>
    </xf>
    <xf numFmtId="169" fontId="16" fillId="2" borderId="24" xfId="17" applyNumberFormat="1" applyFont="1" applyFill="1" applyBorder="1" applyAlignment="1">
      <alignment horizontal="center" vertical="center"/>
    </xf>
    <xf numFmtId="49" fontId="16" fillId="2" borderId="0" xfId="6" applyNumberFormat="1" applyFont="1" applyFill="1" applyAlignment="1">
      <alignment vertical="center"/>
    </xf>
    <xf numFmtId="49" fontId="16" fillId="8" borderId="0" xfId="7" applyNumberFormat="1" applyFont="1" applyFill="1" applyBorder="1" applyAlignment="1">
      <alignment horizontal="right" vertical="center"/>
    </xf>
    <xf numFmtId="167" fontId="21" fillId="8" borderId="21" xfId="8" applyFont="1" applyFill="1" applyBorder="1" applyAlignment="1">
      <alignment vertical="center"/>
    </xf>
    <xf numFmtId="167" fontId="21" fillId="8" borderId="3" xfId="8" applyFont="1" applyFill="1" applyBorder="1" applyAlignment="1">
      <alignment vertical="center"/>
    </xf>
    <xf numFmtId="168" fontId="16" fillId="0" borderId="24" xfId="9" applyNumberFormat="1" applyFont="1" applyFill="1" applyBorder="1" applyAlignment="1">
      <alignment vertical="center"/>
    </xf>
    <xf numFmtId="49" fontId="16" fillId="8" borderId="0" xfId="6" applyNumberFormat="1" applyFont="1" applyFill="1" applyAlignment="1">
      <alignment horizontal="left" vertical="center" wrapText="1"/>
    </xf>
    <xf numFmtId="168" fontId="16" fillId="2" borderId="16" xfId="9" applyNumberFormat="1" applyFont="1" applyFill="1" applyBorder="1" applyAlignment="1">
      <alignment horizontal="center" vertical="center"/>
    </xf>
    <xf numFmtId="168" fontId="16" fillId="2" borderId="17" xfId="9" applyNumberFormat="1" applyFont="1" applyFill="1" applyBorder="1" applyAlignment="1">
      <alignment horizontal="center" vertical="center"/>
    </xf>
    <xf numFmtId="49" fontId="16" fillId="8" borderId="0" xfId="6" applyNumberFormat="1" applyFont="1" applyFill="1" applyAlignment="1">
      <alignment horizontal="left" vertical="center" wrapText="1"/>
    </xf>
    <xf numFmtId="168" fontId="14" fillId="2" borderId="4" xfId="9" applyNumberFormat="1" applyFont="1" applyFill="1" applyBorder="1" applyAlignment="1">
      <alignment horizontal="center" vertical="center"/>
    </xf>
    <xf numFmtId="49" fontId="16" fillId="0" borderId="0" xfId="6" applyNumberFormat="1" applyFont="1" applyAlignment="1">
      <alignment vertical="center"/>
    </xf>
    <xf numFmtId="167" fontId="16" fillId="0" borderId="45" xfId="8" applyFont="1" applyFill="1" applyBorder="1" applyAlignment="1">
      <alignment vertical="center"/>
    </xf>
    <xf numFmtId="167" fontId="16" fillId="0" borderId="1" xfId="8" applyFont="1" applyFill="1" applyBorder="1" applyAlignment="1">
      <alignment vertical="center"/>
    </xf>
    <xf numFmtId="167" fontId="16" fillId="0" borderId="24" xfId="8" applyFont="1" applyFill="1" applyBorder="1" applyAlignment="1">
      <alignment vertical="center"/>
    </xf>
    <xf numFmtId="49" fontId="20" fillId="0" borderId="0" xfId="7" applyNumberFormat="1" applyFont="1" applyFill="1" applyBorder="1" applyAlignment="1">
      <alignment horizontal="right" vertical="center"/>
    </xf>
    <xf numFmtId="169" fontId="16" fillId="0" borderId="24" xfId="17" applyNumberFormat="1" applyFont="1" applyFill="1" applyBorder="1" applyAlignment="1">
      <alignment horizontal="center" vertical="center"/>
    </xf>
    <xf numFmtId="49" fontId="20" fillId="0" borderId="0" xfId="7" applyNumberFormat="1" applyFont="1" applyFill="1" applyBorder="1" applyAlignment="1">
      <alignment horizontal="left" vertical="center" wrapText="1"/>
    </xf>
    <xf numFmtId="167" fontId="16" fillId="8" borderId="45" xfId="8" applyFont="1" applyFill="1" applyBorder="1" applyAlignment="1">
      <alignment vertical="center"/>
    </xf>
    <xf numFmtId="167" fontId="21" fillId="0" borderId="45" xfId="8" applyFont="1" applyFill="1" applyBorder="1" applyAlignment="1">
      <alignment vertical="center"/>
    </xf>
    <xf numFmtId="169" fontId="21" fillId="0" borderId="24" xfId="17" applyNumberFormat="1" applyFont="1" applyFill="1" applyBorder="1" applyAlignment="1">
      <alignment horizontal="center" vertical="center"/>
    </xf>
    <xf numFmtId="49" fontId="20" fillId="0" borderId="0" xfId="7" applyNumberFormat="1" applyFont="1" applyFill="1" applyBorder="1" applyAlignment="1">
      <alignment horizontal="left" vertical="center" wrapText="1"/>
    </xf>
    <xf numFmtId="167" fontId="21" fillId="8" borderId="45" xfId="8" applyFont="1" applyFill="1" applyBorder="1" applyAlignment="1">
      <alignment vertical="center"/>
    </xf>
    <xf numFmtId="49" fontId="20" fillId="8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 wrapText="1"/>
    </xf>
    <xf numFmtId="49" fontId="16" fillId="0" borderId="23" xfId="7" applyNumberFormat="1" applyFont="1" applyFill="1" applyBorder="1" applyAlignment="1">
      <alignment horizontal="left" vertical="center" wrapText="1"/>
    </xf>
    <xf numFmtId="0" fontId="14" fillId="0" borderId="0" xfId="6" applyFont="1" applyAlignment="1">
      <alignment vertical="center"/>
    </xf>
    <xf numFmtId="43" fontId="14" fillId="0" borderId="0" xfId="3" applyFont="1" applyFill="1" applyAlignment="1">
      <alignment vertical="center"/>
    </xf>
    <xf numFmtId="0" fontId="16" fillId="0" borderId="7" xfId="6" applyFont="1" applyBorder="1" applyAlignment="1">
      <alignment horizontal="center" vertical="center"/>
    </xf>
    <xf numFmtId="49" fontId="16" fillId="0" borderId="16" xfId="7" applyNumberFormat="1" applyFont="1" applyFill="1" applyBorder="1" applyAlignment="1">
      <alignment horizontal="right" vertical="center"/>
    </xf>
    <xf numFmtId="49" fontId="16" fillId="0" borderId="16" xfId="7" applyNumberFormat="1" applyFont="1" applyFill="1" applyBorder="1" applyAlignment="1">
      <alignment horizontal="left" vertical="center"/>
    </xf>
    <xf numFmtId="49" fontId="16" fillId="10" borderId="2" xfId="7" applyNumberFormat="1" applyFont="1" applyFill="1" applyBorder="1" applyAlignment="1">
      <alignment horizontal="left" vertical="center"/>
    </xf>
    <xf numFmtId="49" fontId="21" fillId="12" borderId="30" xfId="7" applyNumberFormat="1" applyFont="1" applyFill="1" applyBorder="1" applyAlignment="1">
      <alignment horizontal="right" vertical="center"/>
    </xf>
    <xf numFmtId="49" fontId="16" fillId="8" borderId="0" xfId="6" applyNumberFormat="1" applyFont="1" applyFill="1" applyAlignment="1">
      <alignment vertical="center"/>
    </xf>
    <xf numFmtId="0" fontId="16" fillId="8" borderId="0" xfId="6" applyFont="1" applyFill="1" applyAlignment="1">
      <alignment horizontal="center" vertical="center"/>
    </xf>
    <xf numFmtId="0" fontId="21" fillId="8" borderId="0" xfId="6" applyFont="1" applyFill="1" applyAlignment="1">
      <alignment horizontal="center" vertical="center"/>
    </xf>
    <xf numFmtId="170" fontId="21" fillId="8" borderId="0" xfId="8" applyNumberFormat="1" applyFont="1" applyFill="1"/>
    <xf numFmtId="167" fontId="18" fillId="8" borderId="0" xfId="6" applyNumberFormat="1" applyFont="1" applyFill="1" applyAlignment="1">
      <alignment vertical="center"/>
    </xf>
    <xf numFmtId="49" fontId="33" fillId="0" borderId="0" xfId="6" applyNumberFormat="1" applyFont="1" applyAlignment="1">
      <alignment horizontal="center"/>
    </xf>
    <xf numFmtId="170" fontId="21" fillId="0" borderId="0" xfId="8" applyNumberFormat="1" applyFont="1" applyFill="1"/>
    <xf numFmtId="43" fontId="36" fillId="8" borderId="0" xfId="3" applyFont="1" applyFill="1"/>
    <xf numFmtId="49" fontId="21" fillId="0" borderId="0" xfId="6" applyNumberFormat="1" applyFont="1" applyAlignment="1">
      <alignment horizontal="center"/>
    </xf>
    <xf numFmtId="170" fontId="30" fillId="8" borderId="0" xfId="8" applyNumberFormat="1" applyFont="1" applyFill="1"/>
    <xf numFmtId="49" fontId="30" fillId="0" borderId="0" xfId="6" applyNumberFormat="1" applyFont="1" applyAlignment="1">
      <alignment horizontal="center"/>
    </xf>
    <xf numFmtId="170" fontId="30" fillId="0" borderId="0" xfId="8" applyNumberFormat="1" applyFont="1" applyFill="1"/>
    <xf numFmtId="0" fontId="30" fillId="0" borderId="0" xfId="6" applyFont="1"/>
    <xf numFmtId="170" fontId="39" fillId="8" borderId="0" xfId="8" applyNumberFormat="1" applyFont="1" applyFill="1" applyAlignment="1">
      <alignment horizontal="center"/>
    </xf>
    <xf numFmtId="0" fontId="29" fillId="8" borderId="0" xfId="6" applyFont="1" applyFill="1"/>
    <xf numFmtId="170" fontId="40" fillId="8" borderId="0" xfId="8" applyNumberFormat="1" applyFont="1" applyFill="1" applyAlignment="1">
      <alignment horizontal="center"/>
    </xf>
    <xf numFmtId="170" fontId="29" fillId="8" borderId="0" xfId="8" applyNumberFormat="1" applyFont="1" applyFill="1"/>
    <xf numFmtId="49" fontId="14" fillId="8" borderId="0" xfId="6" applyNumberFormat="1" applyFont="1" applyFill="1" applyAlignment="1">
      <alignment horizontal="center" vertical="center"/>
    </xf>
    <xf numFmtId="0" fontId="26" fillId="8" borderId="0" xfId="18" applyFont="1" applyFill="1" applyAlignment="1">
      <alignment vertical="center"/>
    </xf>
    <xf numFmtId="0" fontId="26" fillId="0" borderId="0" xfId="6" applyFont="1"/>
    <xf numFmtId="0" fontId="18" fillId="0" borderId="0" xfId="6" applyFont="1"/>
    <xf numFmtId="0" fontId="14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167" fontId="18" fillId="0" borderId="0" xfId="6" applyNumberFormat="1" applyFont="1" applyAlignment="1">
      <alignment vertical="center"/>
    </xf>
    <xf numFmtId="43" fontId="18" fillId="8" borderId="0" xfId="12" applyFont="1" applyFill="1"/>
    <xf numFmtId="170" fontId="18" fillId="8" borderId="0" xfId="6" applyNumberFormat="1" applyFont="1" applyFill="1"/>
    <xf numFmtId="0" fontId="26" fillId="8" borderId="0" xfId="6" applyFont="1" applyFill="1" applyAlignment="1">
      <alignment horizontal="center" vertical="center"/>
    </xf>
    <xf numFmtId="2" fontId="18" fillId="8" borderId="0" xfId="6" applyNumberFormat="1" applyFont="1" applyFill="1"/>
    <xf numFmtId="2" fontId="18" fillId="8" borderId="0" xfId="6" applyNumberFormat="1" applyFont="1" applyFill="1" applyAlignment="1">
      <alignment vertical="center"/>
    </xf>
    <xf numFmtId="0" fontId="5" fillId="8" borderId="53" xfId="6" applyFont="1" applyFill="1" applyBorder="1" applyAlignment="1">
      <alignment horizontal="center" vertical="center"/>
    </xf>
    <xf numFmtId="0" fontId="5" fillId="8" borderId="51" xfId="6" applyFont="1" applyFill="1" applyBorder="1" applyAlignment="1">
      <alignment horizontal="center" vertical="center"/>
    </xf>
    <xf numFmtId="0" fontId="41" fillId="8" borderId="54" xfId="6" applyFont="1" applyFill="1" applyBorder="1" applyAlignment="1">
      <alignment horizontal="center" vertical="center"/>
    </xf>
    <xf numFmtId="0" fontId="5" fillId="8" borderId="47" xfId="6" applyFont="1" applyFill="1" applyBorder="1" applyAlignment="1">
      <alignment horizontal="center" vertical="center"/>
    </xf>
    <xf numFmtId="0" fontId="5" fillId="8" borderId="55" xfId="6" applyFont="1" applyFill="1" applyBorder="1" applyAlignment="1">
      <alignment horizontal="center" vertical="center"/>
    </xf>
    <xf numFmtId="0" fontId="5" fillId="8" borderId="42" xfId="6" applyFont="1" applyFill="1" applyBorder="1" applyAlignment="1">
      <alignment horizontal="center" vertical="center"/>
    </xf>
    <xf numFmtId="0" fontId="5" fillId="8" borderId="56" xfId="6" applyFont="1" applyFill="1" applyBorder="1" applyAlignment="1">
      <alignment horizontal="center" vertical="center"/>
    </xf>
    <xf numFmtId="0" fontId="5" fillId="8" borderId="50" xfId="6" applyFont="1" applyFill="1" applyBorder="1" applyAlignment="1">
      <alignment horizontal="center" vertical="center"/>
    </xf>
    <xf numFmtId="0" fontId="42" fillId="8" borderId="0" xfId="6" applyFont="1" applyFill="1" applyAlignment="1">
      <alignment horizontal="center" vertical="center"/>
    </xf>
    <xf numFmtId="0" fontId="5" fillId="8" borderId="57" xfId="7" applyNumberFormat="1" applyFont="1" applyFill="1" applyBorder="1" applyAlignment="1">
      <alignment horizontal="center" vertical="center" wrapText="1"/>
    </xf>
    <xf numFmtId="0" fontId="5" fillId="8" borderId="58" xfId="7" applyNumberFormat="1" applyFont="1" applyFill="1" applyBorder="1" applyAlignment="1">
      <alignment horizontal="center" vertical="center" wrapText="1"/>
    </xf>
    <xf numFmtId="0" fontId="5" fillId="8" borderId="59" xfId="7" applyNumberFormat="1" applyFont="1" applyFill="1" applyBorder="1" applyAlignment="1">
      <alignment horizontal="center" vertical="center" wrapText="1"/>
    </xf>
    <xf numFmtId="4" fontId="5" fillId="8" borderId="12" xfId="8" applyNumberFormat="1" applyFont="1" applyFill="1" applyBorder="1" applyAlignment="1">
      <alignment horizontal="center" vertical="center" wrapText="1"/>
    </xf>
    <xf numFmtId="4" fontId="5" fillId="8" borderId="51" xfId="8" applyNumberFormat="1" applyFont="1" applyFill="1" applyBorder="1" applyAlignment="1">
      <alignment horizontal="center" vertical="center" wrapText="1"/>
    </xf>
    <xf numFmtId="4" fontId="5" fillId="8" borderId="52" xfId="8" applyNumberFormat="1" applyFont="1" applyFill="1" applyBorder="1" applyAlignment="1">
      <alignment horizontal="center" vertical="center" wrapText="1"/>
    </xf>
    <xf numFmtId="0" fontId="5" fillId="8" borderId="26" xfId="7" applyNumberFormat="1" applyFont="1" applyFill="1" applyBorder="1" applyAlignment="1">
      <alignment horizontal="center" vertical="center" wrapText="1"/>
    </xf>
    <xf numFmtId="0" fontId="5" fillId="8" borderId="27" xfId="7" applyNumberFormat="1" applyFont="1" applyFill="1" applyBorder="1" applyAlignment="1">
      <alignment horizontal="center" vertical="center" wrapText="1"/>
    </xf>
    <xf numFmtId="0" fontId="5" fillId="8" borderId="2" xfId="7" applyNumberFormat="1" applyFont="1" applyFill="1" applyBorder="1" applyAlignment="1">
      <alignment horizontal="center" vertical="center" wrapText="1"/>
    </xf>
    <xf numFmtId="4" fontId="5" fillId="8" borderId="18" xfId="8" applyNumberFormat="1" applyFont="1" applyFill="1" applyBorder="1" applyAlignment="1">
      <alignment horizontal="center" vertical="center" wrapText="1"/>
    </xf>
    <xf numFmtId="4" fontId="41" fillId="8" borderId="4" xfId="8" applyNumberFormat="1" applyFont="1" applyFill="1" applyBorder="1" applyAlignment="1">
      <alignment horizontal="center" vertical="center" wrapText="1"/>
    </xf>
    <xf numFmtId="4" fontId="41" fillId="8" borderId="19" xfId="8" applyNumberFormat="1" applyFont="1" applyFill="1" applyBorder="1" applyAlignment="1">
      <alignment horizontal="center" vertical="center" wrapText="1"/>
    </xf>
    <xf numFmtId="166" fontId="5" fillId="0" borderId="20" xfId="7" applyFont="1" applyFill="1" applyBorder="1" applyAlignment="1">
      <alignment horizontal="left" vertical="center"/>
    </xf>
    <xf numFmtId="166" fontId="5" fillId="0" borderId="21" xfId="7" applyFont="1" applyFill="1" applyBorder="1" applyAlignment="1">
      <alignment horizontal="left" vertical="center"/>
    </xf>
    <xf numFmtId="167" fontId="5" fillId="0" borderId="24" xfId="19" applyFont="1" applyFill="1" applyBorder="1" applyAlignment="1">
      <alignment vertical="center"/>
    </xf>
    <xf numFmtId="167" fontId="5" fillId="0" borderId="1" xfId="17" applyNumberFormat="1" applyFont="1" applyFill="1" applyBorder="1" applyAlignment="1">
      <alignment horizontal="center" vertical="center"/>
    </xf>
    <xf numFmtId="165" fontId="5" fillId="0" borderId="22" xfId="20" applyNumberFormat="1" applyFont="1" applyFill="1" applyBorder="1" applyAlignment="1">
      <alignment horizontal="right" vertical="center"/>
    </xf>
    <xf numFmtId="0" fontId="5" fillId="8" borderId="0" xfId="6" applyFont="1" applyFill="1" applyAlignment="1">
      <alignment vertical="center"/>
    </xf>
    <xf numFmtId="49" fontId="5" fillId="13" borderId="7" xfId="7" applyNumberFormat="1" applyFont="1" applyFill="1" applyBorder="1" applyAlignment="1">
      <alignment horizontal="right" vertical="center"/>
    </xf>
    <xf numFmtId="49" fontId="5" fillId="13" borderId="0" xfId="7" applyNumberFormat="1" applyFont="1" applyFill="1" applyBorder="1" applyAlignment="1">
      <alignment horizontal="left" vertical="center"/>
    </xf>
    <xf numFmtId="167" fontId="5" fillId="13" borderId="24" xfId="19" applyFont="1" applyFill="1" applyBorder="1" applyAlignment="1">
      <alignment vertical="center"/>
    </xf>
    <xf numFmtId="167" fontId="5" fillId="13" borderId="24" xfId="17" applyNumberFormat="1" applyFont="1" applyFill="1" applyBorder="1" applyAlignment="1">
      <alignment horizontal="center" vertical="center"/>
    </xf>
    <xf numFmtId="165" fontId="5" fillId="13" borderId="25" xfId="20" applyNumberFormat="1" applyFont="1" applyFill="1" applyBorder="1" applyAlignment="1">
      <alignment horizontal="right" vertical="center"/>
    </xf>
    <xf numFmtId="167" fontId="5" fillId="8" borderId="0" xfId="6" applyNumberFormat="1" applyFont="1" applyFill="1" applyAlignment="1">
      <alignment vertical="center"/>
    </xf>
    <xf numFmtId="0" fontId="43" fillId="14" borderId="4" xfId="21" applyFont="1" applyFill="1" applyBorder="1" applyAlignment="1">
      <alignment horizontal="left" vertical="center" wrapText="1"/>
    </xf>
    <xf numFmtId="0" fontId="44" fillId="0" borderId="0" xfId="13" quotePrefix="1" applyFont="1" applyAlignment="1">
      <alignment horizontal="center" vertical="center" wrapText="1"/>
    </xf>
    <xf numFmtId="49" fontId="26" fillId="0" borderId="7" xfId="7" applyNumberFormat="1" applyFont="1" applyFill="1" applyBorder="1" applyAlignment="1">
      <alignment horizontal="left" vertical="center"/>
    </xf>
    <xf numFmtId="49" fontId="26" fillId="0" borderId="0" xfId="7" applyNumberFormat="1" applyFont="1" applyFill="1" applyBorder="1" applyAlignment="1">
      <alignment horizontal="right" vertical="center"/>
    </xf>
    <xf numFmtId="49" fontId="26" fillId="5" borderId="0" xfId="7" applyNumberFormat="1" applyFont="1" applyFill="1" applyBorder="1" applyAlignment="1">
      <alignment horizontal="left" vertical="center"/>
    </xf>
    <xf numFmtId="167" fontId="26" fillId="5" borderId="24" xfId="19" applyFont="1" applyFill="1" applyBorder="1" applyAlignment="1">
      <alignment vertical="center"/>
    </xf>
    <xf numFmtId="167" fontId="26" fillId="5" borderId="24" xfId="17" applyNumberFormat="1" applyFont="1" applyFill="1" applyBorder="1" applyAlignment="1">
      <alignment horizontal="center" vertical="center"/>
    </xf>
    <xf numFmtId="165" fontId="26" fillId="5" borderId="25" xfId="20" applyNumberFormat="1" applyFont="1" applyFill="1" applyBorder="1" applyAlignment="1">
      <alignment horizontal="right" vertical="center"/>
    </xf>
    <xf numFmtId="49" fontId="5" fillId="0" borderId="7" xfId="7" applyNumberFormat="1" applyFont="1" applyFill="1" applyBorder="1" applyAlignment="1">
      <alignment horizontal="right" vertical="center"/>
    </xf>
    <xf numFmtId="49" fontId="5" fillId="0" borderId="0" xfId="7" applyNumberFormat="1" applyFont="1" applyFill="1" applyBorder="1" applyAlignment="1">
      <alignment horizontal="left" vertical="center"/>
    </xf>
    <xf numFmtId="49" fontId="5" fillId="5" borderId="0" xfId="7" applyNumberFormat="1" applyFont="1" applyFill="1" applyBorder="1" applyAlignment="1">
      <alignment horizontal="left" vertical="center"/>
    </xf>
    <xf numFmtId="49" fontId="26" fillId="0" borderId="0" xfId="7" applyNumberFormat="1" applyFont="1" applyFill="1" applyBorder="1" applyAlignment="1">
      <alignment horizontal="left" vertical="center"/>
    </xf>
    <xf numFmtId="49" fontId="42" fillId="0" borderId="0" xfId="7" applyNumberFormat="1" applyFont="1" applyFill="1" applyBorder="1" applyAlignment="1">
      <alignment horizontal="left" vertical="center"/>
    </xf>
    <xf numFmtId="167" fontId="26" fillId="0" borderId="24" xfId="19" applyFont="1" applyFill="1" applyBorder="1" applyAlignment="1">
      <alignment vertical="center"/>
    </xf>
    <xf numFmtId="167" fontId="26" fillId="2" borderId="24" xfId="17" applyNumberFormat="1" applyFont="1" applyFill="1" applyBorder="1" applyAlignment="1">
      <alignment horizontal="center" vertical="center"/>
    </xf>
    <xf numFmtId="165" fontId="26" fillId="2" borderId="25" xfId="20" applyNumberFormat="1" applyFont="1" applyFill="1" applyBorder="1" applyAlignment="1">
      <alignment horizontal="right" vertical="center"/>
    </xf>
    <xf numFmtId="0" fontId="26" fillId="0" borderId="0" xfId="6" applyFont="1" applyAlignment="1">
      <alignment vertical="center"/>
    </xf>
    <xf numFmtId="49" fontId="42" fillId="0" borderId="0" xfId="7" applyNumberFormat="1" applyFont="1" applyFill="1" applyBorder="1" applyAlignment="1">
      <alignment horizontal="left" vertical="center" wrapText="1"/>
    </xf>
    <xf numFmtId="167" fontId="5" fillId="8" borderId="24" xfId="19" applyFont="1" applyFill="1" applyBorder="1" applyAlignment="1">
      <alignment vertical="center"/>
    </xf>
    <xf numFmtId="167" fontId="26" fillId="0" borderId="24" xfId="17" applyNumberFormat="1" applyFont="1" applyFill="1" applyBorder="1" applyAlignment="1">
      <alignment horizontal="center" vertical="center"/>
    </xf>
    <xf numFmtId="165" fontId="26" fillId="0" borderId="25" xfId="20" applyNumberFormat="1" applyFont="1" applyFill="1" applyBorder="1" applyAlignment="1">
      <alignment horizontal="right" vertical="center"/>
    </xf>
    <xf numFmtId="167" fontId="26" fillId="8" borderId="24" xfId="19" applyFont="1" applyFill="1" applyBorder="1" applyAlignment="1">
      <alignment vertical="center"/>
    </xf>
    <xf numFmtId="49" fontId="5" fillId="5" borderId="23" xfId="6" applyNumberFormat="1" applyFont="1" applyFill="1" applyBorder="1" applyAlignment="1">
      <alignment horizontal="left" vertical="center"/>
    </xf>
    <xf numFmtId="167" fontId="5" fillId="5" borderId="24" xfId="19" applyFont="1" applyFill="1" applyBorder="1" applyAlignment="1">
      <alignment vertical="center"/>
    </xf>
    <xf numFmtId="167" fontId="5" fillId="5" borderId="24" xfId="17" applyNumberFormat="1" applyFont="1" applyFill="1" applyBorder="1" applyAlignment="1">
      <alignment horizontal="center" vertical="center"/>
    </xf>
    <xf numFmtId="165" fontId="5" fillId="5" borderId="25" xfId="20" applyNumberFormat="1" applyFont="1" applyFill="1" applyBorder="1" applyAlignment="1">
      <alignment horizontal="right" vertical="center"/>
    </xf>
    <xf numFmtId="49" fontId="26" fillId="2" borderId="7" xfId="7" applyNumberFormat="1" applyFont="1" applyFill="1" applyBorder="1" applyAlignment="1">
      <alignment horizontal="left" vertical="center"/>
    </xf>
    <xf numFmtId="49" fontId="26" fillId="2" borderId="0" xfId="7" applyNumberFormat="1" applyFont="1" applyFill="1" applyBorder="1" applyAlignment="1">
      <alignment horizontal="right" vertical="center"/>
    </xf>
    <xf numFmtId="49" fontId="26" fillId="2" borderId="0" xfId="7" applyNumberFormat="1" applyFont="1" applyFill="1" applyBorder="1" applyAlignment="1">
      <alignment horizontal="left" vertical="center"/>
    </xf>
    <xf numFmtId="49" fontId="42" fillId="2" borderId="0" xfId="7" applyNumberFormat="1" applyFont="1" applyFill="1" applyBorder="1" applyAlignment="1">
      <alignment horizontal="left" vertical="center"/>
    </xf>
    <xf numFmtId="167" fontId="42" fillId="2" borderId="24" xfId="17" applyNumberFormat="1" applyFont="1" applyFill="1" applyBorder="1" applyAlignment="1">
      <alignment horizontal="center" vertical="center"/>
    </xf>
    <xf numFmtId="165" fontId="42" fillId="2" borderId="25" xfId="20" applyNumberFormat="1" applyFont="1" applyFill="1" applyBorder="1" applyAlignment="1">
      <alignment horizontal="right" vertical="center"/>
    </xf>
    <xf numFmtId="49" fontId="26" fillId="5" borderId="0" xfId="7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vertical="center"/>
    </xf>
    <xf numFmtId="0" fontId="43" fillId="14" borderId="0" xfId="21" applyFont="1" applyFill="1" applyAlignment="1">
      <alignment horizontal="left" vertical="center" wrapText="1"/>
    </xf>
    <xf numFmtId="49" fontId="26" fillId="8" borderId="7" xfId="7" applyNumberFormat="1" applyFont="1" applyFill="1" applyBorder="1" applyAlignment="1">
      <alignment horizontal="left" vertical="center"/>
    </xf>
    <xf numFmtId="49" fontId="26" fillId="8" borderId="0" xfId="7" applyNumberFormat="1" applyFont="1" applyFill="1" applyBorder="1" applyAlignment="1">
      <alignment horizontal="right" vertical="center"/>
    </xf>
    <xf numFmtId="49" fontId="26" fillId="8" borderId="0" xfId="7" applyNumberFormat="1" applyFont="1" applyFill="1" applyBorder="1" applyAlignment="1">
      <alignment horizontal="left" vertical="center"/>
    </xf>
    <xf numFmtId="49" fontId="26" fillId="8" borderId="0" xfId="6" applyNumberFormat="1" applyFont="1" applyFill="1" applyAlignment="1">
      <alignment horizontal="left" vertical="center"/>
    </xf>
    <xf numFmtId="167" fontId="26" fillId="8" borderId="24" xfId="17" applyNumberFormat="1" applyFont="1" applyFill="1" applyBorder="1" applyAlignment="1">
      <alignment horizontal="center" vertical="center"/>
    </xf>
    <xf numFmtId="165" fontId="26" fillId="8" borderId="25" xfId="20" applyNumberFormat="1" applyFont="1" applyFill="1" applyBorder="1" applyAlignment="1">
      <alignment horizontal="right" vertical="center"/>
    </xf>
    <xf numFmtId="49" fontId="5" fillId="10" borderId="26" xfId="6" applyNumberFormat="1" applyFont="1" applyFill="1" applyBorder="1" applyAlignment="1">
      <alignment horizontal="center" vertical="center"/>
    </xf>
    <xf numFmtId="49" fontId="5" fillId="10" borderId="27" xfId="7" applyNumberFormat="1" applyFont="1" applyFill="1" applyBorder="1" applyAlignment="1">
      <alignment horizontal="left" vertical="center"/>
    </xf>
    <xf numFmtId="49" fontId="5" fillId="10" borderId="2" xfId="7" applyNumberFormat="1" applyFont="1" applyFill="1" applyBorder="1" applyAlignment="1">
      <alignment horizontal="left" vertical="center"/>
    </xf>
    <xf numFmtId="167" fontId="5" fillId="10" borderId="4" xfId="19" applyFont="1" applyFill="1" applyBorder="1" applyAlignment="1">
      <alignment vertical="center"/>
    </xf>
    <xf numFmtId="167" fontId="5" fillId="10" borderId="4" xfId="17" applyNumberFormat="1" applyFont="1" applyFill="1" applyBorder="1" applyAlignment="1">
      <alignment horizontal="center" vertical="center"/>
    </xf>
    <xf numFmtId="165" fontId="5" fillId="10" borderId="19" xfId="20" applyNumberFormat="1" applyFont="1" applyFill="1" applyBorder="1" applyAlignment="1">
      <alignment horizontal="right" vertical="center"/>
    </xf>
    <xf numFmtId="49" fontId="26" fillId="8" borderId="7" xfId="6" applyNumberFormat="1" applyFont="1" applyFill="1" applyBorder="1" applyAlignment="1">
      <alignment horizontal="center" vertical="center"/>
    </xf>
    <xf numFmtId="49" fontId="5" fillId="0" borderId="7" xfId="7" applyNumberFormat="1" applyFont="1" applyFill="1" applyBorder="1" applyAlignment="1">
      <alignment horizontal="left" vertical="center"/>
    </xf>
    <xf numFmtId="49" fontId="5" fillId="8" borderId="0" xfId="6" applyNumberFormat="1" applyFont="1" applyFill="1" applyAlignment="1">
      <alignment horizontal="left" vertical="center"/>
    </xf>
    <xf numFmtId="167" fontId="5" fillId="8" borderId="24" xfId="17" applyNumberFormat="1" applyFont="1" applyFill="1" applyBorder="1" applyAlignment="1">
      <alignment horizontal="center" vertical="center"/>
    </xf>
    <xf numFmtId="165" fontId="5" fillId="8" borderId="25" xfId="20" applyNumberFormat="1" applyFont="1" applyFill="1" applyBorder="1" applyAlignment="1">
      <alignment horizontal="right" vertical="center"/>
    </xf>
    <xf numFmtId="49" fontId="5" fillId="13" borderId="0" xfId="7" applyNumberFormat="1" applyFont="1" applyFill="1" applyBorder="1" applyAlignment="1">
      <alignment horizontal="right" vertical="center"/>
    </xf>
    <xf numFmtId="49" fontId="26" fillId="2" borderId="7" xfId="6" applyNumberFormat="1" applyFont="1" applyFill="1" applyBorder="1" applyAlignment="1">
      <alignment horizontal="center" vertical="center"/>
    </xf>
    <xf numFmtId="49" fontId="26" fillId="2" borderId="0" xfId="6" applyNumberFormat="1" applyFont="1" applyFill="1" applyAlignment="1">
      <alignment horizontal="center" vertical="center"/>
    </xf>
    <xf numFmtId="167" fontId="5" fillId="2" borderId="24" xfId="17" applyNumberFormat="1" applyFont="1" applyFill="1" applyBorder="1" applyAlignment="1">
      <alignment horizontal="center" vertical="center"/>
    </xf>
    <xf numFmtId="165" fontId="5" fillId="2" borderId="25" xfId="20" applyNumberFormat="1" applyFont="1" applyFill="1" applyBorder="1" applyAlignment="1">
      <alignment horizontal="right" vertical="center"/>
    </xf>
    <xf numFmtId="49" fontId="26" fillId="8" borderId="0" xfId="6" applyNumberFormat="1" applyFont="1" applyFill="1" applyAlignment="1">
      <alignment horizontal="right" vertical="center"/>
    </xf>
    <xf numFmtId="49" fontId="26" fillId="2" borderId="0" xfId="6" applyNumberFormat="1" applyFont="1" applyFill="1" applyAlignment="1">
      <alignment horizontal="left" vertical="center"/>
    </xf>
    <xf numFmtId="49" fontId="26" fillId="0" borderId="7" xfId="6" applyNumberFormat="1" applyFont="1" applyBorder="1" applyAlignment="1">
      <alignment horizontal="center" vertical="center"/>
    </xf>
    <xf numFmtId="49" fontId="5" fillId="2" borderId="0" xfId="7" applyNumberFormat="1" applyFont="1" applyFill="1" applyBorder="1" applyAlignment="1">
      <alignment horizontal="right" vertical="center"/>
    </xf>
    <xf numFmtId="49" fontId="5" fillId="2" borderId="0" xfId="7" applyNumberFormat="1" applyFont="1" applyFill="1" applyBorder="1" applyAlignment="1">
      <alignment horizontal="left" vertical="center"/>
    </xf>
    <xf numFmtId="49" fontId="45" fillId="2" borderId="0" xfId="6" applyNumberFormat="1" applyFont="1" applyFill="1" applyAlignment="1">
      <alignment vertical="center"/>
    </xf>
    <xf numFmtId="49" fontId="45" fillId="2" borderId="0" xfId="7" applyNumberFormat="1" applyFont="1" applyFill="1" applyBorder="1" applyAlignment="1">
      <alignment horizontal="right" vertical="center"/>
    </xf>
    <xf numFmtId="49" fontId="26" fillId="2" borderId="0" xfId="6" applyNumberFormat="1" applyFont="1" applyFill="1" applyAlignment="1">
      <alignment vertical="center"/>
    </xf>
    <xf numFmtId="49" fontId="5" fillId="0" borderId="7" xfId="6" applyNumberFormat="1" applyFont="1" applyBorder="1" applyAlignment="1">
      <alignment horizontal="center" vertical="center"/>
    </xf>
    <xf numFmtId="49" fontId="5" fillId="2" borderId="0" xfId="6" applyNumberFormat="1" applyFont="1" applyFill="1" applyAlignment="1">
      <alignment vertical="center"/>
    </xf>
    <xf numFmtId="49" fontId="26" fillId="0" borderId="7" xfId="6" applyNumberFormat="1" applyFont="1" applyBorder="1" applyAlignment="1">
      <alignment horizontal="left" vertical="center"/>
    </xf>
    <xf numFmtId="49" fontId="26" fillId="0" borderId="0" xfId="6" applyNumberFormat="1" applyFont="1" applyAlignment="1">
      <alignment horizontal="right" vertical="center"/>
    </xf>
    <xf numFmtId="49" fontId="26" fillId="0" borderId="0" xfId="6" applyNumberFormat="1" applyFont="1" applyAlignment="1">
      <alignment vertical="center"/>
    </xf>
    <xf numFmtId="49" fontId="26" fillId="8" borderId="23" xfId="6" applyNumberFormat="1" applyFont="1" applyFill="1" applyBorder="1" applyAlignment="1">
      <alignment vertical="center"/>
    </xf>
    <xf numFmtId="49" fontId="26" fillId="8" borderId="7" xfId="6" applyNumberFormat="1" applyFont="1" applyFill="1" applyBorder="1" applyAlignment="1">
      <alignment horizontal="left" vertical="center"/>
    </xf>
    <xf numFmtId="49" fontId="47" fillId="12" borderId="29" xfId="7" applyNumberFormat="1" applyFont="1" applyFill="1" applyBorder="1" applyAlignment="1">
      <alignment horizontal="left" vertical="center"/>
    </xf>
    <xf numFmtId="49" fontId="5" fillId="12" borderId="30" xfId="7" applyNumberFormat="1" applyFont="1" applyFill="1" applyBorder="1" applyAlignment="1">
      <alignment horizontal="left" vertical="center"/>
    </xf>
    <xf numFmtId="49" fontId="5" fillId="12" borderId="31" xfId="7" applyNumberFormat="1" applyFont="1" applyFill="1" applyBorder="1" applyAlignment="1">
      <alignment horizontal="left" vertical="center"/>
    </xf>
    <xf numFmtId="167" fontId="5" fillId="12" borderId="32" xfId="19" applyFont="1" applyFill="1" applyBorder="1" applyAlignment="1">
      <alignment vertical="center"/>
    </xf>
    <xf numFmtId="167" fontId="5" fillId="12" borderId="32" xfId="17" applyNumberFormat="1" applyFont="1" applyFill="1" applyBorder="1" applyAlignment="1">
      <alignment horizontal="center" vertical="center"/>
    </xf>
    <xf numFmtId="165" fontId="5" fillId="12" borderId="33" xfId="20" applyNumberFormat="1" applyFont="1" applyFill="1" applyBorder="1" applyAlignment="1">
      <alignment horizontal="right" vertical="center"/>
    </xf>
    <xf numFmtId="49" fontId="5" fillId="8" borderId="34" xfId="7" applyNumberFormat="1" applyFont="1" applyFill="1" applyBorder="1" applyAlignment="1">
      <alignment horizontal="left" vertical="center"/>
    </xf>
    <xf numFmtId="49" fontId="5" fillId="8" borderId="35" xfId="6" applyNumberFormat="1" applyFont="1" applyFill="1" applyBorder="1" applyAlignment="1">
      <alignment horizontal="center" vertical="center"/>
    </xf>
    <xf numFmtId="49" fontId="5" fillId="8" borderId="35" xfId="6" applyNumberFormat="1" applyFont="1" applyFill="1" applyBorder="1" applyAlignment="1">
      <alignment horizontal="left" vertical="center"/>
    </xf>
    <xf numFmtId="49" fontId="5" fillId="8" borderId="35" xfId="6" applyNumberFormat="1" applyFont="1" applyFill="1" applyBorder="1" applyAlignment="1">
      <alignment vertical="center"/>
    </xf>
    <xf numFmtId="49" fontId="5" fillId="8" borderId="36" xfId="6" applyNumberFormat="1" applyFont="1" applyFill="1" applyBorder="1" applyAlignment="1">
      <alignment vertical="center"/>
    </xf>
    <xf numFmtId="167" fontId="5" fillId="8" borderId="37" xfId="19" applyFont="1" applyFill="1" applyBorder="1" applyAlignment="1">
      <alignment vertical="center"/>
    </xf>
    <xf numFmtId="167" fontId="5" fillId="8" borderId="37" xfId="17" applyNumberFormat="1" applyFont="1" applyFill="1" applyBorder="1" applyAlignment="1">
      <alignment horizontal="center" vertical="center"/>
    </xf>
    <xf numFmtId="165" fontId="5" fillId="8" borderId="38" xfId="20" applyNumberFormat="1" applyFont="1" applyFill="1" applyBorder="1" applyAlignment="1">
      <alignment horizontal="right" vertical="center"/>
    </xf>
    <xf numFmtId="49" fontId="5" fillId="8" borderId="7" xfId="7" applyNumberFormat="1" applyFont="1" applyFill="1" applyBorder="1" applyAlignment="1">
      <alignment horizontal="left" vertical="center"/>
    </xf>
    <xf numFmtId="49" fontId="5" fillId="8" borderId="23" xfId="6" applyNumberFormat="1" applyFont="1" applyFill="1" applyBorder="1" applyAlignment="1">
      <alignment vertical="center"/>
    </xf>
    <xf numFmtId="49" fontId="5" fillId="8" borderId="0" xfId="7" applyNumberFormat="1" applyFont="1" applyFill="1" applyBorder="1" applyAlignment="1">
      <alignment horizontal="left" vertical="center"/>
    </xf>
    <xf numFmtId="49" fontId="26" fillId="8" borderId="23" xfId="7" applyNumberFormat="1" applyFont="1" applyFill="1" applyBorder="1" applyAlignment="1">
      <alignment horizontal="left" vertical="center"/>
    </xf>
    <xf numFmtId="49" fontId="5" fillId="0" borderId="7" xfId="7" applyNumberFormat="1" applyFont="1" applyFill="1" applyBorder="1" applyAlignment="1">
      <alignment horizontal="center" vertical="center"/>
    </xf>
    <xf numFmtId="49" fontId="5" fillId="13" borderId="0" xfId="7" applyNumberFormat="1" applyFont="1" applyFill="1" applyBorder="1" applyAlignment="1">
      <alignment horizontal="center" vertical="center"/>
    </xf>
    <xf numFmtId="49" fontId="5" fillId="8" borderId="48" xfId="6" applyNumberFormat="1" applyFont="1" applyFill="1" applyBorder="1" applyAlignment="1">
      <alignment horizontal="center" vertical="center"/>
    </xf>
    <xf numFmtId="49" fontId="5" fillId="8" borderId="49" xfId="6" applyNumberFormat="1" applyFont="1" applyFill="1" applyBorder="1" applyAlignment="1">
      <alignment horizontal="center" vertical="center"/>
    </xf>
    <xf numFmtId="49" fontId="26" fillId="8" borderId="49" xfId="6" applyNumberFormat="1" applyFont="1" applyFill="1" applyBorder="1" applyAlignment="1">
      <alignment horizontal="center" vertical="center"/>
    </xf>
    <xf numFmtId="49" fontId="26" fillId="8" borderId="49" xfId="6" applyNumberFormat="1" applyFont="1" applyFill="1" applyBorder="1" applyAlignment="1">
      <alignment vertical="center"/>
    </xf>
    <xf numFmtId="49" fontId="26" fillId="8" borderId="60" xfId="6" applyNumberFormat="1" applyFont="1" applyFill="1" applyBorder="1" applyAlignment="1">
      <alignment vertical="center"/>
    </xf>
    <xf numFmtId="167" fontId="26" fillId="8" borderId="61" xfId="19" applyFont="1" applyFill="1" applyBorder="1" applyAlignment="1">
      <alignment vertical="center"/>
    </xf>
    <xf numFmtId="167" fontId="26" fillId="8" borderId="61" xfId="17" applyNumberFormat="1" applyFont="1" applyFill="1" applyBorder="1" applyAlignment="1">
      <alignment horizontal="center" vertical="center"/>
    </xf>
    <xf numFmtId="165" fontId="5" fillId="8" borderId="62" xfId="20" applyNumberFormat="1" applyFont="1" applyFill="1" applyBorder="1" applyAlignment="1">
      <alignment horizontal="right" vertical="center"/>
    </xf>
    <xf numFmtId="49" fontId="26" fillId="8" borderId="0" xfId="6" applyNumberFormat="1" applyFont="1" applyFill="1"/>
    <xf numFmtId="167" fontId="5" fillId="8" borderId="10" xfId="19" applyFont="1" applyFill="1" applyBorder="1" applyAlignment="1">
      <alignment vertical="center"/>
    </xf>
    <xf numFmtId="43" fontId="26" fillId="8" borderId="0" xfId="3" applyFont="1" applyFill="1"/>
    <xf numFmtId="49" fontId="21" fillId="8" borderId="0" xfId="6" applyNumberFormat="1" applyFont="1" applyFill="1" applyAlignment="1">
      <alignment horizontal="center"/>
    </xf>
    <xf numFmtId="167" fontId="5" fillId="8" borderId="0" xfId="19" applyFont="1" applyFill="1" applyBorder="1" applyAlignment="1">
      <alignment vertical="center"/>
    </xf>
    <xf numFmtId="43" fontId="5" fillId="8" borderId="0" xfId="3" applyFont="1" applyFill="1" applyBorder="1" applyAlignment="1">
      <alignment vertical="center"/>
    </xf>
    <xf numFmtId="2" fontId="18" fillId="8" borderId="0" xfId="6" applyNumberFormat="1" applyFont="1" applyFill="1" applyAlignment="1">
      <alignment horizontal="center" vertical="center"/>
    </xf>
    <xf numFmtId="0" fontId="33" fillId="8" borderId="0" xfId="6" applyFont="1" applyFill="1"/>
    <xf numFmtId="0" fontId="48" fillId="8" borderId="0" xfId="6" applyFont="1" applyFill="1" applyAlignment="1">
      <alignment horizontal="center" vertical="center"/>
    </xf>
    <xf numFmtId="0" fontId="49" fillId="0" borderId="0" xfId="15" applyFont="1" applyAlignment="1">
      <alignment horizontal="center" vertical="center"/>
    </xf>
    <xf numFmtId="170" fontId="33" fillId="8" borderId="0" xfId="8" applyNumberFormat="1" applyFont="1" applyFill="1"/>
    <xf numFmtId="49" fontId="33" fillId="8" borderId="0" xfId="6" applyNumberFormat="1" applyFont="1" applyFill="1"/>
    <xf numFmtId="49" fontId="48" fillId="8" borderId="0" xfId="6" applyNumberFormat="1" applyFont="1" applyFill="1" applyAlignment="1">
      <alignment horizontal="center" vertical="center"/>
    </xf>
    <xf numFmtId="49" fontId="33" fillId="8" borderId="0" xfId="6" applyNumberFormat="1" applyFont="1" applyFill="1" applyAlignment="1">
      <alignment horizontal="center" vertical="center"/>
    </xf>
    <xf numFmtId="0" fontId="30" fillId="8" borderId="0" xfId="6" applyFont="1" applyFill="1" applyAlignment="1">
      <alignment horizontal="center"/>
    </xf>
    <xf numFmtId="0" fontId="33" fillId="8" borderId="0" xfId="6" applyFont="1" applyFill="1" applyAlignment="1">
      <alignment horizontal="center"/>
    </xf>
    <xf numFmtId="0" fontId="5" fillId="8" borderId="0" xfId="6" applyFont="1" applyFill="1" applyAlignment="1">
      <alignment horizontal="center" vertical="center"/>
    </xf>
    <xf numFmtId="0" fontId="51" fillId="15" borderId="44" xfId="22" applyNumberFormat="1" applyFont="1" applyFill="1" applyBorder="1" applyAlignment="1">
      <alignment horizontal="center" vertical="center" wrapText="1"/>
    </xf>
    <xf numFmtId="0" fontId="51" fillId="15" borderId="21" xfId="22" applyNumberFormat="1" applyFont="1" applyFill="1" applyBorder="1" applyAlignment="1">
      <alignment horizontal="center" vertical="center" wrapText="1"/>
    </xf>
    <xf numFmtId="0" fontId="51" fillId="15" borderId="3" xfId="22" applyNumberFormat="1" applyFont="1" applyFill="1" applyBorder="1" applyAlignment="1">
      <alignment horizontal="center" vertical="center" wrapText="1"/>
    </xf>
    <xf numFmtId="0" fontId="52" fillId="15" borderId="0" xfId="22" applyNumberFormat="1" applyFont="1" applyFill="1" applyAlignment="1">
      <alignment vertical="center"/>
    </xf>
    <xf numFmtId="0" fontId="51" fillId="15" borderId="46" xfId="22" applyNumberFormat="1" applyFont="1" applyFill="1" applyBorder="1" applyAlignment="1">
      <alignment horizontal="center" vertical="center" wrapText="1"/>
    </xf>
    <xf numFmtId="0" fontId="51" fillId="15" borderId="16" xfId="22" applyNumberFormat="1" applyFont="1" applyFill="1" applyBorder="1" applyAlignment="1">
      <alignment horizontal="center" vertical="center" wrapText="1"/>
    </xf>
    <xf numFmtId="0" fontId="51" fillId="15" borderId="17" xfId="22" applyNumberFormat="1" applyFont="1" applyFill="1" applyBorder="1" applyAlignment="1">
      <alignment horizontal="center" vertical="center" wrapText="1"/>
    </xf>
    <xf numFmtId="0" fontId="54" fillId="0" borderId="0" xfId="23" applyFont="1"/>
    <xf numFmtId="0" fontId="55" fillId="0" borderId="44" xfId="23" applyFont="1" applyBorder="1" applyAlignment="1">
      <alignment vertical="center"/>
    </xf>
    <xf numFmtId="0" fontId="55" fillId="0" borderId="21" xfId="23" applyFont="1" applyBorder="1" applyAlignment="1">
      <alignment vertical="center"/>
    </xf>
    <xf numFmtId="0" fontId="52" fillId="15" borderId="21" xfId="22" applyNumberFormat="1" applyFont="1" applyFill="1" applyBorder="1" applyAlignment="1">
      <alignment horizontal="center" vertical="center" wrapText="1"/>
    </xf>
    <xf numFmtId="0" fontId="52" fillId="15" borderId="3" xfId="22" applyNumberFormat="1" applyFont="1" applyFill="1" applyBorder="1" applyAlignment="1">
      <alignment horizontal="center" vertical="center" wrapText="1"/>
    </xf>
    <xf numFmtId="0" fontId="55" fillId="0" borderId="45" xfId="23" applyFont="1" applyBorder="1" applyAlignment="1">
      <alignment vertical="center"/>
    </xf>
    <xf numFmtId="0" fontId="55" fillId="0" borderId="0" xfId="23" applyFont="1" applyAlignment="1">
      <alignment vertical="center"/>
    </xf>
    <xf numFmtId="0" fontId="52" fillId="15" borderId="16" xfId="22" applyNumberFormat="1" applyFont="1" applyFill="1" applyBorder="1" applyAlignment="1">
      <alignment horizontal="center" vertical="center" wrapText="1"/>
    </xf>
    <xf numFmtId="0" fontId="52" fillId="15" borderId="17" xfId="22" applyNumberFormat="1" applyFont="1" applyFill="1" applyBorder="1" applyAlignment="1">
      <alignment horizontal="center" vertical="center" wrapText="1"/>
    </xf>
    <xf numFmtId="0" fontId="51" fillId="16" borderId="4" xfId="23" applyFont="1" applyFill="1" applyBorder="1" applyAlignment="1">
      <alignment horizontal="left" vertical="center"/>
    </xf>
    <xf numFmtId="0" fontId="51" fillId="16" borderId="4" xfId="23" applyFont="1" applyFill="1" applyBorder="1" applyAlignment="1">
      <alignment horizontal="center" vertical="center"/>
    </xf>
    <xf numFmtId="0" fontId="52" fillId="15" borderId="63" xfId="23" applyFont="1" applyFill="1" applyBorder="1" applyAlignment="1">
      <alignment horizontal="right" vertical="center"/>
    </xf>
    <xf numFmtId="0" fontId="52" fillId="15" borderId="64" xfId="23" applyFont="1" applyFill="1" applyBorder="1" applyAlignment="1">
      <alignment horizontal="right" vertical="center"/>
    </xf>
    <xf numFmtId="0" fontId="52" fillId="0" borderId="65" xfId="23" applyFont="1" applyBorder="1" applyAlignment="1">
      <alignment vertical="center"/>
    </xf>
    <xf numFmtId="0" fontId="52" fillId="0" borderId="66" xfId="23" applyFont="1" applyBorder="1" applyAlignment="1">
      <alignment vertical="center"/>
    </xf>
    <xf numFmtId="0" fontId="52" fillId="0" borderId="0" xfId="23" applyFont="1" applyAlignment="1">
      <alignment vertical="center"/>
    </xf>
    <xf numFmtId="0" fontId="51" fillId="17" borderId="67" xfId="23" applyFont="1" applyFill="1" applyBorder="1" applyAlignment="1">
      <alignment vertical="center"/>
    </xf>
    <xf numFmtId="0" fontId="51" fillId="17" borderId="68" xfId="23" applyFont="1" applyFill="1" applyBorder="1" applyAlignment="1">
      <alignment horizontal="center" vertical="center"/>
    </xf>
    <xf numFmtId="0" fontId="51" fillId="17" borderId="69" xfId="23" applyFont="1" applyFill="1" applyBorder="1" applyAlignment="1">
      <alignment horizontal="center" vertical="center"/>
    </xf>
    <xf numFmtId="0" fontId="51" fillId="0" borderId="67" xfId="23" applyFont="1" applyBorder="1" applyAlignment="1">
      <alignment vertical="center"/>
    </xf>
    <xf numFmtId="0" fontId="51" fillId="0" borderId="68" xfId="23" applyFont="1" applyBorder="1" applyAlignment="1">
      <alignment vertical="center"/>
    </xf>
    <xf numFmtId="41" fontId="51" fillId="0" borderId="68" xfId="23" applyNumberFormat="1" applyFont="1" applyBorder="1" applyAlignment="1">
      <alignment vertical="center"/>
    </xf>
    <xf numFmtId="41" fontId="16" fillId="0" borderId="69" xfId="23" applyNumberFormat="1" applyFont="1" applyBorder="1" applyAlignment="1">
      <alignment vertical="center"/>
    </xf>
    <xf numFmtId="0" fontId="51" fillId="0" borderId="68" xfId="23" applyFont="1" applyBorder="1" applyAlignment="1">
      <alignment horizontal="left" vertical="center"/>
    </xf>
    <xf numFmtId="41" fontId="51" fillId="0" borderId="68" xfId="23" applyNumberFormat="1" applyFont="1" applyBorder="1" applyAlignment="1">
      <alignment horizontal="left" vertical="center"/>
    </xf>
    <xf numFmtId="41" fontId="52" fillId="0" borderId="69" xfId="23" applyNumberFormat="1" applyFont="1" applyBorder="1" applyAlignment="1">
      <alignment vertical="center"/>
    </xf>
    <xf numFmtId="0" fontId="52" fillId="0" borderId="67" xfId="23" applyFont="1" applyBorder="1" applyAlignment="1">
      <alignment vertical="center"/>
    </xf>
    <xf numFmtId="0" fontId="52" fillId="0" borderId="68" xfId="23" applyFont="1" applyBorder="1" applyAlignment="1">
      <alignment horizontal="left" vertical="center"/>
    </xf>
    <xf numFmtId="41" fontId="52" fillId="0" borderId="68" xfId="23" applyNumberFormat="1" applyFont="1" applyBorder="1" applyAlignment="1">
      <alignment horizontal="left" vertical="center"/>
    </xf>
    <xf numFmtId="37" fontId="51" fillId="17" borderId="68" xfId="22" applyNumberFormat="1" applyFont="1" applyFill="1" applyBorder="1" applyAlignment="1">
      <alignment horizontal="center" vertical="center"/>
    </xf>
    <xf numFmtId="41" fontId="51" fillId="17" borderId="68" xfId="22" applyNumberFormat="1" applyFont="1" applyFill="1" applyBorder="1" applyAlignment="1">
      <alignment horizontal="center" vertical="center"/>
    </xf>
    <xf numFmtId="41" fontId="16" fillId="17" borderId="69" xfId="22" applyNumberFormat="1" applyFont="1" applyFill="1" applyBorder="1" applyAlignment="1">
      <alignment horizontal="center" vertical="center"/>
    </xf>
    <xf numFmtId="41" fontId="52" fillId="0" borderId="70" xfId="23" applyNumberFormat="1" applyFont="1" applyBorder="1" applyAlignment="1">
      <alignment horizontal="left" vertical="center"/>
    </xf>
    <xf numFmtId="0" fontId="52" fillId="0" borderId="71" xfId="23" applyFont="1" applyBorder="1" applyAlignment="1">
      <alignment vertical="center"/>
    </xf>
    <xf numFmtId="0" fontId="52" fillId="0" borderId="70" xfId="23" applyFont="1" applyBorder="1" applyAlignment="1">
      <alignment horizontal="left" vertical="center" wrapText="1"/>
    </xf>
    <xf numFmtId="0" fontId="51" fillId="18" borderId="72" xfId="23" applyFont="1" applyFill="1" applyBorder="1" applyAlignment="1">
      <alignment vertical="center"/>
    </xf>
    <xf numFmtId="0" fontId="51" fillId="18" borderId="73" xfId="23" applyFont="1" applyFill="1" applyBorder="1" applyAlignment="1">
      <alignment vertical="center"/>
    </xf>
    <xf numFmtId="41" fontId="51" fillId="18" borderId="74" xfId="23" applyNumberFormat="1" applyFont="1" applyFill="1" applyBorder="1" applyAlignment="1">
      <alignment vertical="center"/>
    </xf>
    <xf numFmtId="0" fontId="51" fillId="0" borderId="0" xfId="23" applyFont="1" applyAlignment="1">
      <alignment vertical="center"/>
    </xf>
    <xf numFmtId="0" fontId="52" fillId="0" borderId="63" xfId="23" applyFont="1" applyBorder="1" applyAlignment="1">
      <alignment vertical="center"/>
    </xf>
    <xf numFmtId="0" fontId="52" fillId="0" borderId="64" xfId="23" applyFont="1" applyBorder="1" applyAlignment="1">
      <alignment vertical="center"/>
    </xf>
    <xf numFmtId="41" fontId="52" fillId="0" borderId="64" xfId="23" applyNumberFormat="1" applyFont="1" applyBorder="1" applyAlignment="1">
      <alignment vertical="center"/>
    </xf>
    <xf numFmtId="0" fontId="52" fillId="0" borderId="68" xfId="23" applyFont="1" applyBorder="1" applyAlignment="1">
      <alignment vertical="center"/>
    </xf>
    <xf numFmtId="41" fontId="52" fillId="0" borderId="68" xfId="23" applyNumberFormat="1" applyFont="1" applyBorder="1" applyAlignment="1">
      <alignment vertical="center"/>
    </xf>
    <xf numFmtId="41" fontId="52" fillId="17" borderId="69" xfId="22" applyNumberFormat="1" applyFont="1" applyFill="1" applyBorder="1" applyAlignment="1">
      <alignment horizontal="center" vertical="center"/>
    </xf>
    <xf numFmtId="0" fontId="56" fillId="0" borderId="67" xfId="23" applyFont="1" applyBorder="1" applyAlignment="1">
      <alignment vertical="center"/>
    </xf>
    <xf numFmtId="0" fontId="56" fillId="0" borderId="68" xfId="23" applyFont="1" applyBorder="1" applyAlignment="1">
      <alignment vertical="center"/>
    </xf>
    <xf numFmtId="41" fontId="56" fillId="0" borderId="68" xfId="23" applyNumberFormat="1" applyFont="1" applyBorder="1" applyAlignment="1">
      <alignment vertical="center"/>
    </xf>
    <xf numFmtId="41" fontId="56" fillId="0" borderId="69" xfId="23" applyNumberFormat="1" applyFont="1" applyBorder="1" applyAlignment="1">
      <alignment vertical="center"/>
    </xf>
    <xf numFmtId="41" fontId="16" fillId="17" borderId="68" xfId="22" applyNumberFormat="1" applyFont="1" applyFill="1" applyBorder="1" applyAlignment="1">
      <alignment horizontal="center" vertical="center"/>
    </xf>
    <xf numFmtId="0" fontId="57" fillId="0" borderId="67" xfId="23" applyFont="1" applyBorder="1" applyAlignment="1">
      <alignment vertical="center"/>
    </xf>
    <xf numFmtId="0" fontId="57" fillId="0" borderId="68" xfId="23" applyFont="1" applyBorder="1" applyAlignment="1">
      <alignment vertical="center"/>
    </xf>
    <xf numFmtId="41" fontId="57" fillId="0" borderId="68" xfId="23" applyNumberFormat="1" applyFont="1" applyBorder="1" applyAlignment="1">
      <alignment vertical="center"/>
    </xf>
    <xf numFmtId="41" fontId="57" fillId="0" borderId="69" xfId="23" applyNumberFormat="1" applyFont="1" applyBorder="1" applyAlignment="1">
      <alignment vertical="center"/>
    </xf>
    <xf numFmtId="0" fontId="56" fillId="0" borderId="68" xfId="23" applyFont="1" applyBorder="1" applyAlignment="1">
      <alignment horizontal="left" vertical="center" wrapText="1"/>
    </xf>
    <xf numFmtId="41" fontId="56" fillId="0" borderId="68" xfId="23" applyNumberFormat="1" applyFont="1" applyBorder="1" applyAlignment="1">
      <alignment horizontal="left" vertical="center"/>
    </xf>
    <xf numFmtId="41" fontId="52" fillId="0" borderId="66" xfId="23" applyNumberFormat="1" applyFont="1" applyBorder="1" applyAlignment="1">
      <alignment vertical="center"/>
    </xf>
    <xf numFmtId="0" fontId="56" fillId="0" borderId="68" xfId="23" applyFont="1" applyBorder="1" applyAlignment="1">
      <alignment horizontal="left" vertical="center"/>
    </xf>
    <xf numFmtId="0" fontId="51" fillId="0" borderId="68" xfId="23" applyFont="1" applyBorder="1" applyAlignment="1">
      <alignment vertical="center" wrapText="1"/>
    </xf>
    <xf numFmtId="41" fontId="16" fillId="0" borderId="68" xfId="23" applyNumberFormat="1" applyFont="1" applyBorder="1" applyAlignment="1">
      <alignment vertical="center"/>
    </xf>
    <xf numFmtId="41" fontId="56" fillId="0" borderId="69" xfId="23" applyNumberFormat="1" applyFont="1" applyBorder="1" applyAlignment="1">
      <alignment horizontal="left" vertical="center"/>
    </xf>
    <xf numFmtId="41" fontId="19" fillId="0" borderId="68" xfId="23" applyNumberFormat="1" applyFont="1" applyBorder="1" applyAlignment="1">
      <alignment horizontal="left" vertical="center"/>
    </xf>
    <xf numFmtId="41" fontId="51" fillId="0" borderId="69" xfId="23" applyNumberFormat="1" applyFont="1" applyBorder="1" applyAlignment="1">
      <alignment horizontal="left" vertical="center"/>
    </xf>
    <xf numFmtId="0" fontId="57" fillId="16" borderId="67" xfId="23" applyFont="1" applyFill="1" applyBorder="1" applyAlignment="1">
      <alignment vertical="center"/>
    </xf>
    <xf numFmtId="0" fontId="57" fillId="16" borderId="68" xfId="23" applyFont="1" applyFill="1" applyBorder="1" applyAlignment="1">
      <alignment vertical="center"/>
    </xf>
    <xf numFmtId="41" fontId="57" fillId="16" borderId="68" xfId="23" applyNumberFormat="1" applyFont="1" applyFill="1" applyBorder="1" applyAlignment="1">
      <alignment vertical="center"/>
    </xf>
    <xf numFmtId="41" fontId="16" fillId="16" borderId="69" xfId="23" applyNumberFormat="1" applyFont="1" applyFill="1" applyBorder="1" applyAlignment="1">
      <alignment vertical="center"/>
    </xf>
    <xf numFmtId="41" fontId="52" fillId="0" borderId="75" xfId="23" applyNumberFormat="1" applyFont="1" applyBorder="1" applyAlignment="1">
      <alignment vertical="center"/>
    </xf>
    <xf numFmtId="41" fontId="51" fillId="17" borderId="68" xfId="23" applyNumberFormat="1" applyFont="1" applyFill="1" applyBorder="1" applyAlignment="1">
      <alignment horizontal="center" vertical="center"/>
    </xf>
    <xf numFmtId="41" fontId="52" fillId="17" borderId="69" xfId="23" applyNumberFormat="1" applyFont="1" applyFill="1" applyBorder="1" applyAlignment="1">
      <alignment horizontal="center" vertical="center"/>
    </xf>
    <xf numFmtId="41" fontId="52" fillId="0" borderId="69" xfId="23" applyNumberFormat="1" applyFont="1" applyBorder="1" applyAlignment="1">
      <alignment horizontal="left" vertical="center"/>
    </xf>
    <xf numFmtId="0" fontId="52" fillId="0" borderId="68" xfId="23" applyFont="1" applyBorder="1" applyAlignment="1">
      <alignment horizontal="left" vertical="center" wrapText="1"/>
    </xf>
    <xf numFmtId="0" fontId="16" fillId="0" borderId="68" xfId="23" applyFont="1" applyBorder="1" applyAlignment="1">
      <alignment horizontal="left" vertical="center"/>
    </xf>
    <xf numFmtId="41" fontId="16" fillId="0" borderId="68" xfId="23" applyNumberFormat="1" applyFont="1" applyBorder="1" applyAlignment="1">
      <alignment horizontal="left" vertical="center"/>
    </xf>
    <xf numFmtId="41" fontId="16" fillId="0" borderId="69" xfId="23" applyNumberFormat="1" applyFont="1" applyBorder="1" applyAlignment="1">
      <alignment horizontal="left" vertical="center"/>
    </xf>
    <xf numFmtId="0" fontId="16" fillId="0" borderId="68" xfId="23" applyFont="1" applyBorder="1" applyAlignment="1">
      <alignment vertical="center"/>
    </xf>
    <xf numFmtId="41" fontId="51" fillId="0" borderId="69" xfId="23" applyNumberFormat="1" applyFont="1" applyBorder="1" applyAlignment="1">
      <alignment vertical="center"/>
    </xf>
    <xf numFmtId="41" fontId="54" fillId="0" borderId="0" xfId="23" applyNumberFormat="1" applyFont="1"/>
    <xf numFmtId="171" fontId="58" fillId="0" borderId="0" xfId="16" applyFont="1"/>
    <xf numFmtId="171" fontId="59" fillId="0" borderId="0" xfId="16" applyFont="1"/>
    <xf numFmtId="41" fontId="58" fillId="0" borderId="0" xfId="23" applyNumberFormat="1" applyFont="1"/>
    <xf numFmtId="41" fontId="51" fillId="0" borderId="68" xfId="23" applyNumberFormat="1" applyFont="1" applyBorder="1" applyAlignment="1">
      <alignment vertical="center" wrapText="1"/>
    </xf>
    <xf numFmtId="41" fontId="16" fillId="0" borderId="69" xfId="23" applyNumberFormat="1" applyFont="1" applyBorder="1" applyAlignment="1">
      <alignment vertical="center" wrapText="1"/>
    </xf>
    <xf numFmtId="41" fontId="57" fillId="16" borderId="69" xfId="23" applyNumberFormat="1" applyFont="1" applyFill="1" applyBorder="1" applyAlignment="1">
      <alignment vertical="center"/>
    </xf>
    <xf numFmtId="41" fontId="51" fillId="17" borderId="69" xfId="23" applyNumberFormat="1" applyFont="1" applyFill="1" applyBorder="1" applyAlignment="1">
      <alignment horizontal="center" vertical="center"/>
    </xf>
    <xf numFmtId="0" fontId="51" fillId="0" borderId="67" xfId="23" applyFont="1" applyBorder="1" applyAlignment="1">
      <alignment horizontal="left" vertical="center"/>
    </xf>
    <xf numFmtId="0" fontId="57" fillId="0" borderId="68" xfId="23" applyFont="1" applyBorder="1" applyAlignment="1">
      <alignment horizontal="center" vertical="center"/>
    </xf>
    <xf numFmtId="41" fontId="57" fillId="0" borderId="68" xfId="23" applyNumberFormat="1" applyFont="1" applyBorder="1" applyAlignment="1">
      <alignment horizontal="center" vertical="center"/>
    </xf>
    <xf numFmtId="41" fontId="57" fillId="0" borderId="69" xfId="23" applyNumberFormat="1" applyFont="1" applyBorder="1" applyAlignment="1">
      <alignment horizontal="center" vertical="center"/>
    </xf>
    <xf numFmtId="0" fontId="52" fillId="0" borderId="68" xfId="23" applyFont="1" applyBorder="1" applyAlignment="1">
      <alignment horizontal="center" vertical="center"/>
    </xf>
    <xf numFmtId="41" fontId="52" fillId="0" borderId="68" xfId="23" applyNumberFormat="1" applyFont="1" applyBorder="1" applyAlignment="1">
      <alignment horizontal="center" vertical="center"/>
    </xf>
    <xf numFmtId="41" fontId="52" fillId="0" borderId="69" xfId="23" applyNumberFormat="1" applyFont="1" applyBorder="1" applyAlignment="1">
      <alignment horizontal="center" vertical="center"/>
    </xf>
    <xf numFmtId="0" fontId="51" fillId="0" borderId="76" xfId="23" applyFont="1" applyBorder="1" applyAlignment="1">
      <alignment horizontal="center" vertical="center" wrapText="1"/>
    </xf>
    <xf numFmtId="0" fontId="51" fillId="0" borderId="77" xfId="23" applyFont="1" applyBorder="1" applyAlignment="1">
      <alignment horizontal="center" vertical="center" wrapText="1"/>
    </xf>
    <xf numFmtId="172" fontId="60" fillId="0" borderId="78" xfId="16" applyNumberFormat="1" applyFont="1" applyBorder="1"/>
    <xf numFmtId="171" fontId="60" fillId="0" borderId="79" xfId="16" applyFont="1" applyBorder="1"/>
    <xf numFmtId="171" fontId="59" fillId="0" borderId="0" xfId="16" applyFont="1" applyBorder="1"/>
    <xf numFmtId="0" fontId="58" fillId="0" borderId="0" xfId="23" applyFont="1" applyAlignment="1">
      <alignment horizontal="center" vertical="center"/>
    </xf>
    <xf numFmtId="49" fontId="21" fillId="8" borderId="0" xfId="6" applyNumberFormat="1" applyFont="1" applyFill="1" applyAlignment="1">
      <alignment horizontal="left"/>
    </xf>
    <xf numFmtId="170" fontId="21" fillId="8" borderId="0" xfId="8" applyNumberFormat="1" applyFont="1" applyFill="1" applyAlignment="1">
      <alignment horizontal="right"/>
    </xf>
    <xf numFmtId="170" fontId="21" fillId="8" borderId="0" xfId="8" applyNumberFormat="1" applyFont="1" applyFill="1" applyAlignment="1">
      <alignment horizontal="center"/>
    </xf>
    <xf numFmtId="0" fontId="54" fillId="0" borderId="0" xfId="23" applyFont="1" applyAlignment="1">
      <alignment wrapText="1"/>
    </xf>
  </cellXfs>
  <cellStyles count="24">
    <cellStyle name="Comma [0]_Marilù (v.0.5) 2" xfId="7" xr:uid="{096C872A-4AE8-407E-B543-DBF526FC1A4E}"/>
    <cellStyle name="Comma 2" xfId="9" xr:uid="{11E9AE2A-4420-4DA9-9F8C-7C9B3F106797}"/>
    <cellStyle name="Excel Built-in Excel Built-in TableStyleLight1" xfId="22" xr:uid="{8DA05A32-B34F-42C8-997B-81C74F565C86}"/>
    <cellStyle name="Migliaia" xfId="1" builtinId="3"/>
    <cellStyle name="Migliaia [0]_Asl 6_Raccordo MONISANIT al 31 dicembre 2007 (v. FINALE del 30.05.2008)" xfId="8" xr:uid="{3ADA42BD-23D4-420E-8CE3-E1F709EA7678}"/>
    <cellStyle name="Migliaia [0]_Asl 6_Raccordo MONISANIT al 31 dicembre 2007 (v. FINALE del 30.05.2008) 2" xfId="19" xr:uid="{7C3CA20A-4573-4C29-951C-9468583718C5}"/>
    <cellStyle name="Migliaia 2" xfId="3" xr:uid="{2C17E634-8C9E-491A-A294-6377D3970C62}"/>
    <cellStyle name="Migliaia 2 10" xfId="5" xr:uid="{E60A144C-5217-4345-9F90-29328E795AE4}"/>
    <cellStyle name="Migliaia 2 2" xfId="16" xr:uid="{1AD05B54-885C-43AE-B7E1-A647FC35B1CB}"/>
    <cellStyle name="Migliaia 40" xfId="12" xr:uid="{9D5AFD68-0BF6-4100-8323-CB82BFC06F8C}"/>
    <cellStyle name="Migliaia_Asl 6_Raccordo MONISANIT al 31 dicembre 2007 (v. FINALE del 30.05.2008) 2" xfId="17" xr:uid="{DE878FB7-5D62-400C-AC28-ACFD804E5027}"/>
    <cellStyle name="Normal 2" xfId="11" xr:uid="{1A4A4092-7FEF-4DDE-86D0-F838F505C1AC}"/>
    <cellStyle name="Normal_Sheet1 2" xfId="14" xr:uid="{6749CA9E-89CE-41DC-8829-12574478FD54}"/>
    <cellStyle name="Normale" xfId="0" builtinId="0"/>
    <cellStyle name="Normale 2" xfId="13" xr:uid="{2B53648E-C2A1-4DEA-84B8-B829B9002185}"/>
    <cellStyle name="Normale 2 54" xfId="15" xr:uid="{748C0B91-22A1-452A-8AC3-0CA0A7A3EE67}"/>
    <cellStyle name="Normale 2 57" xfId="23" xr:uid="{5558F8B7-F88B-4097-8890-61C2E7A2CE40}"/>
    <cellStyle name="Normale 3" xfId="21" xr:uid="{5C2E041A-A67A-48A4-9585-8F1473A737F7}"/>
    <cellStyle name="Normale_Asl 6_Raccordo MONISANIT al 31 dicembre 2007 (v. FINALE del 30.05.2008) 2" xfId="6" xr:uid="{5EC27144-E9BB-439C-93D3-B05FAB125365}"/>
    <cellStyle name="Normale_Mattone CE_Budget 2008 (v. 0.5 del 12.02.2008)" xfId="18" xr:uid="{D22DD1A8-3A87-48BC-A9FD-B7695F06E700}"/>
    <cellStyle name="Normale_Nuovo_CE_protetto_2009" xfId="2" xr:uid="{B03C27F2-8FBF-48CD-A4E8-68A727CA31BB}"/>
    <cellStyle name="Percent 2 4" xfId="10" xr:uid="{7A0345DB-7A42-45AC-9C79-146911D80DD1}"/>
    <cellStyle name="Percent 3 5" xfId="20" xr:uid="{193783FE-0DDE-4995-9BF7-6CB7C897C3F6}"/>
    <cellStyle name="TableStyleLight1" xfId="4" xr:uid="{1581EC64-A566-433F-A5D8-7376A242B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91" Type="http://schemas.openxmlformats.org/officeDocument/2006/relationships/sharedStrings" Target="sharedStrings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181" Type="http://schemas.openxmlformats.org/officeDocument/2006/relationships/externalLink" Target="externalLinks/externalLink176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92" Type="http://schemas.openxmlformats.org/officeDocument/2006/relationships/calcChain" Target="calcChain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82" Type="http://schemas.openxmlformats.org/officeDocument/2006/relationships/externalLink" Target="externalLinks/externalLink177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51" Type="http://schemas.openxmlformats.org/officeDocument/2006/relationships/externalLink" Target="externalLinks/externalLink146.xml"/><Relationship Id="rId172" Type="http://schemas.openxmlformats.org/officeDocument/2006/relationships/externalLink" Target="externalLinks/externalLink167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188" Type="http://schemas.openxmlformats.org/officeDocument/2006/relationships/externalLink" Target="externalLinks/externalLink183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externalLink" Target="externalLinks/externalLink157.xml"/><Relationship Id="rId183" Type="http://schemas.openxmlformats.org/officeDocument/2006/relationships/externalLink" Target="externalLinks/externalLink1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externalLink" Target="externalLinks/externalLink173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184" Type="http://schemas.openxmlformats.org/officeDocument/2006/relationships/externalLink" Target="externalLinks/externalLink179.xml"/><Relationship Id="rId189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79" Type="http://schemas.openxmlformats.org/officeDocument/2006/relationships/externalLink" Target="externalLinks/externalLink174.xml"/><Relationship Id="rId190" Type="http://schemas.openxmlformats.org/officeDocument/2006/relationships/styles" Target="styles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185" Type="http://schemas.openxmlformats.org/officeDocument/2006/relationships/externalLink" Target="externalLinks/externalLink1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80" Type="http://schemas.openxmlformats.org/officeDocument/2006/relationships/externalLink" Target="externalLinks/externalLink175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186" Type="http://schemas.openxmlformats.org/officeDocument/2006/relationships/externalLink" Target="externalLinks/externalLink181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externalLink" Target="externalLinks/externalLink171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87" Type="http://schemas.openxmlformats.org/officeDocument/2006/relationships/externalLink" Target="externalLinks/externalLink182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60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6.xml"/><Relationship Id="rId135" Type="http://schemas.openxmlformats.org/officeDocument/2006/relationships/externalLink" Target="externalLinks/externalLink130.xml"/><Relationship Id="rId156" Type="http://schemas.openxmlformats.org/officeDocument/2006/relationships/externalLink" Target="externalLinks/externalLink151.xml"/><Relationship Id="rId177" Type="http://schemas.openxmlformats.org/officeDocument/2006/relationships/externalLink" Target="externalLinks/externalLink1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19050</xdr:rowOff>
    </xdr:from>
    <xdr:to>
      <xdr:col>7</xdr:col>
      <xdr:colOff>0</xdr:colOff>
      <xdr:row>1</xdr:row>
      <xdr:rowOff>247650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B390EE7-5C27-4ECE-B573-5B36687F737B}"/>
            </a:ext>
          </a:extLst>
        </xdr:cNvPr>
        <xdr:cNvSpPr>
          <a:spLocks noChangeShapeType="1"/>
        </xdr:cNvSpPr>
      </xdr:nvSpPr>
      <xdr:spPr bwMode="auto">
        <a:xfrm>
          <a:off x="9210675" y="2571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1457326</xdr:colOff>
      <xdr:row>562</xdr:row>
      <xdr:rowOff>123825</xdr:rowOff>
    </xdr:from>
    <xdr:to>
      <xdr:col>6</xdr:col>
      <xdr:colOff>914401</xdr:colOff>
      <xdr:row>565</xdr:row>
      <xdr:rowOff>171450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FD85C59-6781-4322-9783-3BF46B5BB6C2}"/>
            </a:ext>
          </a:extLst>
        </xdr:cNvPr>
        <xdr:cNvSpPr/>
      </xdr:nvSpPr>
      <xdr:spPr>
        <a:xfrm>
          <a:off x="6172201" y="159153225"/>
          <a:ext cx="2705100" cy="638175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400">
              <a:latin typeface="Garamond" pitchFamily="18" charset="0"/>
            </a:rPr>
            <a:t>Il Commissario Straordinario</a:t>
          </a:r>
        </a:p>
        <a:p>
          <a:pPr algn="ctr"/>
          <a:r>
            <a:rPr lang="it-IT" sz="1400">
              <a:latin typeface="Garamond" pitchFamily="18" charset="0"/>
            </a:rPr>
            <a:t>Dott. Walter Messina</a:t>
          </a:r>
        </a:p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1000744</xdr:colOff>
      <xdr:row>109</xdr:row>
      <xdr:rowOff>38349</xdr:rowOff>
    </xdr:from>
    <xdr:to>
      <xdr:col>14</xdr:col>
      <xdr:colOff>567788</xdr:colOff>
      <xdr:row>112</xdr:row>
      <xdr:rowOff>142257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C496A1C5-20B2-40C8-B106-FFC5AA14E908}"/>
            </a:ext>
          </a:extLst>
        </xdr:cNvPr>
        <xdr:cNvSpPr/>
      </xdr:nvSpPr>
      <xdr:spPr>
        <a:xfrm>
          <a:off x="11649694" y="31585149"/>
          <a:ext cx="4786744" cy="1218333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Commissario Straordinario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 Walter</a:t>
          </a:r>
          <a:r>
            <a:rPr lang="it-IT" sz="2400" baseline="0">
              <a:ln>
                <a:noFill/>
              </a:ln>
              <a:latin typeface="Garamond" pitchFamily="18" charset="0"/>
            </a:rPr>
            <a:t> Messina</a:t>
          </a:r>
          <a:endParaRPr lang="it-IT" sz="2400">
            <a:ln>
              <a:noFill/>
            </a:ln>
            <a:latin typeface="Garamond" pitchFamily="18" charset="0"/>
          </a:endParaRPr>
        </a:p>
        <a:p>
          <a:pPr algn="l"/>
          <a:endParaRPr lang="it-IT" sz="1400">
            <a:ln>
              <a:noFill/>
            </a:ln>
          </a:endParaRPr>
        </a:p>
      </xdr:txBody>
    </xdr:sp>
    <xdr:clientData/>
  </xdr:twoCellAnchor>
  <xdr:twoCellAnchor>
    <xdr:from>
      <xdr:col>7</xdr:col>
      <xdr:colOff>268432</xdr:colOff>
      <xdr:row>101</xdr:row>
      <xdr:rowOff>154628</xdr:rowOff>
    </xdr:from>
    <xdr:to>
      <xdr:col>9</xdr:col>
      <xdr:colOff>4502726</xdr:colOff>
      <xdr:row>105</xdr:row>
      <xdr:rowOff>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DD2E7555-5F16-4571-BBF5-EC14B08873A5}"/>
            </a:ext>
          </a:extLst>
        </xdr:cNvPr>
        <xdr:cNvSpPr/>
      </xdr:nvSpPr>
      <xdr:spPr>
        <a:xfrm>
          <a:off x="2725882" y="28796303"/>
          <a:ext cx="4767694" cy="1216972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Dirigente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U.O.S. Contabilità Costi e Ricavi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 Antonello Porcaro</a:t>
          </a:r>
          <a:endParaRPr lang="it-IT" sz="1100">
            <a:ln>
              <a:noFill/>
            </a:ln>
          </a:endParaRPr>
        </a:p>
      </xdr:txBody>
    </xdr:sp>
    <xdr:clientData/>
  </xdr:twoCellAnchor>
  <xdr:twoCellAnchor>
    <xdr:from>
      <xdr:col>8</xdr:col>
      <xdr:colOff>39832</xdr:colOff>
      <xdr:row>107</xdr:row>
      <xdr:rowOff>62099</xdr:rowOff>
    </xdr:from>
    <xdr:to>
      <xdr:col>9</xdr:col>
      <xdr:colOff>4546269</xdr:colOff>
      <xdr:row>110</xdr:row>
      <xdr:rowOff>166007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A39CF2-88D7-4B35-9172-D79DB4B6A690}"/>
            </a:ext>
          </a:extLst>
        </xdr:cNvPr>
        <xdr:cNvSpPr/>
      </xdr:nvSpPr>
      <xdr:spPr>
        <a:xfrm>
          <a:off x="2763982" y="30856424"/>
          <a:ext cx="4773137" cy="1218333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Direttore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U.O.C. Economico Finanziario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Dott.ssa Rosaria Di Fresco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502228</xdr:colOff>
      <xdr:row>80</xdr:row>
      <xdr:rowOff>1</xdr:rowOff>
    </xdr:from>
    <xdr:to>
      <xdr:col>15</xdr:col>
      <xdr:colOff>1125684</xdr:colOff>
      <xdr:row>83</xdr:row>
      <xdr:rowOff>155864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BF9F4375-5418-4861-A22F-E97ECA0D793F}"/>
            </a:ext>
          </a:extLst>
        </xdr:cNvPr>
        <xdr:cNvSpPr/>
      </xdr:nvSpPr>
      <xdr:spPr>
        <a:xfrm>
          <a:off x="15027853" y="21497926"/>
          <a:ext cx="3757181" cy="1203613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atin typeface="Garamond" pitchFamily="18" charset="0"/>
            </a:rPr>
            <a:t>Il Commissario Straordinario</a:t>
          </a:r>
        </a:p>
        <a:p>
          <a:pPr algn="ctr"/>
          <a:r>
            <a:rPr lang="it-IT" sz="2400">
              <a:latin typeface="Garamond" pitchFamily="18" charset="0"/>
            </a:rPr>
            <a:t>Dott. Walter Messina</a:t>
          </a:r>
        </a:p>
        <a:p>
          <a:pPr algn="l"/>
          <a:endParaRPr lang="it-IT" sz="1400"/>
        </a:p>
      </xdr:txBody>
    </xdr:sp>
    <xdr:clientData/>
  </xdr:twoCellAnchor>
  <xdr:twoCellAnchor>
    <xdr:from>
      <xdr:col>6</xdr:col>
      <xdr:colOff>396875</xdr:colOff>
      <xdr:row>72</xdr:row>
      <xdr:rowOff>0</xdr:rowOff>
    </xdr:from>
    <xdr:to>
      <xdr:col>9</xdr:col>
      <xdr:colOff>4159455</xdr:colOff>
      <xdr:row>76</xdr:row>
      <xdr:rowOff>26800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9663F098-7F27-4298-9D64-5F159D88F9EF}"/>
            </a:ext>
          </a:extLst>
        </xdr:cNvPr>
        <xdr:cNvSpPr/>
      </xdr:nvSpPr>
      <xdr:spPr>
        <a:xfrm>
          <a:off x="3978275" y="18754725"/>
          <a:ext cx="4781755" cy="1226950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Dirigente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U.O.S. Contabilità Costi e Ricavi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 Antonello Porcaro</a:t>
          </a:r>
          <a:endParaRPr lang="it-IT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392793</xdr:colOff>
      <xdr:row>78</xdr:row>
      <xdr:rowOff>147864</xdr:rowOff>
    </xdr:from>
    <xdr:to>
      <xdr:col>9</xdr:col>
      <xdr:colOff>4155373</xdr:colOff>
      <xdr:row>81</xdr:row>
      <xdr:rowOff>158789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78E79844-EBF7-48EC-ABE0-A59977BCE865}"/>
            </a:ext>
          </a:extLst>
        </xdr:cNvPr>
        <xdr:cNvSpPr/>
      </xdr:nvSpPr>
      <xdr:spPr>
        <a:xfrm>
          <a:off x="3974193" y="20826639"/>
          <a:ext cx="4781755" cy="1220600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Direttore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U.O.C. Economico Finanziario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Dott.ssa Rosaria Di Fresco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128</xdr:row>
      <xdr:rowOff>0</xdr:rowOff>
    </xdr:from>
    <xdr:to>
      <xdr:col>12</xdr:col>
      <xdr:colOff>1440656</xdr:colOff>
      <xdr:row>131</xdr:row>
      <xdr:rowOff>82879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8B631551-4097-43C0-8AC8-EFEA2B88BBF6}"/>
            </a:ext>
          </a:extLst>
        </xdr:cNvPr>
        <xdr:cNvSpPr/>
      </xdr:nvSpPr>
      <xdr:spPr>
        <a:xfrm>
          <a:off x="9572625" y="32356425"/>
          <a:ext cx="3707606" cy="1206829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atin typeface="Garamond" pitchFamily="18" charset="0"/>
            </a:rPr>
            <a:t>Il Commissario Straordinario</a:t>
          </a:r>
        </a:p>
        <a:p>
          <a:pPr algn="ctr"/>
          <a:r>
            <a:rPr lang="it-IT" sz="2400">
              <a:latin typeface="Garamond" pitchFamily="18" charset="0"/>
            </a:rPr>
            <a:t>Dott. Walter</a:t>
          </a:r>
          <a:r>
            <a:rPr lang="it-IT" sz="2400" baseline="0">
              <a:latin typeface="Garamond" pitchFamily="18" charset="0"/>
            </a:rPr>
            <a:t> Messina</a:t>
          </a:r>
          <a:endParaRPr lang="it-IT" sz="2400">
            <a:latin typeface="Garamond" pitchFamily="18" charset="0"/>
          </a:endParaRPr>
        </a:p>
        <a:p>
          <a:pPr algn="l"/>
          <a:endParaRPr lang="it-IT" sz="1400"/>
        </a:p>
      </xdr:txBody>
    </xdr:sp>
    <xdr:clientData/>
  </xdr:twoCellAnchor>
  <xdr:twoCellAnchor>
    <xdr:from>
      <xdr:col>6</xdr:col>
      <xdr:colOff>4082</xdr:colOff>
      <xdr:row>121</xdr:row>
      <xdr:rowOff>0</xdr:rowOff>
    </xdr:from>
    <xdr:to>
      <xdr:col>8</xdr:col>
      <xdr:colOff>4258787</xdr:colOff>
      <xdr:row>125</xdr:row>
      <xdr:rowOff>114113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EB78CCF4-2FFA-4036-8327-C1A4C58C056C}"/>
            </a:ext>
          </a:extLst>
        </xdr:cNvPr>
        <xdr:cNvSpPr/>
      </xdr:nvSpPr>
      <xdr:spPr>
        <a:xfrm>
          <a:off x="1775732" y="30222825"/>
          <a:ext cx="4788105" cy="1247588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Dirigente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U.O.S. Contabilità Costi e Ricavi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 Antonello Porcaro</a:t>
          </a:r>
          <a:endParaRPr lang="it-IT" sz="1100">
            <a:ln>
              <a:noFill/>
            </a:ln>
          </a:endParaRPr>
        </a:p>
      </xdr:txBody>
    </xdr:sp>
    <xdr:clientData/>
  </xdr:twoCellAnchor>
  <xdr:twoCellAnchor>
    <xdr:from>
      <xdr:col>5</xdr:col>
      <xdr:colOff>158750</xdr:colOff>
      <xdr:row>127</xdr:row>
      <xdr:rowOff>92302</xdr:rowOff>
    </xdr:from>
    <xdr:to>
      <xdr:col>8</xdr:col>
      <xdr:colOff>4238830</xdr:colOff>
      <xdr:row>130</xdr:row>
      <xdr:rowOff>174664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9759076A-31F7-4A49-A0D4-2C456DAA2504}"/>
            </a:ext>
          </a:extLst>
        </xdr:cNvPr>
        <xdr:cNvSpPr/>
      </xdr:nvSpPr>
      <xdr:spPr>
        <a:xfrm>
          <a:off x="1758950" y="32115352"/>
          <a:ext cx="4784930" cy="1234887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Il Direttore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U.O.C. Economico Finanziario</a:t>
          </a:r>
        </a:p>
        <a:p>
          <a:pPr algn="ctr"/>
          <a:r>
            <a:rPr lang="it-IT" sz="2400">
              <a:ln>
                <a:noFill/>
              </a:ln>
              <a:latin typeface="Garamond" pitchFamily="18" charset="0"/>
            </a:rPr>
            <a:t>Dott.ssa Rosaria Di Fresco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4103480</xdr:colOff>
      <xdr:row>129</xdr:row>
      <xdr:rowOff>96333</xdr:rowOff>
    </xdr:from>
    <xdr:to>
      <xdr:col>2</xdr:col>
      <xdr:colOff>952499</xdr:colOff>
      <xdr:row>132</xdr:row>
      <xdr:rowOff>107156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FA356ADF-123D-4377-8ECC-F5DD1C3A8E25}"/>
            </a:ext>
          </a:extLst>
        </xdr:cNvPr>
        <xdr:cNvSpPr/>
      </xdr:nvSpPr>
      <xdr:spPr>
        <a:xfrm>
          <a:off x="4789280" y="37043808"/>
          <a:ext cx="3078369" cy="810923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Il Commissario Straordinario</a:t>
          </a:r>
        </a:p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Dott. Walter</a:t>
          </a:r>
          <a:r>
            <a:rPr lang="it-IT" sz="1600" baseline="0">
              <a:ln>
                <a:noFill/>
              </a:ln>
              <a:latin typeface="Garamond" pitchFamily="18" charset="0"/>
            </a:rPr>
            <a:t> Messina</a:t>
          </a:r>
          <a:endParaRPr lang="it-IT" sz="1600">
            <a:ln>
              <a:noFill/>
            </a:ln>
            <a:latin typeface="Garamond" pitchFamily="18" charset="0"/>
          </a:endParaRPr>
        </a:p>
        <a:p>
          <a:pPr algn="l"/>
          <a:endParaRPr lang="it-IT" sz="14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3167062</xdr:colOff>
      <xdr:row>125</xdr:row>
      <xdr:rowOff>23813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66BA57EF-5C03-46BD-B07B-3EE3522B6D18}"/>
            </a:ext>
          </a:extLst>
        </xdr:cNvPr>
        <xdr:cNvSpPr/>
      </xdr:nvSpPr>
      <xdr:spPr>
        <a:xfrm>
          <a:off x="0" y="34861500"/>
          <a:ext cx="3852862" cy="1062038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Il Dirigente</a:t>
          </a:r>
        </a:p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U.O.S. Contabilità Costi e Ricavi</a:t>
          </a:r>
        </a:p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Dott. Antonello Porcaro</a:t>
          </a:r>
          <a:endParaRPr lang="it-IT" sz="900">
            <a:ln>
              <a:noFill/>
            </a:ln>
          </a:endParaRPr>
        </a:p>
      </xdr:txBody>
    </xdr:sp>
    <xdr:clientData/>
  </xdr:twoCellAnchor>
  <xdr:twoCellAnchor>
    <xdr:from>
      <xdr:col>0</xdr:col>
      <xdr:colOff>293574</xdr:colOff>
      <xdr:row>125</xdr:row>
      <xdr:rowOff>203424</xdr:rowOff>
    </xdr:from>
    <xdr:to>
      <xdr:col>1</xdr:col>
      <xdr:colOff>2762249</xdr:colOff>
      <xdr:row>129</xdr:row>
      <xdr:rowOff>71437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5124DF21-025C-401F-92D9-6DD616A93E83}"/>
            </a:ext>
          </a:extLst>
        </xdr:cNvPr>
        <xdr:cNvSpPr/>
      </xdr:nvSpPr>
      <xdr:spPr>
        <a:xfrm>
          <a:off x="293574" y="36103149"/>
          <a:ext cx="3154475" cy="915763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Il Direttore</a:t>
          </a:r>
        </a:p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U.O.C. Economico Finanziario</a:t>
          </a:r>
        </a:p>
        <a:p>
          <a:pPr algn="ctr"/>
          <a:r>
            <a:rPr lang="it-IT" sz="1600">
              <a:ln>
                <a:noFill/>
              </a:ln>
              <a:latin typeface="Garamond" pitchFamily="18" charset="0"/>
            </a:rPr>
            <a:t>Dott.ssa Rosaria Di Fresco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ano.carrubba/Desktop/Documenti%20di%20Seby/ARNAS%20Civico/FY2024_ARNAS%20Civico/Bilancio%20previsionale%202024/Fascicolo%20bil%20prev%202024/Bilancio%20previsonale%2031.12.2024_Dlgs%20118-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Documenti\SANITA'\2012\Negoziazione%202012\Documents%20and%20Settings\pc\Desktop\MARIA%20CHIARA\Prospetti%20CE%20Consuntivo%202010\DOCUME~1\pc\IMPOST~1\Temp\Rar$DI00.328\3&#176;%20CE%202009%20Dati%20Aziende\LAVORO\2008\NA%202\NA%202%20%20I%20TRIM.%202008.xls?6E3FC9F7" TargetMode="External"/><Relationship Id="rId1" Type="http://schemas.openxmlformats.org/officeDocument/2006/relationships/externalLinkPath" Target="file:///\\6E3FC9F7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BAN~1/AppData/Local/Temp/notesF3B52A/TETTI%20e%20TARIFFE/BASI%20DATI%20FLUSSI/RS79_999_DATABASE_EMUR_2012/EMUR%20PS/RS79_999_06_Reportistica_Emur_PS_2012_v2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BAN~1\AppData\Local\Temp\notesF3B52A\TETTI%20e%20TARIFFE\BASI%20DATI%20FLUSSI\RS79_999_DATABASE_EMUR_2012\EMUR%20PS\RS79_999_06_Reportistica_Emur_PS_2012_v2.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E/CE_2013/CONSUNTIVO%202013/TABELLE%20NOTA%20INTEGRATIVA/FRANCESCO/PER%20CNS%202013/CNS%202013%20TABELLE%20DEFINITIVE/ASP%20CT%20-%20TABELLE%20ORIGINALE%20SP%20per%20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Prospetti\Attivit&#224;%20svolte\SP_CE_CNS_22014\204_ASP%20Enna\204%20CONSUNTIVO%202013_20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nti%20valentini/Documenti/Documenti/RIPARTO/2007/Documenti/Regione%20Liguria/Liguria%20Ricerche/Modello%20Fiuggi/Ripartizione%20FSN/Rapporto%20finale/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9/FSN%202009/ass%20novembre%202009/2007/Integrazione%202007/Documents%20and%20Settings/valentinig/Impostazioni%20locali/Temporary%20Internet%20Files/OLK2/Modello%20Ingegnerizzato%202.2%20(mins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lienti%20Milano\Valutazioni\Finmeccanica\Princing\Elicotter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tmilfsr03/Documenti/My%20documents_RS/PERSONALE/ANALISI%20FABBISOGNO/LAVORO/2008/NA%202/NA%202%20%20I%20TRIM.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TTI%20e%20TARIFFE\BASI%20DATI%20FLUSSI\RS79_999_DATABASE_EMUR_2012\EMUR%20PS\RS79_999_06_Reportistica_Emur_PS_2012_v2.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Massimo%20C/Project%20Itaca/Santa%20Giulia%20-%20file%20ricevuti/Modificati/Newc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ting%20BILANCIO%20SANITA\Rating%20AZIENDE_v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illitter00/AppData/Roaming/Microsoft/Excel/Db%20per%20analisi%20protesi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billitter00\AppData\Roaming\Microsoft\Excel\Db%20per%20analisi%20protesi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ziana\Piano_operativo_2010\Piano%20Operativo_2013-2015\PO\10%20maggio_conseg\PO_10052013_CONSEGNATO\file\LA_TEND-PROG\LA_vs_CE_2012_v8_100520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iziana/Piano_operativo_2010/Piano%20Operativo_2013-2015/PO/10%20maggio_conseg/PO_10052013_CONSEGNATO/file/LA_TEND-PROG/LA_vs_CE_2012_v8_1005201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agna\AppData\Local\Temp\notesF3B52A\Users\hbruneo\Desktop\Modello_riunione_16_ottobre\Analisi_STS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agna/AppData/Local/Temp/notesF3B52A/Users/hbruneo/Desktop/Modello_riunione_16_ottobre/Analisi_ST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ilia_produzione\2011\4&#176;2011\personale\Analisi%20Tabella%204&#176;2011.v.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ilia_produzione/2011/4&#176;2011/personale/Analisi%20Tabella%204&#176;2011.v.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2014\NEGOZIAZIONE%202014\Negoziazione%202014_v.30_DEF_modificato%20MC.xlsx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Documenti\SANITA'\2012\Negoziazione%202012\DOCUME~1\pc\IMPOST~1\Temp\Rar$DI00.328\Documents%20and%20Settings\Utente\Documenti\PAOLO\IRCCS%20BONINO%20PULEJO\TABELLA%20D1.2\2009\OLD\STAMPATO%20TabellaD12%203&#176;%20trim.%202009_CON%20ESCLUSIONI.xls?58C9DEAD" TargetMode="External"/><Relationship Id="rId1" Type="http://schemas.openxmlformats.org/officeDocument/2006/relationships/externalLinkPath" Target="file:///\\58C9DEAD\STAMPATO%20TabellaD12%203&#176;%20trim.%202009_CON%20ESCLUSION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carlo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AppData\Roaming\Microsoft\Excel\Simulazione%20indicatori%20Asp%20Messina%20V7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AppData/Roaming/Microsoft/Excel/Simulazione%20indicatori%20Asp%20Messina%20V7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CF\LOROD\PERSONAL\VUOTO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AAback%20up%20PC%20ASSESSORATO%207.09.2015\SICILIA%20NEW%20NEW_luglio%202010\2016\NEGOZIAZIONE%202016\Negoziazione%202016_v2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sp600c/SERVIZI/Documents%20and%20Settings/scivaa1/Desktop/tariffario%20base%20Trento_Al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angeli\Desktop\INVIATI%20DA%20AZIENDE\207\I%20TRIM.2010\Prospetto%20Gennaio%20Marzo%202010%20A.S.P.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samba/u2306/Documents%20and%20Settings/concettina_rizzo/Documenti/Download/Prospetti%20di%20verifica%201&#176;%20trimestre%202011%20Carmel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Last%20work\CE%20CONSUNTIVO%202012\Prospetti\Last%20work\CONSUNTIVO%202012\Risposte%20aziende\202\New%20Prospetti%20di%20verifica%20CONSUNTIVO%202012_v.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CE%20CONSUNTIVO%202011\Risposte%20Aziende\208\Prospetti%20di%20verifica%20CONSUNTIVO%2020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Desktop\Articolo%2079\CDG\Indicatori\IV%202011\Indicatori%20Totali%20V9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Desktop/Articolo%2079/CDG/Indicatori/IV%202011/Indicatori%20Totali%20V9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Massimo%20C/Project%20Itaca/Santa%20Giulia%20-%20file%20ricevuti/Newc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c1/u3143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c\IMPOST~1\Temp\Rar$DI00.328\Documents%20and%20Settings\Administrator\Documenti\Andrea%20Cammareri\Previsionale%202010\LAVORO\2008\NA%202\NA%202%20%20I%20TRIM.%2020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c/IMPOST~1/Temp/Rar$DI00.328/Documents%20and%20Settings/Administrator/Documenti/Andrea%20Cammareri/Previsionale%202010/LAVORO/2008/NA%202/NA%202%20%20I%20TRIM.%2020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Analisi%20scostamenti/elaborazioni/1_RS_Analisi_CNS%202013_v.00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Analisi%20scostamenti\elaborazioni\1_RS_Analisi_CNS%202013_v.00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Impostazioni%20locali\Temp\wz3fa5\Allegati\Piani%20Operativi\Piano%20Operativo%20Regionale\Materiale_20101004\02_Farmaceutica%20HP3%20v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Bfilippi/modello%20prev/Schema%202/Schema%20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cbarbera\Desktop\IV%202010\SPECIFICA%20VOCE%20RICAVO\Users\cbarbera\Desktop\I%20TRIMESTRE%202010\I%20TRIMESTRE%202010\DOCUME~1\pc\IMPOST~1\Temp\Rar$DI00.328\Documenti\Bilancio\MIN%20SAL%202006\analisi%20CE%202006\LA_analisi_2003%20v02.xls?EDD27E31" TargetMode="External"/><Relationship Id="rId1" Type="http://schemas.openxmlformats.org/officeDocument/2006/relationships/externalLinkPath" Target="file:///\\EDD27E31\LA_analisi_2003%20v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ff202/c_compagnone/Documenti/Giovanni/Cannizzaro/Pianta%20Organica/Pianta%20organica%201997/P.o.-Dati%20Economici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mar\Assegnazione\2008\2007\Integrazione%202007\Documents%20and%20Settings\Valentinig\Impostazioni%20locali\Temporary%20Internet%20Files\OLK3\Ipotesi%20riparto%202006-2009%20-%20050706%20-%20COSTRUZIONE%20CAPITOLI%20BILANCIO%20(3)%20-%20RIPARTO%202006.xls?86709B86" TargetMode="External"/><Relationship Id="rId1" Type="http://schemas.openxmlformats.org/officeDocument/2006/relationships/externalLinkPath" Target="file:///\\86709B86\Ipotesi%20riparto%202006-2009%20-%20050706%20-%20COSTRUZIONE%20CAPITOLI%20BILANCIO%20(3)%20-%20RIPARTO%2020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&#224;%202004/RIPARTO/Aggiornamento%20DICEMBRE%202004/Ipotesi%20riparto%202005-2007%2016%20dic%202004%20-%2088.19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&#224;%202004\RIPARTO\Aggiornamento%20DICEMBRE%202004\Ipotesi%20riparto%202005-2007%2016%20dic%202004%20-%2088.195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~1/SFE87~1.GAR/IMPOST~1/Temp/Rar$DI09.422/Previsioni%202005/AGGIORMAMENTO%203.08.04/Ipotesi%20riparto%202005-2007.%203.08.04.al%20netto%20manovr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uraniti\Desktop\1_RS_Analisi_3&#176;2012.v.5.7.3a_last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aniti/Desktop/1_RS_Analisi_3&#176;2012.v.5.7.3a_last.xlsm" TargetMode="External"/></Relationships>
</file>

<file path=xl/externalLinks/_rels/externalLink9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Documenti\SANITA'\2012\Negoziazione%202012\Documents%20and%20Settings\pc\Desktop\MARIA%20CHIARA\Prospetti%20CE%20Consuntivo%202010\DOCUME~1\pc\IMPOST~1\Temp\Rar$DI00.328\Documenti\Bilancio\MIN%20SAL%202006\analisi%20CE%202006\LA_analisi_2003%20v02.xls?9880DD24" TargetMode="External"/><Relationship Id="rId1" Type="http://schemas.openxmlformats.org/officeDocument/2006/relationships/externalLinkPath" Target="file:///\\9880DD24\LA_analisi_2003%20v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99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aruggeri\AppData\Local\Microsoft\Windows\Temporary%20Internet%20Files\Content.Outlook\GDRRLC9S\Regione%20Lazio\2012\05%20-%20MONITORAGGIO%20PERIODICO%20E%20COERENZA%20CON%20GLI%20INDICATORI%20ECONOMICI%20DEL%20SSR\II%20Trim%202012\Rapporto%20CE_II%20trim%202012_v5\CE?A564BCC7" TargetMode="External"/><Relationship Id="rId1" Type="http://schemas.openxmlformats.org/officeDocument/2006/relationships/externalLinkPath" Target="file:///\\A564BCC7\CE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badalamenti\Impostazioni%20locali\Temporary%20Internet%20Files\Content.IE5\H3OISQJR\Copia%20di%20Prospetto%20spesa%20personale%201%20trim.%20201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dalamenti/Impostazioni%20locali/Temporary%20Internet%20Files/Content.IE5/H3OISQJR/Copia%20di%20Prospetto%20spesa%20personale%201%20trim.%20201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ocumenti/PF/IRCCS/REGIONE%20SICILIANA/PROSPETTO%20SPESA%20DEL%20PERSONALE_SERV.1_giulia_chiarello/2011/II_TRIM/Prospetto%20spesa%20personale%202%20pagine_MOD_IITRIM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Utente\Downloads\mar\Assegnazione\2008\2007\Integrazione%202007\Ares\Simonetti\FSN2006\Documents%20and%20Settings\DP8000\Desktop\CFFB_Lavori_in_corso\MDC_DRG\MOTORI\Riepilogo-PUB-PRIV-STAT_MOB-ATT-PASS-REGIONE-MDC-2001-CFFB.xls?35999965" TargetMode="External"/><Relationship Id="rId1" Type="http://schemas.openxmlformats.org/officeDocument/2006/relationships/externalLinkPath" Target="file:///\\35999965\Riepilogo-PUB-PRIV-STAT_MOB-ATT-PASS-REGIONE-MDC-2001-CFFB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nti%20valentini/Documenti/Documenti/RIPARTO/2007/RIPARTO%20IPOTESI%202006-2008/Vincolate%2002-Agosto-05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Franco/2001/clienti/Project%20Hunter/Project%20Hunter%20stand%20alone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carlo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ssessorato\Elaborazioni_4&#176;2014\1_RS_Analisi_4&#176;2014_v04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ssessorato/Elaborazioni_4&#176;2014/1_RS_Analisi_4&#176;2014_v04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CIVICO\QUADRATURA_927\Quadratura_GEN_GIUGNO_1&#176;SEMESTRE\TAB_E_01_Primo_Semestre_v.0.6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hermes.morgavi\Documenti\modello%20previsione\Previsioni%20ufficiali\RPP%202006\050930%20previsione%20quadro%20programmatico%20190905%20-%20versione%20B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ANGELO/Project%20DUCA/Mult%20bis%203%2010-04-00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morgavi\Documenti\modello%20previsione\Previsioni%20ufficiali\Dpef%202005-2008\040803%20previsione%20quadro%20programmatico%2027%2007%2004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926\New%20Prospetti%20di%20verifica%203&#176;%20trim%202014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ano.carrubba/Desktop/Documenti%20di%20Seby/ARNAS%20Civico/FY2024_ARNAS%20Civico/Bilancio%20previsionale%202024/Fascicolo%20bil%20prev%202024/Rendiconto%20Previsionale%202024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i\SANITA'\2012\Negoziazione%202012\Documents%20and%20Settings\pc\Desktop\MARIA%20CHIARA\Prospetti%20CE%20Consuntivo%202010\DOCUME~1\pc\IMPOST~1\Temp\Rar$DI00.328\3&#176;%20CE%202009%20Dati%20Aziende\LAVORO\2008\NA%202\NA%202%20%20I%20TRIM.%202008.xls?27AD92B2" TargetMode="External"/><Relationship Id="rId1" Type="http://schemas.openxmlformats.org/officeDocument/2006/relationships/externalLinkPath" Target="file:///\\27AD92B2\NA%202%20%20I%20TRIM.%202008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Consuntivo%202013\Prospetti\Attivit&#224;%20svolte\SP_CE_CNS_22014\204_ASP%20Enna\204%20CONSUNTIVO%202013_204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Riscontro_Regione_Bilancio_2016/ricontro%20x%205%20maggio/5%20Maggio_x_Regione/Rating%20BILANCIO%20SANITA/Rating%20AZIENDE_v25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0D457F\CE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149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i\SANITA'\2012\Negoziazione%202012\DOCUME~1\pc\IMPOST~1\Temp\Rar$DI00.328\Documents%20and%20Settings\Utente\Documenti\PAOLO\IRCCS%20BONINO%20PULEJO\TABELLA%20D1.2\2009\OLD\STAMPATO%20TabellaD12%203&#176;%20trim.%202009_CON%20ESCLUSIONI.xls?AA179353" TargetMode="External"/><Relationship Id="rId1" Type="http://schemas.openxmlformats.org/officeDocument/2006/relationships/externalLinkPath" Target="file:///\\AA179353\STAMPATO%20TabellaD12%203&#176;%20trim.%202009_CON%20ESCLUSIONI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angeli\Desktop\INVIATI%20DA%20AZIENDE\207\I%20TRIM.2010\Prospetto%20Gennaio%20Marzo%202010%20A.S.P.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Last%20work\CE%20CONSUNTIVO%202012\Prospetti\Last%20work\CONSUNTIVO%202012\Risposte%20aziende\202\New%20Prospetti%20di%20verifica%20CONSUNTIVO%202012_v.0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16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cbarbera\Desktop\IV%202010\SPECIFICA%20VOCE%20RICAVO\Users\cbarbera\Desktop\I%20TRIMESTRE%202010\I%20TRIMESTRE%202010\DOCUME~1\pc\IMPOST~1\Temp\Rar$DI00.328\Documenti\Bilancio\MIN%20SAL%202006\analisi%20CE%202006\LA_analisi_2003%20v02.xls?8CEA9874" TargetMode="External"/><Relationship Id="rId1" Type="http://schemas.openxmlformats.org/officeDocument/2006/relationships/externalLinkPath" Target="file:///\\8CEA9874\LA_analisi_2003%20v02.xls" TargetMode="External"/></Relationships>
</file>

<file path=xl/externalLinks/_rels/externalLink168.xml.rels><?xml version="1.0" encoding="UTF-8" standalone="yes"?>
<Relationships xmlns="http://schemas.openxmlformats.org/package/2006/relationships"><Relationship Id="rId2" Type="http://schemas.microsoft.com/office/2019/04/relationships/externalLinkLongPath" Target="/mar/Assegnazione/2008/2007/Integrazione%202007/Documents%20and%20Settings/Valentinig/Impostazioni%20locali/Temporary%20Internet%20Files/OLK3/Ipotesi%20riparto%202006-2009%20-%20050706%20-%20COSTRUZIONE%20CAPITOLI%20BILANCIO%20(3)%20-%20RIPARTO%202006.xls?515361AF" TargetMode="External"/><Relationship Id="rId1" Type="http://schemas.openxmlformats.org/officeDocument/2006/relationships/externalLinkPath" Target="file:///\\515361AF\Ipotesi%20riparto%202006-2009%20-%20050706%20-%20COSTRUZIONE%20CAPITOLI%20BILANCIO%20(3)%20-%20RIPARTO%202006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7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i\SANITA'\2012\Negoziazione%202012\Documents%20and%20Settings\pc\Desktop\MARIA%20CHIARA\Prospetti%20CE%20Consuntivo%202010\DOCUME~1\pc\IMPOST~1\Temp\Rar$DI00.328\Documenti\Bilancio\MIN%20SAL%202006\analisi%20CE%202006\LA_analisi_2003%20v02.xls?A8F147C4" TargetMode="External"/><Relationship Id="rId1" Type="http://schemas.openxmlformats.org/officeDocument/2006/relationships/externalLinkPath" Target="file:///\\A8F147C4\LA_analisi_2003%20v02.xls" TargetMode="External"/></Relationships>
</file>

<file path=xl/externalLinks/_rels/externalLink172.xml.rels><?xml version="1.0" encoding="UTF-8" standalone="yes"?>
<Relationships xmlns="http://schemas.openxmlformats.org/package/2006/relationships"><Relationship Id="rId2" Type="http://schemas.microsoft.com/office/2019/04/relationships/externalLinkLongPath" Target="/Users/aruggeri/AppData/Local/Microsoft/Windows/Temporary%20Internet%20Files/Content.Outlook/GDRRLC9S/Regione%20Lazio/2012/05%20-%20MONITORAGGIO%20PERIODICO%20E%20COERENZA%20CON%20GLI%20INDICATORI%20ECONOMICI%20DEL%20SSR/II%20Trim%202012/Rapporto%20CE_II%20trim%202012_v5/CE?630D457F" TargetMode="External"/><Relationship Id="rId1" Type="http://schemas.openxmlformats.org/officeDocument/2006/relationships/externalLinkPath" Target="file:///\\630D457F\CE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7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Utente\Downloads\mar\Assegnazione\2008\2007\Integrazione%202007\Ares\Simonetti\FSN2006\Documents%20and%20Settings\DP8000\Desktop\CFFB_Lavori_in_corso\MDC_DRG\MOTORI\Riepilogo-PUB-PRIV-STAT_MOB-ATT-PASS-REGIONE-MDC-2001-CFFB.xls?3559C0E0" TargetMode="External"/><Relationship Id="rId1" Type="http://schemas.openxmlformats.org/officeDocument/2006/relationships/externalLinkPath" Target="file:///\\3559C0E0\Riepilogo-PUB-PRIV-STAT_MOB-ATT-PASS-REGIONE-MDC-2001-CFFB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CIVICO\QUADRATURA_927\Quadratura_GEN_GIUGNO_1&#176;SEMESTRE\TAB_E_01_Primo_Semestre_v.0.6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18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?01CD2FE5" TargetMode="External"/><Relationship Id="rId1" Type="http://schemas.openxmlformats.org/officeDocument/2006/relationships/externalLinkPath" Target="file:///\\01CD2FE5\CE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Mod. CEprev2024 STAMPA"/>
      <sheetName val="118_SPA 2024"/>
      <sheetName val="118_SPP 2024"/>
      <sheetName val="118_CE 2024"/>
      <sheetName val="Mapping CE PREV 2024"/>
      <sheetName val="Scritture SP"/>
      <sheetName val="Mapping SP PREV 2024"/>
      <sheetName val="Razionali di calcolo SP 2024"/>
      <sheetName val="Pivot amm.-steril"/>
      <sheetName val="Amm-steril 2024"/>
      <sheetName val="Pivot"/>
      <sheetName val="BdV 2022"/>
      <sheetName val="Pivot integraz"/>
      <sheetName val="Pivot mapping SP"/>
      <sheetName val="BdV 31.12.2023 v. 22.01.2024"/>
    </sheetNames>
    <sheetDataSet>
      <sheetData sheetId="0">
        <row r="6">
          <cell r="C6" t="str">
            <v>AA0031</v>
          </cell>
        </row>
        <row r="7">
          <cell r="C7" t="str">
            <v>AA0032</v>
          </cell>
        </row>
        <row r="9">
          <cell r="C9" t="str">
            <v>AA0034</v>
          </cell>
        </row>
        <row r="10">
          <cell r="C10" t="str">
            <v>AA0035</v>
          </cell>
        </row>
        <row r="11">
          <cell r="C11" t="str">
            <v>AA0036</v>
          </cell>
        </row>
        <row r="12">
          <cell r="C12" t="str">
            <v>AA0040</v>
          </cell>
        </row>
        <row r="15">
          <cell r="C15" t="str">
            <v>AA0070</v>
          </cell>
        </row>
        <row r="16">
          <cell r="C16" t="str">
            <v>AA0080</v>
          </cell>
        </row>
        <row r="17">
          <cell r="C17" t="str">
            <v>AA0090</v>
          </cell>
        </row>
        <row r="18">
          <cell r="C18" t="str">
            <v>AA0100</v>
          </cell>
        </row>
        <row r="20">
          <cell r="C20" t="str">
            <v>AA0120</v>
          </cell>
        </row>
        <row r="21">
          <cell r="C21" t="str">
            <v>AA0130</v>
          </cell>
        </row>
        <row r="23">
          <cell r="C23" t="str">
            <v>AA0141</v>
          </cell>
        </row>
        <row r="24">
          <cell r="C24" t="str">
            <v>AA0150</v>
          </cell>
        </row>
        <row r="25">
          <cell r="C25" t="str">
            <v>AA0160</v>
          </cell>
        </row>
        <row r="26">
          <cell r="C26" t="str">
            <v>AA0170</v>
          </cell>
        </row>
        <row r="27">
          <cell r="C27" t="str">
            <v>AA0171</v>
          </cell>
        </row>
        <row r="29">
          <cell r="C29" t="str">
            <v>AA0190</v>
          </cell>
        </row>
        <row r="30">
          <cell r="C30" t="str">
            <v>AA0200</v>
          </cell>
        </row>
        <row r="31">
          <cell r="C31" t="str">
            <v>AA0210</v>
          </cell>
        </row>
        <row r="32">
          <cell r="C32" t="str">
            <v>AA0220</v>
          </cell>
        </row>
        <row r="33">
          <cell r="C33" t="str">
            <v>AA0230</v>
          </cell>
        </row>
        <row r="35">
          <cell r="C35" t="str">
            <v>AA0250</v>
          </cell>
        </row>
        <row r="36">
          <cell r="C36" t="str">
            <v>AA0260</v>
          </cell>
        </row>
        <row r="38">
          <cell r="C38" t="str">
            <v>AA0271</v>
          </cell>
        </row>
        <row r="39">
          <cell r="C39" t="str">
            <v>AA0280</v>
          </cell>
        </row>
        <row r="40">
          <cell r="C40" t="str">
            <v>AA0290</v>
          </cell>
        </row>
        <row r="41">
          <cell r="C41" t="str">
            <v>AA0300</v>
          </cell>
        </row>
        <row r="42">
          <cell r="C42" t="str">
            <v>AA0310</v>
          </cell>
        </row>
        <row r="46">
          <cell r="C46" t="str">
            <v>AA0350</v>
          </cell>
        </row>
        <row r="47">
          <cell r="C47" t="str">
            <v>AA0360</v>
          </cell>
        </row>
        <row r="48">
          <cell r="C48" t="str">
            <v>AA0361</v>
          </cell>
        </row>
        <row r="49">
          <cell r="C49" t="str">
            <v>AA0370</v>
          </cell>
        </row>
        <row r="50">
          <cell r="C50" t="str">
            <v>AA0380</v>
          </cell>
        </row>
        <row r="51">
          <cell r="C51" t="str">
            <v>AA0390</v>
          </cell>
        </row>
        <row r="52">
          <cell r="C52" t="str">
            <v>AA0400</v>
          </cell>
        </row>
        <row r="53">
          <cell r="C53" t="str">
            <v>AA0410</v>
          </cell>
        </row>
        <row r="54">
          <cell r="C54" t="str">
            <v>AA0420</v>
          </cell>
        </row>
        <row r="55">
          <cell r="C55" t="str">
            <v>AA0421</v>
          </cell>
        </row>
        <row r="56">
          <cell r="C56" t="str">
            <v>AA0422</v>
          </cell>
        </row>
        <row r="57">
          <cell r="C57" t="str">
            <v>AA0423</v>
          </cell>
        </row>
        <row r="58">
          <cell r="C58" t="str">
            <v>AA0424</v>
          </cell>
        </row>
        <row r="59">
          <cell r="C59" t="str">
            <v>AA0425</v>
          </cell>
        </row>
        <row r="60">
          <cell r="C60" t="str">
            <v>AA0430</v>
          </cell>
        </row>
        <row r="61">
          <cell r="C61" t="str">
            <v>AA0440</v>
          </cell>
        </row>
        <row r="63">
          <cell r="C63" t="str">
            <v>AA0460</v>
          </cell>
        </row>
        <row r="64">
          <cell r="C64" t="str">
            <v>AA0470</v>
          </cell>
        </row>
        <row r="65">
          <cell r="C65" t="str">
            <v>AA0471</v>
          </cell>
        </row>
        <row r="66">
          <cell r="C66" t="str">
            <v>AA0480</v>
          </cell>
        </row>
        <row r="67">
          <cell r="C67" t="str">
            <v>AA0490</v>
          </cell>
        </row>
        <row r="68">
          <cell r="C68" t="str">
            <v>AA0500</v>
          </cell>
        </row>
        <row r="69">
          <cell r="C69" t="str">
            <v>AA0510</v>
          </cell>
        </row>
        <row r="70">
          <cell r="C70" t="str">
            <v>AA0520</v>
          </cell>
        </row>
        <row r="71">
          <cell r="C71" t="str">
            <v>AA0530</v>
          </cell>
        </row>
        <row r="72">
          <cell r="C72" t="str">
            <v>AA0541</v>
          </cell>
        </row>
        <row r="73">
          <cell r="C73" t="str">
            <v>AA0542</v>
          </cell>
        </row>
        <row r="74">
          <cell r="C74" t="str">
            <v>AA0550</v>
          </cell>
        </row>
        <row r="75">
          <cell r="C75" t="str">
            <v>AA0560</v>
          </cell>
        </row>
        <row r="76">
          <cell r="C76" t="str">
            <v>AA0561</v>
          </cell>
        </row>
        <row r="78">
          <cell r="C78" t="str">
            <v>AA0580</v>
          </cell>
        </row>
        <row r="79">
          <cell r="C79" t="str">
            <v>AA0590</v>
          </cell>
        </row>
        <row r="80">
          <cell r="C80" t="str">
            <v>AA0600</v>
          </cell>
        </row>
        <row r="81">
          <cell r="C81" t="str">
            <v>AA0601</v>
          </cell>
        </row>
        <row r="82">
          <cell r="C82" t="str">
            <v>AA0602</v>
          </cell>
        </row>
        <row r="84">
          <cell r="C84" t="str">
            <v>AA0620</v>
          </cell>
        </row>
        <row r="85">
          <cell r="C85" t="str">
            <v>AA0630</v>
          </cell>
        </row>
        <row r="86">
          <cell r="C86" t="str">
            <v>AA0631</v>
          </cell>
        </row>
        <row r="87">
          <cell r="C87" t="str">
            <v>AA0640</v>
          </cell>
        </row>
        <row r="88">
          <cell r="C88" t="str">
            <v>AA0650</v>
          </cell>
        </row>
        <row r="89">
          <cell r="C89" t="str">
            <v>AA0660</v>
          </cell>
        </row>
        <row r="91">
          <cell r="C91" t="str">
            <v>AA0680</v>
          </cell>
        </row>
        <row r="92">
          <cell r="C92" t="str">
            <v>AA0690</v>
          </cell>
        </row>
        <row r="93">
          <cell r="C93" t="str">
            <v>AA0700</v>
          </cell>
        </row>
        <row r="94">
          <cell r="C94" t="str">
            <v>AA0710</v>
          </cell>
        </row>
        <row r="95">
          <cell r="C95" t="str">
            <v>AA0720</v>
          </cell>
        </row>
        <row r="96">
          <cell r="C96" t="str">
            <v>AA0730</v>
          </cell>
        </row>
        <row r="97">
          <cell r="C97" t="str">
            <v>AA0740</v>
          </cell>
        </row>
        <row r="99">
          <cell r="C99" t="str">
            <v>AA0760</v>
          </cell>
        </row>
        <row r="101">
          <cell r="C101" t="str">
            <v>AA0780</v>
          </cell>
        </row>
        <row r="102">
          <cell r="C102" t="str">
            <v>AA0790</v>
          </cell>
        </row>
        <row r="104">
          <cell r="C104" t="str">
            <v>AA0810</v>
          </cell>
        </row>
        <row r="105">
          <cell r="C105" t="str">
            <v>AA0820</v>
          </cell>
        </row>
        <row r="106">
          <cell r="C106" t="str">
            <v>AA0830</v>
          </cell>
        </row>
        <row r="107">
          <cell r="C107" t="str">
            <v>AA0831</v>
          </cell>
        </row>
        <row r="109">
          <cell r="C109" t="str">
            <v>AA0850</v>
          </cell>
        </row>
        <row r="110">
          <cell r="C110" t="str">
            <v>AA0860</v>
          </cell>
        </row>
        <row r="111">
          <cell r="C111" t="str">
            <v>AA0870</v>
          </cell>
        </row>
        <row r="114">
          <cell r="C114" t="str">
            <v>AA0900</v>
          </cell>
        </row>
        <row r="115">
          <cell r="C115" t="str">
            <v>AA0910</v>
          </cell>
        </row>
        <row r="116">
          <cell r="C116" t="str">
            <v>AA0920</v>
          </cell>
        </row>
        <row r="117">
          <cell r="C117" t="str">
            <v>AA0921</v>
          </cell>
        </row>
        <row r="118">
          <cell r="C118" t="str">
            <v>AA0930</v>
          </cell>
        </row>
        <row r="120">
          <cell r="C120" t="str">
            <v>AA0950</v>
          </cell>
        </row>
        <row r="121">
          <cell r="C121" t="str">
            <v>AA0960</v>
          </cell>
        </row>
        <row r="122">
          <cell r="C122" t="str">
            <v>AA0970</v>
          </cell>
        </row>
        <row r="124">
          <cell r="C124" t="str">
            <v>AA0990</v>
          </cell>
        </row>
        <row r="125">
          <cell r="C125" t="str">
            <v>AA1000</v>
          </cell>
        </row>
        <row r="126">
          <cell r="C126" t="str">
            <v>AA1010</v>
          </cell>
        </row>
        <row r="127">
          <cell r="C127" t="str">
            <v>AA1020</v>
          </cell>
        </row>
        <row r="128">
          <cell r="C128" t="str">
            <v>AA1030</v>
          </cell>
        </row>
        <row r="129">
          <cell r="C129" t="str">
            <v>AA1040</v>
          </cell>
        </row>
        <row r="130">
          <cell r="C130" t="str">
            <v>AA1050</v>
          </cell>
        </row>
        <row r="132">
          <cell r="C132" t="str">
            <v>AA1070</v>
          </cell>
        </row>
        <row r="133">
          <cell r="C133" t="str">
            <v>AA1080</v>
          </cell>
        </row>
        <row r="134">
          <cell r="C134" t="str">
            <v>AA1090</v>
          </cell>
        </row>
        <row r="139">
          <cell r="C139" t="str">
            <v>BA0040</v>
          </cell>
        </row>
        <row r="140">
          <cell r="C140" t="str">
            <v>BA0050</v>
          </cell>
        </row>
        <row r="141">
          <cell r="C141" t="str">
            <v>BA0051</v>
          </cell>
        </row>
        <row r="143">
          <cell r="C143" t="str">
            <v>BA0061</v>
          </cell>
        </row>
        <row r="144">
          <cell r="C144" t="str">
            <v>BA0062</v>
          </cell>
        </row>
        <row r="145">
          <cell r="C145" t="str">
            <v>BA0063</v>
          </cell>
        </row>
        <row r="147">
          <cell r="C147" t="str">
            <v>BA0080</v>
          </cell>
        </row>
        <row r="148">
          <cell r="C148" t="str">
            <v>BA0090</v>
          </cell>
        </row>
        <row r="149">
          <cell r="C149" t="str">
            <v>BA0100</v>
          </cell>
        </row>
        <row r="151">
          <cell r="C151" t="str">
            <v>BA0220</v>
          </cell>
        </row>
        <row r="152">
          <cell r="C152" t="str">
            <v>BA0230</v>
          </cell>
        </row>
        <row r="153">
          <cell r="C153" t="str">
            <v>BA0240</v>
          </cell>
        </row>
        <row r="154">
          <cell r="C154" t="str">
            <v>BA0250</v>
          </cell>
        </row>
        <row r="155">
          <cell r="C155" t="str">
            <v>BA0260</v>
          </cell>
        </row>
        <row r="156">
          <cell r="C156" t="str">
            <v>BA0270</v>
          </cell>
        </row>
        <row r="157">
          <cell r="C157" t="str">
            <v>BA0280</v>
          </cell>
        </row>
        <row r="158">
          <cell r="C158" t="str">
            <v>BA0290</v>
          </cell>
        </row>
        <row r="160">
          <cell r="C160" t="str">
            <v>BA0301</v>
          </cell>
        </row>
        <row r="161">
          <cell r="C161" t="str">
            <v>BA0303</v>
          </cell>
        </row>
        <row r="162">
          <cell r="C162" t="str">
            <v>BA0304</v>
          </cell>
        </row>
        <row r="163">
          <cell r="C163" t="str">
            <v>BA0305</v>
          </cell>
        </row>
        <row r="164">
          <cell r="C164" t="str">
            <v>BA0306</v>
          </cell>
        </row>
        <row r="165">
          <cell r="C165" t="str">
            <v>BA0307</v>
          </cell>
        </row>
        <row r="166">
          <cell r="C166" t="str">
            <v>BA0308</v>
          </cell>
        </row>
        <row r="168">
          <cell r="C168" t="str">
            <v>BA0320</v>
          </cell>
        </row>
        <row r="169">
          <cell r="C169" t="str">
            <v>BA0330</v>
          </cell>
        </row>
        <row r="170">
          <cell r="C170" t="str">
            <v>BA0340</v>
          </cell>
        </row>
        <row r="171">
          <cell r="C171" t="str">
            <v>BA0350</v>
          </cell>
        </row>
        <row r="172">
          <cell r="C172" t="str">
            <v>BA0360</v>
          </cell>
        </row>
        <row r="173">
          <cell r="C173" t="str">
            <v>BA0370</v>
          </cell>
        </row>
        <row r="174">
          <cell r="C174" t="str">
            <v>BA0380</v>
          </cell>
        </row>
        <row r="179">
          <cell r="C179" t="str">
            <v>BA0430</v>
          </cell>
        </row>
        <row r="180">
          <cell r="C180" t="str">
            <v>BA0440</v>
          </cell>
        </row>
        <row r="181">
          <cell r="C181" t="str">
            <v>BA0450</v>
          </cell>
        </row>
        <row r="182">
          <cell r="C182" t="str">
            <v>BA0460</v>
          </cell>
        </row>
        <row r="183">
          <cell r="C183" t="str">
            <v>BA0470</v>
          </cell>
        </row>
        <row r="184">
          <cell r="C184" t="str">
            <v>BA0480</v>
          </cell>
        </row>
        <row r="186">
          <cell r="C186" t="str">
            <v>BA0500</v>
          </cell>
        </row>
        <row r="187">
          <cell r="C187" t="str">
            <v>BA0510</v>
          </cell>
        </row>
        <row r="188">
          <cell r="C188" t="str">
            <v>BA0520</v>
          </cell>
        </row>
        <row r="190">
          <cell r="C190" t="str">
            <v>BA0540</v>
          </cell>
        </row>
        <row r="191">
          <cell r="C191" t="str">
            <v>BA0541</v>
          </cell>
        </row>
        <row r="192">
          <cell r="C192" t="str">
            <v>BA0550</v>
          </cell>
        </row>
        <row r="193">
          <cell r="C193" t="str">
            <v>BA0551</v>
          </cell>
        </row>
        <row r="194">
          <cell r="C194" t="str">
            <v>BA0560</v>
          </cell>
        </row>
        <row r="195">
          <cell r="C195" t="str">
            <v>BA0561</v>
          </cell>
        </row>
        <row r="196">
          <cell r="C196" t="str">
            <v>BA0570</v>
          </cell>
        </row>
        <row r="198">
          <cell r="C198" t="str">
            <v>BA0590</v>
          </cell>
        </row>
        <row r="199">
          <cell r="C199" t="str">
            <v>BA0591</v>
          </cell>
        </row>
        <row r="200">
          <cell r="C200" t="str">
            <v>BA0600</v>
          </cell>
        </row>
        <row r="201">
          <cell r="C201" t="str">
            <v>BA0601</v>
          </cell>
        </row>
        <row r="202">
          <cell r="C202" t="str">
            <v>BA0610</v>
          </cell>
        </row>
        <row r="203">
          <cell r="C203" t="str">
            <v>BA0611</v>
          </cell>
        </row>
        <row r="204">
          <cell r="C204" t="str">
            <v>BA0620</v>
          </cell>
        </row>
        <row r="205">
          <cell r="C205" t="str">
            <v>BA0621</v>
          </cell>
        </row>
        <row r="206">
          <cell r="C206" t="str">
            <v>BA0630</v>
          </cell>
        </row>
        <row r="207">
          <cell r="C207" t="str">
            <v>BA0631</v>
          </cell>
        </row>
        <row r="209">
          <cell r="C209" t="str">
            <v>BA0650</v>
          </cell>
        </row>
        <row r="210">
          <cell r="C210" t="str">
            <v>BA0660</v>
          </cell>
        </row>
        <row r="211">
          <cell r="C211" t="str">
            <v>BA0670</v>
          </cell>
        </row>
        <row r="212">
          <cell r="C212" t="str">
            <v>BA0680</v>
          </cell>
        </row>
        <row r="213">
          <cell r="C213" t="str">
            <v>BA0690</v>
          </cell>
        </row>
        <row r="215">
          <cell r="C215" t="str">
            <v>BA0710</v>
          </cell>
        </row>
        <row r="216">
          <cell r="C216" t="str">
            <v>BA0720</v>
          </cell>
        </row>
        <row r="217">
          <cell r="C217" t="str">
            <v>BA0730</v>
          </cell>
        </row>
        <row r="218">
          <cell r="C218" t="str">
            <v>BA0740</v>
          </cell>
        </row>
        <row r="220">
          <cell r="C220" t="str">
            <v>BA0760</v>
          </cell>
        </row>
        <row r="221">
          <cell r="C221" t="str">
            <v>BA0770</v>
          </cell>
        </row>
        <row r="222">
          <cell r="C222" t="str">
            <v>BA0780</v>
          </cell>
        </row>
        <row r="223">
          <cell r="C223" t="str">
            <v>BA0790</v>
          </cell>
        </row>
        <row r="225">
          <cell r="C225" t="str">
            <v>BA0810</v>
          </cell>
        </row>
        <row r="226">
          <cell r="C226" t="str">
            <v>BA0820</v>
          </cell>
        </row>
        <row r="227">
          <cell r="C227" t="str">
            <v>BA0830</v>
          </cell>
        </row>
        <row r="229">
          <cell r="C229" t="str">
            <v>BA0850</v>
          </cell>
        </row>
        <row r="230">
          <cell r="C230" t="str">
            <v>BA0860</v>
          </cell>
        </row>
        <row r="231">
          <cell r="C231" t="str">
            <v>BA0870</v>
          </cell>
        </row>
        <row r="232">
          <cell r="C232" t="str">
            <v>BA0880</v>
          </cell>
        </row>
        <row r="233">
          <cell r="C233" t="str">
            <v>BA0890</v>
          </cell>
        </row>
        <row r="235">
          <cell r="C235" t="str">
            <v>BA0910</v>
          </cell>
        </row>
        <row r="236">
          <cell r="C236" t="str">
            <v>BA0920</v>
          </cell>
        </row>
        <row r="237">
          <cell r="C237" t="str">
            <v>BA0930</v>
          </cell>
        </row>
        <row r="238">
          <cell r="C238" t="str">
            <v>BA0940</v>
          </cell>
        </row>
        <row r="239">
          <cell r="C239" t="str">
            <v>BA0950</v>
          </cell>
        </row>
        <row r="241">
          <cell r="C241" t="str">
            <v>BA0970</v>
          </cell>
        </row>
        <row r="242">
          <cell r="C242" t="str">
            <v>BA0980</v>
          </cell>
        </row>
        <row r="243">
          <cell r="C243" t="str">
            <v>BA0990</v>
          </cell>
        </row>
        <row r="244">
          <cell r="C244" t="str">
            <v>BA1000</v>
          </cell>
        </row>
        <row r="245">
          <cell r="C245" t="str">
            <v>BA1010</v>
          </cell>
        </row>
        <row r="246">
          <cell r="C246" t="str">
            <v>BA1020</v>
          </cell>
        </row>
        <row r="248">
          <cell r="C248" t="str">
            <v>BA1040</v>
          </cell>
        </row>
        <row r="249">
          <cell r="C249" t="str">
            <v>BA1050</v>
          </cell>
        </row>
        <row r="250">
          <cell r="C250" t="str">
            <v>BA1060</v>
          </cell>
        </row>
        <row r="251">
          <cell r="C251" t="str">
            <v>BA1070</v>
          </cell>
        </row>
        <row r="252">
          <cell r="C252" t="str">
            <v>BA1080</v>
          </cell>
        </row>
        <row r="254">
          <cell r="C254" t="str">
            <v>BA1100</v>
          </cell>
        </row>
        <row r="255">
          <cell r="C255" t="str">
            <v>BA1110</v>
          </cell>
        </row>
        <row r="256">
          <cell r="C256" t="str">
            <v>BA1120</v>
          </cell>
        </row>
        <row r="257">
          <cell r="C257" t="str">
            <v>BA1130</v>
          </cell>
        </row>
        <row r="260">
          <cell r="C260" t="str">
            <v>BA1151</v>
          </cell>
        </row>
        <row r="261">
          <cell r="C261" t="str">
            <v>BA1152</v>
          </cell>
        </row>
        <row r="262">
          <cell r="C262" t="str">
            <v>BA1160</v>
          </cell>
        </row>
        <row r="263">
          <cell r="C263" t="str">
            <v>BA1161</v>
          </cell>
        </row>
        <row r="264">
          <cell r="C264" t="str">
            <v>BA1170</v>
          </cell>
        </row>
        <row r="265">
          <cell r="C265" t="str">
            <v>BA1180</v>
          </cell>
        </row>
        <row r="266">
          <cell r="C266" t="str">
            <v>BA1190</v>
          </cell>
        </row>
        <row r="268">
          <cell r="C268" t="str">
            <v>BA1210</v>
          </cell>
        </row>
        <row r="269">
          <cell r="C269" t="str">
            <v>BA1220</v>
          </cell>
        </row>
        <row r="270">
          <cell r="C270" t="str">
            <v>BA1230</v>
          </cell>
        </row>
        <row r="271">
          <cell r="C271" t="str">
            <v>BA1240</v>
          </cell>
        </row>
        <row r="272">
          <cell r="C272" t="str">
            <v>BA1250</v>
          </cell>
        </row>
        <row r="273">
          <cell r="C273" t="str">
            <v>BA1260</v>
          </cell>
        </row>
        <row r="274">
          <cell r="C274" t="str">
            <v>BA1270</v>
          </cell>
        </row>
        <row r="276">
          <cell r="C276" t="str">
            <v>BA1290</v>
          </cell>
        </row>
        <row r="277">
          <cell r="C277" t="str">
            <v>BA1300</v>
          </cell>
        </row>
        <row r="278">
          <cell r="C278" t="str">
            <v>BA1310</v>
          </cell>
        </row>
        <row r="279">
          <cell r="C279" t="str">
            <v>BA1320</v>
          </cell>
        </row>
        <row r="280">
          <cell r="C280" t="str">
            <v>BA1330</v>
          </cell>
        </row>
        <row r="281">
          <cell r="C281" t="str">
            <v>BA1340</v>
          </cell>
        </row>
        <row r="282">
          <cell r="C282" t="str">
            <v>BA1341</v>
          </cell>
        </row>
        <row r="284">
          <cell r="C284" t="str">
            <v>BA1360</v>
          </cell>
        </row>
        <row r="285">
          <cell r="C285" t="str">
            <v>BA1370</v>
          </cell>
        </row>
        <row r="287">
          <cell r="C287" t="str">
            <v>BA1390</v>
          </cell>
        </row>
        <row r="288">
          <cell r="C288" t="str">
            <v>BA1400</v>
          </cell>
        </row>
        <row r="289">
          <cell r="C289" t="str">
            <v>BA1410</v>
          </cell>
        </row>
        <row r="290">
          <cell r="C290" t="str">
            <v>BA1420</v>
          </cell>
        </row>
        <row r="291">
          <cell r="C291" t="str">
            <v>BA1430</v>
          </cell>
        </row>
        <row r="292">
          <cell r="C292" t="str">
            <v>BA1440</v>
          </cell>
        </row>
        <row r="294">
          <cell r="C294" t="str">
            <v>BA1460</v>
          </cell>
        </row>
        <row r="295">
          <cell r="C295" t="str">
            <v>BA1470</v>
          </cell>
        </row>
        <row r="296">
          <cell r="C296" t="str">
            <v>BA1480</v>
          </cell>
        </row>
        <row r="298">
          <cell r="C298" t="str">
            <v>BA1500</v>
          </cell>
        </row>
        <row r="299">
          <cell r="C299" t="str">
            <v>BA1510</v>
          </cell>
        </row>
        <row r="300">
          <cell r="C300" t="str">
            <v>BA1520</v>
          </cell>
        </row>
        <row r="301">
          <cell r="C301" t="str">
            <v>BA1530</v>
          </cell>
        </row>
        <row r="302">
          <cell r="C302" t="str">
            <v>BA1540</v>
          </cell>
        </row>
        <row r="303">
          <cell r="C303" t="str">
            <v>BA1541</v>
          </cell>
        </row>
        <row r="304">
          <cell r="C304" t="str">
            <v>BA1542</v>
          </cell>
        </row>
        <row r="305">
          <cell r="C305" t="str">
            <v>BA1550</v>
          </cell>
        </row>
        <row r="308">
          <cell r="C308" t="str">
            <v>BA1580</v>
          </cell>
        </row>
        <row r="309">
          <cell r="C309" t="str">
            <v>BA1590</v>
          </cell>
        </row>
        <row r="311">
          <cell r="C311" t="str">
            <v>BA1601</v>
          </cell>
        </row>
        <row r="312">
          <cell r="C312" t="str">
            <v>BA1602</v>
          </cell>
        </row>
        <row r="313">
          <cell r="C313" t="str">
            <v>BA1610</v>
          </cell>
        </row>
        <row r="314">
          <cell r="C314" t="str">
            <v>BA1620</v>
          </cell>
        </row>
        <row r="315">
          <cell r="C315" t="str">
            <v>BA1630</v>
          </cell>
        </row>
        <row r="316">
          <cell r="C316" t="str">
            <v>BA1640</v>
          </cell>
        </row>
        <row r="317">
          <cell r="C317" t="str">
            <v>BA1650</v>
          </cell>
        </row>
        <row r="318">
          <cell r="C318" t="str">
            <v>BA1660</v>
          </cell>
        </row>
        <row r="319">
          <cell r="C319" t="str">
            <v>BA1670</v>
          </cell>
        </row>
        <row r="321">
          <cell r="C321" t="str">
            <v>BA1690</v>
          </cell>
        </row>
        <row r="322">
          <cell r="C322" t="str">
            <v>BA1700</v>
          </cell>
        </row>
        <row r="324">
          <cell r="C324" t="str">
            <v>BA1720</v>
          </cell>
        </row>
        <row r="325">
          <cell r="C325" t="str">
            <v>BA1730</v>
          </cell>
        </row>
        <row r="326">
          <cell r="C326" t="str">
            <v>BA1740</v>
          </cell>
        </row>
        <row r="328">
          <cell r="C328" t="str">
            <v>BA1760</v>
          </cell>
        </row>
        <row r="329">
          <cell r="C329" t="str">
            <v>BA1770</v>
          </cell>
        </row>
        <row r="331">
          <cell r="C331" t="str">
            <v>BA1790</v>
          </cell>
        </row>
        <row r="332">
          <cell r="C332" t="str">
            <v>BA1800</v>
          </cell>
        </row>
        <row r="333">
          <cell r="C333" t="str">
            <v>BA1810</v>
          </cell>
        </row>
        <row r="334">
          <cell r="C334" t="str">
            <v>BA1820</v>
          </cell>
        </row>
        <row r="335">
          <cell r="C335" t="str">
            <v>BA1830</v>
          </cell>
        </row>
        <row r="336">
          <cell r="C336" t="str">
            <v>BA1831</v>
          </cell>
        </row>
        <row r="338">
          <cell r="C338" t="str">
            <v>BA1850</v>
          </cell>
        </row>
        <row r="339">
          <cell r="C339" t="str">
            <v>BA1860</v>
          </cell>
        </row>
        <row r="340">
          <cell r="C340" t="str">
            <v>BA1870</v>
          </cell>
        </row>
        <row r="342">
          <cell r="C342" t="str">
            <v>BA1890</v>
          </cell>
        </row>
        <row r="343">
          <cell r="C343" t="str">
            <v>BA1900</v>
          </cell>
        </row>
        <row r="345">
          <cell r="C345" t="str">
            <v>BA1920</v>
          </cell>
        </row>
        <row r="346">
          <cell r="C346" t="str">
            <v>BA1930</v>
          </cell>
        </row>
        <row r="347">
          <cell r="C347" t="str">
            <v>BA1940</v>
          </cell>
        </row>
        <row r="348">
          <cell r="C348" t="str">
            <v>BA1950</v>
          </cell>
        </row>
        <row r="349">
          <cell r="C349" t="str">
            <v>BA1960</v>
          </cell>
        </row>
        <row r="350">
          <cell r="C350" t="str">
            <v>BA1970</v>
          </cell>
        </row>
        <row r="351">
          <cell r="C351" t="str">
            <v>BA1980</v>
          </cell>
        </row>
        <row r="353">
          <cell r="C353" t="str">
            <v>BA2000</v>
          </cell>
        </row>
        <row r="355">
          <cell r="C355" t="str">
            <v>BA2020</v>
          </cell>
        </row>
        <row r="356">
          <cell r="C356" t="str">
            <v>BA2030</v>
          </cell>
        </row>
        <row r="358">
          <cell r="C358" t="str">
            <v>BA2050</v>
          </cell>
        </row>
        <row r="359">
          <cell r="C359" t="str">
            <v>BA2060</v>
          </cell>
        </row>
        <row r="360">
          <cell r="C360" t="str">
            <v>BA2061</v>
          </cell>
        </row>
        <row r="361">
          <cell r="C361" t="str">
            <v>BA2070</v>
          </cell>
        </row>
        <row r="366">
          <cell r="C366" t="str">
            <v>BA2120</v>
          </cell>
        </row>
        <row r="367">
          <cell r="C367" t="str">
            <v>BA2130</v>
          </cell>
        </row>
        <row r="368">
          <cell r="C368" t="str">
            <v>BA2140</v>
          </cell>
        </row>
        <row r="370">
          <cell r="C370" t="str">
            <v>BA2160</v>
          </cell>
        </row>
        <row r="371">
          <cell r="C371" t="str">
            <v>BA2170</v>
          </cell>
        </row>
        <row r="372">
          <cell r="C372" t="str">
            <v>BA2180</v>
          </cell>
        </row>
        <row r="374">
          <cell r="C374" t="str">
            <v>BA2200</v>
          </cell>
        </row>
        <row r="375">
          <cell r="C375" t="str">
            <v>BA2210</v>
          </cell>
        </row>
        <row r="376">
          <cell r="C376" t="str">
            <v>BA2220</v>
          </cell>
        </row>
        <row r="379">
          <cell r="C379" t="str">
            <v>BA2250</v>
          </cell>
        </row>
        <row r="380">
          <cell r="C380" t="str">
            <v>BA2260</v>
          </cell>
        </row>
        <row r="381">
          <cell r="C381" t="str">
            <v>BA2270</v>
          </cell>
        </row>
        <row r="383">
          <cell r="C383" t="str">
            <v>BA2290</v>
          </cell>
        </row>
        <row r="384">
          <cell r="C384" t="str">
            <v>BA2300</v>
          </cell>
        </row>
        <row r="385">
          <cell r="C385" t="str">
            <v>BA2310</v>
          </cell>
        </row>
        <row r="388">
          <cell r="C388" t="str">
            <v>BA2340</v>
          </cell>
        </row>
        <row r="389">
          <cell r="C389" t="str">
            <v>BA2350</v>
          </cell>
        </row>
        <row r="390">
          <cell r="C390" t="str">
            <v>BA2360</v>
          </cell>
        </row>
        <row r="392">
          <cell r="C392" t="str">
            <v>BA2380</v>
          </cell>
        </row>
        <row r="393">
          <cell r="C393" t="str">
            <v>BA2390</v>
          </cell>
        </row>
        <row r="394">
          <cell r="C394" t="str">
            <v>BA2400</v>
          </cell>
        </row>
        <row r="397">
          <cell r="C397" t="str">
            <v>BA2430</v>
          </cell>
        </row>
        <row r="398">
          <cell r="C398" t="str">
            <v>BA2440</v>
          </cell>
        </row>
        <row r="399">
          <cell r="C399" t="str">
            <v>BA2450</v>
          </cell>
        </row>
        <row r="401">
          <cell r="C401" t="str">
            <v>BA2470</v>
          </cell>
        </row>
        <row r="402">
          <cell r="C402" t="str">
            <v>BA2480</v>
          </cell>
        </row>
        <row r="403">
          <cell r="C403" t="str">
            <v>BA2490</v>
          </cell>
        </row>
        <row r="405">
          <cell r="C405" t="str">
            <v>BA2510</v>
          </cell>
        </row>
        <row r="406">
          <cell r="C406" t="str">
            <v>BA2520</v>
          </cell>
        </row>
        <row r="408">
          <cell r="C408" t="str">
            <v>BA2540</v>
          </cell>
        </row>
        <row r="409">
          <cell r="C409" t="str">
            <v>BA2550</v>
          </cell>
        </row>
        <row r="410">
          <cell r="C410" t="str">
            <v>BA2551</v>
          </cell>
        </row>
        <row r="411">
          <cell r="C411" t="str">
            <v>BA2552</v>
          </cell>
        </row>
        <row r="413">
          <cell r="C413" t="str">
            <v>BA2570</v>
          </cell>
        </row>
        <row r="416">
          <cell r="C416" t="str">
            <v>BA2600</v>
          </cell>
        </row>
        <row r="417">
          <cell r="C417" t="str">
            <v>BA2610</v>
          </cell>
        </row>
        <row r="418">
          <cell r="C418" t="str">
            <v>BA2620</v>
          </cell>
        </row>
        <row r="420">
          <cell r="C420" t="str">
            <v>BA2640</v>
          </cell>
        </row>
        <row r="421">
          <cell r="C421" t="str">
            <v>BA2650</v>
          </cell>
        </row>
        <row r="424">
          <cell r="C424" t="str">
            <v>BA2671</v>
          </cell>
        </row>
        <row r="425">
          <cell r="C425" t="str">
            <v>BA2672</v>
          </cell>
        </row>
        <row r="426">
          <cell r="C426" t="str">
            <v>BA2673</v>
          </cell>
        </row>
        <row r="427">
          <cell r="C427" t="str">
            <v>BA2674</v>
          </cell>
        </row>
        <row r="428">
          <cell r="C428" t="str">
            <v>BA2675</v>
          </cell>
        </row>
        <row r="429">
          <cell r="C429" t="str">
            <v>BA2676</v>
          </cell>
        </row>
        <row r="430">
          <cell r="C430" t="str">
            <v>BA2677</v>
          </cell>
        </row>
        <row r="431">
          <cell r="C431" t="str">
            <v>BA2678</v>
          </cell>
        </row>
        <row r="433">
          <cell r="C433" t="str">
            <v>BA2681</v>
          </cell>
        </row>
        <row r="434">
          <cell r="C434" t="str">
            <v>BA2682</v>
          </cell>
        </row>
        <row r="435">
          <cell r="C435" t="str">
            <v>BA2683</v>
          </cell>
        </row>
        <row r="436">
          <cell r="C436" t="str">
            <v>BA2684</v>
          </cell>
        </row>
        <row r="437">
          <cell r="C437" t="str">
            <v>BA2685</v>
          </cell>
        </row>
        <row r="438">
          <cell r="C438" t="str">
            <v>BA2686</v>
          </cell>
        </row>
        <row r="441">
          <cell r="C441" t="str">
            <v>BA2710</v>
          </cell>
        </row>
        <row r="442">
          <cell r="C442" t="str">
            <v>BA2720</v>
          </cell>
        </row>
        <row r="443">
          <cell r="C443" t="str">
            <v>BA2730</v>
          </cell>
        </row>
        <row r="444">
          <cell r="C444" t="str">
            <v>BA2740</v>
          </cell>
        </row>
        <row r="445">
          <cell r="C445" t="str">
            <v>BA2741</v>
          </cell>
        </row>
        <row r="446">
          <cell r="C446" t="str">
            <v>BA2750</v>
          </cell>
        </row>
        <row r="447">
          <cell r="C447" t="str">
            <v>BA2751</v>
          </cell>
        </row>
        <row r="448">
          <cell r="C448" t="str">
            <v>BA2760</v>
          </cell>
        </row>
        <row r="450">
          <cell r="C450" t="str">
            <v>BA2771</v>
          </cell>
        </row>
        <row r="451">
          <cell r="C451" t="str">
            <v>BA2780</v>
          </cell>
        </row>
        <row r="452">
          <cell r="C452" t="str">
            <v>BA2790</v>
          </cell>
        </row>
        <row r="453">
          <cell r="C453" t="str">
            <v>BA2800</v>
          </cell>
        </row>
        <row r="454">
          <cell r="C454" t="str">
            <v>BA2810</v>
          </cell>
        </row>
        <row r="455">
          <cell r="C455" t="str">
            <v>BA2811</v>
          </cell>
        </row>
        <row r="457">
          <cell r="C457" t="str">
            <v>BA2840</v>
          </cell>
        </row>
        <row r="458">
          <cell r="C458" t="str">
            <v>BA2850</v>
          </cell>
        </row>
        <row r="459">
          <cell r="C459" t="str">
            <v>BA2860</v>
          </cell>
        </row>
        <row r="460">
          <cell r="C460" t="str">
            <v>BA2870</v>
          </cell>
        </row>
        <row r="461">
          <cell r="C461" t="str">
            <v>BA2880</v>
          </cell>
        </row>
        <row r="462">
          <cell r="C462" t="str">
            <v>BA2881</v>
          </cell>
        </row>
        <row r="463">
          <cell r="C463" t="str">
            <v>BA2882</v>
          </cell>
        </row>
        <row r="464">
          <cell r="C464" t="str">
            <v>BA2883</v>
          </cell>
        </row>
        <row r="465">
          <cell r="C465" t="str">
            <v>BA2884</v>
          </cell>
        </row>
        <row r="466">
          <cell r="C466" t="str">
            <v>BA2890</v>
          </cell>
        </row>
        <row r="469">
          <cell r="C469" t="str">
            <v>CA0020</v>
          </cell>
        </row>
        <row r="470">
          <cell r="C470" t="str">
            <v>CA0030</v>
          </cell>
        </row>
        <row r="471">
          <cell r="C471" t="str">
            <v>CA0040</v>
          </cell>
        </row>
        <row r="473">
          <cell r="C473" t="str">
            <v>CA0060</v>
          </cell>
        </row>
        <row r="474">
          <cell r="C474" t="str">
            <v>CA0070</v>
          </cell>
        </row>
        <row r="475">
          <cell r="C475" t="str">
            <v>CA0080</v>
          </cell>
        </row>
        <row r="476">
          <cell r="C476" t="str">
            <v>CA0090</v>
          </cell>
        </row>
        <row r="477">
          <cell r="C477" t="str">
            <v>CA0100</v>
          </cell>
        </row>
        <row r="479">
          <cell r="C479" t="str">
            <v>CA0120</v>
          </cell>
        </row>
        <row r="480">
          <cell r="C480" t="str">
            <v>CA0130</v>
          </cell>
        </row>
        <row r="481">
          <cell r="C481" t="str">
            <v>CA0140</v>
          </cell>
        </row>
        <row r="483">
          <cell r="C483" t="str">
            <v>CA0160</v>
          </cell>
        </row>
        <row r="484">
          <cell r="C484" t="str">
            <v>CA0170</v>
          </cell>
        </row>
        <row r="486">
          <cell r="C486" t="str">
            <v>DA0010</v>
          </cell>
        </row>
        <row r="487">
          <cell r="C487" t="str">
            <v>DA0020</v>
          </cell>
        </row>
        <row r="490">
          <cell r="C490" t="str">
            <v>EA0020</v>
          </cell>
        </row>
        <row r="492">
          <cell r="C492" t="str">
            <v>EA0040</v>
          </cell>
        </row>
        <row r="494">
          <cell r="C494" t="str">
            <v>EA0051</v>
          </cell>
        </row>
        <row r="495">
          <cell r="C495" t="str">
            <v>EA0060</v>
          </cell>
        </row>
        <row r="497">
          <cell r="C497" t="str">
            <v>EA0080</v>
          </cell>
        </row>
        <row r="498">
          <cell r="C498" t="str">
            <v>EA0090</v>
          </cell>
        </row>
        <row r="499">
          <cell r="C499" t="str">
            <v>EA0100</v>
          </cell>
        </row>
        <row r="500">
          <cell r="C500" t="str">
            <v>EA0110</v>
          </cell>
        </row>
        <row r="501">
          <cell r="C501" t="str">
            <v>EA0120</v>
          </cell>
        </row>
        <row r="502">
          <cell r="C502" t="str">
            <v>EA0130</v>
          </cell>
        </row>
        <row r="503">
          <cell r="C503" t="str">
            <v>EA0140</v>
          </cell>
        </row>
        <row r="505">
          <cell r="C505" t="str">
            <v>EA0160</v>
          </cell>
        </row>
        <row r="507">
          <cell r="C507" t="str">
            <v>EA0180</v>
          </cell>
        </row>
        <row r="508">
          <cell r="C508" t="str">
            <v>EA0190</v>
          </cell>
        </row>
        <row r="509">
          <cell r="C509" t="str">
            <v>EA0200</v>
          </cell>
        </row>
        <row r="510">
          <cell r="C510" t="str">
            <v>EA0210</v>
          </cell>
        </row>
        <row r="511">
          <cell r="C511" t="str">
            <v>EA0220</v>
          </cell>
        </row>
        <row r="512">
          <cell r="C512" t="str">
            <v>EA0230</v>
          </cell>
        </row>
        <row r="513">
          <cell r="C513" t="str">
            <v>EA0240</v>
          </cell>
        </row>
        <row r="514">
          <cell r="C514" t="str">
            <v>EA0250</v>
          </cell>
        </row>
        <row r="516">
          <cell r="C516" t="str">
            <v>EA0270</v>
          </cell>
        </row>
        <row r="518">
          <cell r="C518" t="str">
            <v>EA0290</v>
          </cell>
        </row>
        <row r="519">
          <cell r="C519" t="str">
            <v>EA0300</v>
          </cell>
        </row>
        <row r="522">
          <cell r="C522" t="str">
            <v>EA0330</v>
          </cell>
        </row>
        <row r="523">
          <cell r="C523" t="str">
            <v>EA0340</v>
          </cell>
        </row>
        <row r="525">
          <cell r="C525" t="str">
            <v>EA0360</v>
          </cell>
        </row>
        <row r="527">
          <cell r="C527" t="str">
            <v>EA0380</v>
          </cell>
        </row>
        <row r="528">
          <cell r="C528" t="str">
            <v>EA0390</v>
          </cell>
        </row>
        <row r="529">
          <cell r="C529" t="str">
            <v>EA0400</v>
          </cell>
        </row>
        <row r="530">
          <cell r="C530" t="str">
            <v>EA0410</v>
          </cell>
        </row>
        <row r="531">
          <cell r="C531" t="str">
            <v>EA0420</v>
          </cell>
        </row>
        <row r="532">
          <cell r="C532" t="str">
            <v>EA0430</v>
          </cell>
        </row>
        <row r="533">
          <cell r="C533" t="str">
            <v>EA0440</v>
          </cell>
        </row>
        <row r="534">
          <cell r="C534" t="str">
            <v>EA0450</v>
          </cell>
        </row>
        <row r="536">
          <cell r="C536" t="str">
            <v>EA0461</v>
          </cell>
        </row>
        <row r="537">
          <cell r="C537" t="str">
            <v>EA0470</v>
          </cell>
        </row>
        <row r="539">
          <cell r="C539" t="str">
            <v>EA0490</v>
          </cell>
        </row>
        <row r="540">
          <cell r="C540" t="str">
            <v>EA0500</v>
          </cell>
        </row>
        <row r="541">
          <cell r="C541" t="str">
            <v>EA0510</v>
          </cell>
        </row>
        <row r="542">
          <cell r="C542" t="str">
            <v>EA0520</v>
          </cell>
        </row>
        <row r="543">
          <cell r="C543" t="str">
            <v>EA0530</v>
          </cell>
        </row>
        <row r="544">
          <cell r="C544" t="str">
            <v>EA0540</v>
          </cell>
        </row>
        <row r="545">
          <cell r="C545" t="str">
            <v>EA0550</v>
          </cell>
        </row>
        <row r="546">
          <cell r="C546" t="str">
            <v>EA0560</v>
          </cell>
        </row>
        <row r="550">
          <cell r="C550" t="str">
            <v>YA0020</v>
          </cell>
        </row>
        <row r="551">
          <cell r="C551" t="str">
            <v>YA0030</v>
          </cell>
        </row>
        <row r="552">
          <cell r="C552" t="str">
            <v>YA0040</v>
          </cell>
        </row>
        <row r="553">
          <cell r="C553" t="str">
            <v>YA0050</v>
          </cell>
        </row>
        <row r="555">
          <cell r="C555" t="str">
            <v>YA0070</v>
          </cell>
        </row>
        <row r="556">
          <cell r="C556" t="str">
            <v>YA0080</v>
          </cell>
        </row>
        <row r="557">
          <cell r="C557" t="str">
            <v>YA0090</v>
          </cell>
        </row>
      </sheetData>
      <sheetData sheetId="1"/>
      <sheetData sheetId="2"/>
      <sheetData sheetId="3"/>
      <sheetData sheetId="4">
        <row r="5">
          <cell r="B5" t="str">
            <v>AA0032</v>
          </cell>
          <cell r="C5" t="str">
            <v>CE.A.1.a)</v>
          </cell>
          <cell r="I5">
            <v>-114380333.8849875</v>
          </cell>
          <cell r="M5">
            <v>-120444174.41283609</v>
          </cell>
        </row>
        <row r="6">
          <cell r="B6" t="str">
            <v>AA0034</v>
          </cell>
          <cell r="C6" t="str">
            <v>CE.A.1.a)</v>
          </cell>
          <cell r="I6">
            <v>-22276687</v>
          </cell>
          <cell r="M6">
            <v>-22276687</v>
          </cell>
        </row>
        <row r="7">
          <cell r="B7" t="str">
            <v>AA0035</v>
          </cell>
          <cell r="C7" t="str">
            <v>CE.A.1.a)</v>
          </cell>
          <cell r="I7">
            <v>-56252000.595720544</v>
          </cell>
          <cell r="M7">
            <v>-56956442.917149171</v>
          </cell>
        </row>
        <row r="8">
          <cell r="B8" t="str">
            <v>AA0040</v>
          </cell>
          <cell r="C8" t="str">
            <v>CE.A.1.a)</v>
          </cell>
          <cell r="I8">
            <v>-1781427.24</v>
          </cell>
          <cell r="M8">
            <v>-1781427.24</v>
          </cell>
        </row>
        <row r="9">
          <cell r="B9" t="str">
            <v>AA0141</v>
          </cell>
          <cell r="C9" t="str">
            <v>CE.A.1.b.6)</v>
          </cell>
          <cell r="I9">
            <v>-220700.98</v>
          </cell>
          <cell r="M9">
            <v>0</v>
          </cell>
        </row>
        <row r="10">
          <cell r="B10" t="str">
            <v>AA0250</v>
          </cell>
          <cell r="C10" t="str">
            <v>CE.A.2)</v>
          </cell>
          <cell r="I10">
            <v>2575581.27</v>
          </cell>
          <cell r="M10">
            <v>2500000</v>
          </cell>
        </row>
        <row r="11">
          <cell r="B11" t="str">
            <v>AA0280</v>
          </cell>
          <cell r="C11" t="str">
            <v>CE.A.3)</v>
          </cell>
          <cell r="I11">
            <v>-1244223.9899999998</v>
          </cell>
          <cell r="M11">
            <v>-1244223.9899999998</v>
          </cell>
        </row>
        <row r="12">
          <cell r="B12" t="str">
            <v>AA0271</v>
          </cell>
          <cell r="C12" t="str">
            <v>CE.A.3)</v>
          </cell>
          <cell r="I12">
            <v>-634601.26</v>
          </cell>
          <cell r="M12">
            <v>0</v>
          </cell>
        </row>
        <row r="13">
          <cell r="B13" t="str">
            <v>AA0310</v>
          </cell>
          <cell r="C13" t="str">
            <v>CE.A.3)</v>
          </cell>
          <cell r="I13">
            <v>-25000</v>
          </cell>
          <cell r="M13">
            <v>0</v>
          </cell>
        </row>
        <row r="14">
          <cell r="B14" t="str">
            <v>AA0350</v>
          </cell>
          <cell r="C14" t="str">
            <v>CE.A.4.a)</v>
          </cell>
          <cell r="I14">
            <v>-108292990</v>
          </cell>
          <cell r="M14">
            <v>-108634011</v>
          </cell>
        </row>
        <row r="15">
          <cell r="B15" t="str">
            <v>AA0360</v>
          </cell>
          <cell r="C15" t="str">
            <v>CE.A.4.a)</v>
          </cell>
          <cell r="I15">
            <v>-20890317.94001133</v>
          </cell>
          <cell r="M15">
            <v>-22234902.140012074</v>
          </cell>
        </row>
        <row r="16">
          <cell r="B16" t="str">
            <v>AA0380</v>
          </cell>
          <cell r="C16" t="str">
            <v>CE.A.4.a)</v>
          </cell>
          <cell r="I16">
            <v>-35087246.580002166</v>
          </cell>
          <cell r="M16">
            <v>-35129304.250001535</v>
          </cell>
        </row>
        <row r="17">
          <cell r="B17" t="str">
            <v>AA0424</v>
          </cell>
          <cell r="C17" t="str">
            <v>CE.A.4.a)</v>
          </cell>
          <cell r="I17">
            <v>-946854.22</v>
          </cell>
          <cell r="M17">
            <v>-946854.22</v>
          </cell>
        </row>
        <row r="18">
          <cell r="B18" t="str">
            <v>AA0380</v>
          </cell>
          <cell r="C18" t="str">
            <v>CE.A.4.a)</v>
          </cell>
          <cell r="I18">
            <v>-8179422.2100000149</v>
          </cell>
          <cell r="M18">
            <v>-8001120.6700000148</v>
          </cell>
        </row>
        <row r="19">
          <cell r="B19" t="str">
            <v>AA0361</v>
          </cell>
          <cell r="C19" t="str">
            <v>CE.A.4.a)</v>
          </cell>
          <cell r="I19">
            <v>-4192080.9100010647</v>
          </cell>
          <cell r="M19">
            <v>-4191986.8000010648</v>
          </cell>
        </row>
        <row r="20">
          <cell r="B20" t="str">
            <v>AA0430</v>
          </cell>
          <cell r="C20" t="str">
            <v>CE.A.4.a)</v>
          </cell>
          <cell r="I20">
            <v>-905182</v>
          </cell>
          <cell r="M20">
            <v>-905182</v>
          </cell>
        </row>
        <row r="21">
          <cell r="B21" t="str">
            <v>AA0440</v>
          </cell>
          <cell r="C21" t="str">
            <v>CE.A.4.c)</v>
          </cell>
          <cell r="I21">
            <v>-75836.77</v>
          </cell>
          <cell r="M21">
            <v>-75836.77</v>
          </cell>
        </row>
        <row r="22">
          <cell r="B22" t="str">
            <v>AA0460</v>
          </cell>
          <cell r="C22" t="str">
            <v>CE.A.4.c)</v>
          </cell>
          <cell r="I22">
            <v>-1145626</v>
          </cell>
          <cell r="M22">
            <v>-1119482</v>
          </cell>
        </row>
        <row r="23">
          <cell r="B23" t="str">
            <v>AA0470</v>
          </cell>
          <cell r="C23" t="str">
            <v>CE.A.4.c)</v>
          </cell>
          <cell r="I23">
            <v>-107603.91000000048</v>
          </cell>
          <cell r="M23">
            <v>-115427.70000000054</v>
          </cell>
        </row>
        <row r="24">
          <cell r="B24" t="str">
            <v>AA0490</v>
          </cell>
          <cell r="C24" t="str">
            <v>CE.A.4.c)</v>
          </cell>
          <cell r="I24">
            <v>-136775.92000000001</v>
          </cell>
          <cell r="M24">
            <v>-136775.92000000001</v>
          </cell>
        </row>
        <row r="25">
          <cell r="B25" t="str">
            <v>AA0530</v>
          </cell>
          <cell r="C25" t="str">
            <v>CE.A.4.c)</v>
          </cell>
          <cell r="I25">
            <v>-1044700</v>
          </cell>
          <cell r="M25">
            <v>-1044700</v>
          </cell>
        </row>
        <row r="26">
          <cell r="B26" t="str">
            <v>AA0490</v>
          </cell>
          <cell r="C26" t="str">
            <v>CE.A.4.c)</v>
          </cell>
          <cell r="I26">
            <v>-9302.26</v>
          </cell>
          <cell r="M26">
            <v>-9302.26</v>
          </cell>
        </row>
        <row r="27">
          <cell r="B27" t="str">
            <v>AA0471</v>
          </cell>
          <cell r="C27" t="str">
            <v>CE.A.4.c)</v>
          </cell>
          <cell r="I27">
            <v>-55926.260000000599</v>
          </cell>
          <cell r="M27">
            <v>-56001.140000000603</v>
          </cell>
        </row>
        <row r="28">
          <cell r="B28" t="str">
            <v>AA0600</v>
          </cell>
          <cell r="C28" t="str">
            <v>CE.A.4.c)</v>
          </cell>
          <cell r="I28">
            <v>-575786.23999999999</v>
          </cell>
          <cell r="M28">
            <v>-588463.1</v>
          </cell>
        </row>
        <row r="29">
          <cell r="B29" t="str">
            <v>AA0660</v>
          </cell>
          <cell r="C29" t="str">
            <v>CE.A.4.c)</v>
          </cell>
          <cell r="I29">
            <v>-50423.839999999997</v>
          </cell>
          <cell r="M29">
            <v>-50423.839999999997</v>
          </cell>
        </row>
        <row r="30">
          <cell r="B30" t="str">
            <v>AA0660</v>
          </cell>
          <cell r="C30" t="str">
            <v>CE.A.4.c)</v>
          </cell>
          <cell r="I30">
            <v>-2983</v>
          </cell>
          <cell r="M30">
            <v>-2983</v>
          </cell>
        </row>
        <row r="31">
          <cell r="B31" t="str">
            <v>AA0660</v>
          </cell>
          <cell r="C31" t="str">
            <v>CE.A.4.c)</v>
          </cell>
          <cell r="I31">
            <v>-68363</v>
          </cell>
          <cell r="M31">
            <v>-68363</v>
          </cell>
        </row>
        <row r="32">
          <cell r="B32" t="str">
            <v>AA0660</v>
          </cell>
          <cell r="C32" t="str">
            <v>CE.A.4.c)</v>
          </cell>
          <cell r="I32">
            <v>-1345522.18</v>
          </cell>
          <cell r="M32">
            <v>-1345522.18</v>
          </cell>
        </row>
        <row r="33">
          <cell r="B33" t="str">
            <v>AA0660</v>
          </cell>
          <cell r="C33" t="str">
            <v>CE.A.4.c)</v>
          </cell>
          <cell r="I33">
            <v>-143949.85999999999</v>
          </cell>
          <cell r="M33">
            <v>-143949.85999999999</v>
          </cell>
        </row>
        <row r="34">
          <cell r="B34" t="str">
            <v>AA0680</v>
          </cell>
          <cell r="C34" t="str">
            <v>CE.A.4.b)</v>
          </cell>
          <cell r="I34">
            <v>-404124.89</v>
          </cell>
          <cell r="M34">
            <v>-404124.89</v>
          </cell>
        </row>
        <row r="35">
          <cell r="B35" t="str">
            <v>AA0690</v>
          </cell>
          <cell r="C35" t="str">
            <v>CE.A.4.b)</v>
          </cell>
          <cell r="I35">
            <v>-1528313.74</v>
          </cell>
          <cell r="M35">
            <v>-1528313.74</v>
          </cell>
        </row>
        <row r="36">
          <cell r="B36" t="str">
            <v>AA0710</v>
          </cell>
          <cell r="C36" t="str">
            <v>CE.A.4.b)</v>
          </cell>
          <cell r="I36">
            <v>-440088.02</v>
          </cell>
          <cell r="M36">
            <v>-440088.02</v>
          </cell>
        </row>
        <row r="37">
          <cell r="B37" t="str">
            <v>AA0740</v>
          </cell>
          <cell r="C37" t="str">
            <v>CE.A.4.b)</v>
          </cell>
          <cell r="I37">
            <v>-77594</v>
          </cell>
          <cell r="M37">
            <v>-77594</v>
          </cell>
        </row>
        <row r="38">
          <cell r="B38" t="str">
            <v>AA0790</v>
          </cell>
          <cell r="C38" t="str">
            <v>CE.A.5)</v>
          </cell>
          <cell r="I38">
            <v>-11193.82</v>
          </cell>
          <cell r="M38">
            <v>-11193.82</v>
          </cell>
        </row>
        <row r="39">
          <cell r="B39" t="str">
            <v>AA0780</v>
          </cell>
          <cell r="C39" t="str">
            <v>CE.A.5)</v>
          </cell>
          <cell r="I39">
            <v>0</v>
          </cell>
          <cell r="M39">
            <v>-155090.57999999999</v>
          </cell>
        </row>
        <row r="40">
          <cell r="B40" t="str">
            <v>AA0810</v>
          </cell>
          <cell r="C40" t="str">
            <v>CE.A.5)</v>
          </cell>
          <cell r="I40">
            <v>-76528.960000000006</v>
          </cell>
          <cell r="M40">
            <v>-76528.960000000006</v>
          </cell>
        </row>
        <row r="41">
          <cell r="B41" t="str">
            <v>AA0830</v>
          </cell>
          <cell r="C41" t="str">
            <v>CE.A.5)</v>
          </cell>
          <cell r="I41">
            <v>-92176.49</v>
          </cell>
          <cell r="M41">
            <v>-92176.49</v>
          </cell>
        </row>
        <row r="42">
          <cell r="B42" t="str">
            <v>AA0850</v>
          </cell>
          <cell r="C42" t="str">
            <v>CE.A.5)</v>
          </cell>
          <cell r="I42">
            <v>0</v>
          </cell>
          <cell r="M42">
            <v>-95608.25</v>
          </cell>
        </row>
        <row r="43">
          <cell r="B43" t="str">
            <v>AA0870</v>
          </cell>
          <cell r="C43" t="str">
            <v>CE.A.5)</v>
          </cell>
          <cell r="I43">
            <v>-371022.24</v>
          </cell>
          <cell r="M43">
            <v>-371022.24</v>
          </cell>
        </row>
        <row r="44">
          <cell r="B44" t="str">
            <v>AA0930</v>
          </cell>
          <cell r="C44" t="str">
            <v>CE.A.5)</v>
          </cell>
          <cell r="I44">
            <v>-11059.79</v>
          </cell>
          <cell r="M44">
            <v>-11059.79</v>
          </cell>
        </row>
        <row r="45">
          <cell r="B45" t="str">
            <v>AA0930</v>
          </cell>
          <cell r="C45" t="str">
            <v>CE.A.5)</v>
          </cell>
          <cell r="I45">
            <v>-17891.93</v>
          </cell>
          <cell r="M45">
            <v>-17891.93</v>
          </cell>
        </row>
        <row r="46">
          <cell r="B46" t="str">
            <v>AA0930</v>
          </cell>
          <cell r="C46" t="str">
            <v>CE.A.5)</v>
          </cell>
          <cell r="I46">
            <v>-383889.93</v>
          </cell>
          <cell r="M46">
            <v>-383889.93</v>
          </cell>
        </row>
        <row r="47">
          <cell r="B47" t="str">
            <v>AA0930</v>
          </cell>
          <cell r="C47" t="str">
            <v>CE.A.5)</v>
          </cell>
          <cell r="I47">
            <v>-220662.55</v>
          </cell>
          <cell r="M47">
            <v>-220662.55</v>
          </cell>
        </row>
        <row r="48">
          <cell r="B48" t="str">
            <v>AA0930</v>
          </cell>
          <cell r="C48" t="str">
            <v>CE.A.5)</v>
          </cell>
          <cell r="I48">
            <v>-478.16</v>
          </cell>
          <cell r="M48">
            <v>-478.16</v>
          </cell>
        </row>
        <row r="49">
          <cell r="B49" t="str">
            <v>AA0950</v>
          </cell>
          <cell r="C49" t="str">
            <v>CE.A.6)</v>
          </cell>
          <cell r="I49">
            <v>-1662714.94</v>
          </cell>
          <cell r="M49">
            <v>-1762714.94</v>
          </cell>
        </row>
        <row r="50">
          <cell r="B50" t="str">
            <v>AA0960</v>
          </cell>
          <cell r="C50" t="str">
            <v>CE.A.6)</v>
          </cell>
          <cell r="I50">
            <v>-1075</v>
          </cell>
          <cell r="M50">
            <v>-1075</v>
          </cell>
        </row>
        <row r="51">
          <cell r="B51" t="str">
            <v>AA0990</v>
          </cell>
          <cell r="C51" t="str">
            <v>CE.A.7)</v>
          </cell>
          <cell r="I51">
            <v>-216117.36999999997</v>
          </cell>
          <cell r="M51">
            <v>-216117.36999999997</v>
          </cell>
        </row>
        <row r="52">
          <cell r="B52" t="str">
            <v>AA0990</v>
          </cell>
          <cell r="C52" t="str">
            <v>CE.A.7)</v>
          </cell>
          <cell r="I52">
            <v>-5681.920000000001</v>
          </cell>
          <cell r="M52">
            <v>-5681.920000000001</v>
          </cell>
        </row>
        <row r="53">
          <cell r="B53" t="str">
            <v>AA1000</v>
          </cell>
          <cell r="C53" t="str">
            <v>CE.A.7)</v>
          </cell>
          <cell r="I53">
            <v>-273181.88</v>
          </cell>
          <cell r="M53">
            <v>-273181.88</v>
          </cell>
        </row>
        <row r="54">
          <cell r="B54" t="str">
            <v>AA1000</v>
          </cell>
          <cell r="C54" t="str">
            <v>CE.A.7)</v>
          </cell>
          <cell r="I54">
            <v>-50821.46</v>
          </cell>
          <cell r="M54">
            <v>-50821.46</v>
          </cell>
        </row>
        <row r="55">
          <cell r="B55" t="str">
            <v>AA1000</v>
          </cell>
          <cell r="C55" t="str">
            <v>CE.A.7)</v>
          </cell>
          <cell r="I55">
            <v>-675626.95</v>
          </cell>
          <cell r="M55">
            <v>-675626.95</v>
          </cell>
        </row>
        <row r="56">
          <cell r="B56" t="str">
            <v>AA1000</v>
          </cell>
          <cell r="C56" t="str">
            <v>CE.A.7)</v>
          </cell>
          <cell r="I56">
            <v>-605562.61</v>
          </cell>
          <cell r="M56">
            <v>-605562.61</v>
          </cell>
        </row>
        <row r="57">
          <cell r="B57" t="str">
            <v>AA1000</v>
          </cell>
          <cell r="C57" t="str">
            <v>CE.A.7)</v>
          </cell>
          <cell r="I57">
            <v>-160628.32999999999</v>
          </cell>
          <cell r="M57">
            <v>-160628.32999999999</v>
          </cell>
        </row>
        <row r="58">
          <cell r="B58" t="str">
            <v>AA1000</v>
          </cell>
          <cell r="C58" t="str">
            <v>CE.A.7)</v>
          </cell>
          <cell r="I58">
            <v>-100540.75</v>
          </cell>
          <cell r="M58">
            <v>-100540.75</v>
          </cell>
        </row>
        <row r="59">
          <cell r="B59" t="str">
            <v>AA1000</v>
          </cell>
          <cell r="C59" t="str">
            <v>CE.A.7)</v>
          </cell>
          <cell r="I59">
            <v>-104101.69</v>
          </cell>
          <cell r="M59">
            <v>-104101.69</v>
          </cell>
        </row>
        <row r="60">
          <cell r="B60" t="str">
            <v>AA1000</v>
          </cell>
          <cell r="C60" t="str">
            <v>CE.A.7)</v>
          </cell>
          <cell r="I60">
            <v>-86317.62</v>
          </cell>
          <cell r="M60">
            <v>-86317.62</v>
          </cell>
        </row>
        <row r="61">
          <cell r="B61" t="str">
            <v>AA1000</v>
          </cell>
          <cell r="C61" t="str">
            <v>CE.A.7)</v>
          </cell>
          <cell r="I61">
            <v>-602867.22</v>
          </cell>
          <cell r="M61">
            <v>-602867.22</v>
          </cell>
        </row>
        <row r="62">
          <cell r="B62" t="str">
            <v>AA1000</v>
          </cell>
          <cell r="C62" t="str">
            <v>CE.A.7)</v>
          </cell>
          <cell r="I62">
            <v>-16949.23</v>
          </cell>
          <cell r="M62">
            <v>-16949.23</v>
          </cell>
        </row>
        <row r="63">
          <cell r="B63" t="str">
            <v>AA1000</v>
          </cell>
          <cell r="C63" t="str">
            <v>CE.A.7)</v>
          </cell>
          <cell r="I63">
            <v>-864</v>
          </cell>
          <cell r="M63">
            <v>-864</v>
          </cell>
        </row>
        <row r="64">
          <cell r="B64" t="str">
            <v>AA1000</v>
          </cell>
          <cell r="C64" t="str">
            <v>CE.A.7)</v>
          </cell>
          <cell r="I64">
            <v>-799.20000000000016</v>
          </cell>
          <cell r="M64">
            <v>-799.20000000000016</v>
          </cell>
        </row>
        <row r="65">
          <cell r="B65" t="str">
            <v>AA1000</v>
          </cell>
          <cell r="C65" t="str">
            <v>CE.A.7)</v>
          </cell>
          <cell r="I65">
            <v>-802792.52</v>
          </cell>
          <cell r="M65">
            <v>-802792.52</v>
          </cell>
        </row>
        <row r="66">
          <cell r="B66" t="str">
            <v>AA1000</v>
          </cell>
          <cell r="C66" t="str">
            <v>CE.A.7)</v>
          </cell>
          <cell r="I66">
            <v>-134401</v>
          </cell>
          <cell r="M66">
            <v>-134401</v>
          </cell>
        </row>
        <row r="67">
          <cell r="B67" t="str">
            <v>AA1000</v>
          </cell>
          <cell r="C67" t="str">
            <v>CE.A.7)</v>
          </cell>
          <cell r="I67">
            <v>-112522.54</v>
          </cell>
          <cell r="M67">
            <v>-112522.54</v>
          </cell>
        </row>
        <row r="68">
          <cell r="B68" t="str">
            <v>AA1000</v>
          </cell>
          <cell r="C68" t="str">
            <v>CE.A.7)</v>
          </cell>
          <cell r="I68">
            <v>-354387.03</v>
          </cell>
          <cell r="M68">
            <v>-354387.03</v>
          </cell>
        </row>
        <row r="69">
          <cell r="B69" t="str">
            <v>AA1000</v>
          </cell>
          <cell r="C69" t="str">
            <v>CE.A.7)</v>
          </cell>
          <cell r="I69">
            <v>-288604.51</v>
          </cell>
          <cell r="M69">
            <v>-288604.51</v>
          </cell>
        </row>
        <row r="70">
          <cell r="B70" t="str">
            <v>AA1000</v>
          </cell>
          <cell r="C70" t="str">
            <v>CE.A.7)</v>
          </cell>
          <cell r="I70">
            <v>-88452.159999999989</v>
          </cell>
          <cell r="M70">
            <v>-88452.159999999989</v>
          </cell>
        </row>
        <row r="71">
          <cell r="B71" t="str">
            <v>AA1010</v>
          </cell>
          <cell r="C71" t="str">
            <v>CE.A.7)</v>
          </cell>
          <cell r="I71">
            <v>-115460.8</v>
          </cell>
          <cell r="M71">
            <v>-115460.8</v>
          </cell>
        </row>
        <row r="72">
          <cell r="B72" t="str">
            <v>AA1010</v>
          </cell>
          <cell r="C72" t="str">
            <v>CE.A.7)</v>
          </cell>
          <cell r="I72">
            <v>-2098545.14</v>
          </cell>
          <cell r="M72">
            <v>-2098545.14</v>
          </cell>
        </row>
        <row r="73">
          <cell r="B73" t="str">
            <v>AA1020</v>
          </cell>
          <cell r="C73" t="str">
            <v>CE.A.7)</v>
          </cell>
          <cell r="I73">
            <v>-8052</v>
          </cell>
          <cell r="M73">
            <v>-8052</v>
          </cell>
        </row>
        <row r="74">
          <cell r="B74" t="str">
            <v>AA1020</v>
          </cell>
          <cell r="C74" t="str">
            <v>CE.A.7)</v>
          </cell>
          <cell r="I74">
            <v>-4705.74</v>
          </cell>
          <cell r="M74">
            <v>-4705.74</v>
          </cell>
        </row>
        <row r="75">
          <cell r="B75" t="str">
            <v>AA1020</v>
          </cell>
          <cell r="C75" t="str">
            <v>CE.A.7)</v>
          </cell>
          <cell r="I75">
            <v>-48229.389999999992</v>
          </cell>
          <cell r="M75">
            <v>-48229.389999999992</v>
          </cell>
        </row>
        <row r="76">
          <cell r="B76" t="str">
            <v>AA1020</v>
          </cell>
          <cell r="C76" t="str">
            <v>CE.A.7)</v>
          </cell>
          <cell r="I76">
            <v>-224736.23</v>
          </cell>
          <cell r="M76">
            <v>-224736.23</v>
          </cell>
        </row>
        <row r="77">
          <cell r="B77" t="str">
            <v>AA1020</v>
          </cell>
          <cell r="C77" t="str">
            <v>CE.A.7)</v>
          </cell>
          <cell r="I77">
            <v>-32431.279999999999</v>
          </cell>
          <cell r="M77">
            <v>-32431.279999999999</v>
          </cell>
        </row>
        <row r="78">
          <cell r="B78" t="str">
            <v>AA1020</v>
          </cell>
          <cell r="C78" t="str">
            <v>CE.A.7)</v>
          </cell>
          <cell r="I78">
            <v>-435.49</v>
          </cell>
          <cell r="M78">
            <v>-435.49</v>
          </cell>
        </row>
        <row r="79">
          <cell r="B79" t="str">
            <v>AA1020</v>
          </cell>
          <cell r="C79" t="str">
            <v>CE.A.7)</v>
          </cell>
          <cell r="I79">
            <v>-8733.52</v>
          </cell>
          <cell r="M79">
            <v>-8733.52</v>
          </cell>
        </row>
        <row r="80">
          <cell r="B80" t="str">
            <v>AA1020</v>
          </cell>
          <cell r="C80" t="str">
            <v>CE.A.7)</v>
          </cell>
          <cell r="I80">
            <v>-18999.310000000001</v>
          </cell>
          <cell r="M80">
            <v>-18999.310000000001</v>
          </cell>
        </row>
        <row r="81">
          <cell r="B81" t="str">
            <v>AA1020</v>
          </cell>
          <cell r="C81" t="str">
            <v>CE.A.7)</v>
          </cell>
          <cell r="I81">
            <v>-547859.35</v>
          </cell>
          <cell r="M81">
            <v>-547859.35</v>
          </cell>
        </row>
        <row r="82">
          <cell r="B82" t="str">
            <v>AA1020</v>
          </cell>
          <cell r="C82" t="str">
            <v>CE.A.7)</v>
          </cell>
          <cell r="I82">
            <v>-18414.939999999999</v>
          </cell>
          <cell r="M82">
            <v>-18414.939999999999</v>
          </cell>
        </row>
        <row r="83">
          <cell r="B83" t="str">
            <v>AA1020</v>
          </cell>
          <cell r="C83" t="str">
            <v>CE.A.7)</v>
          </cell>
          <cell r="I83">
            <v>-935.75999999999988</v>
          </cell>
          <cell r="M83">
            <v>-935.75999999999988</v>
          </cell>
        </row>
        <row r="84">
          <cell r="B84" t="str">
            <v>AA1020</v>
          </cell>
          <cell r="C84" t="str">
            <v>CE.A.7)</v>
          </cell>
          <cell r="I84">
            <v>-673650.48</v>
          </cell>
          <cell r="M84">
            <v>-673650.48</v>
          </cell>
        </row>
        <row r="85">
          <cell r="B85" t="str">
            <v>AA1020</v>
          </cell>
          <cell r="C85" t="str">
            <v>CE.A.7)</v>
          </cell>
          <cell r="I85">
            <v>-974886.52</v>
          </cell>
          <cell r="M85">
            <v>-974886.52</v>
          </cell>
        </row>
        <row r="86">
          <cell r="B86" t="str">
            <v>AA1020</v>
          </cell>
          <cell r="C86" t="str">
            <v>CE.A.7)</v>
          </cell>
          <cell r="I86">
            <v>-2666005.2291250001</v>
          </cell>
          <cell r="M86">
            <v>-2666005.2291250001</v>
          </cell>
        </row>
        <row r="87">
          <cell r="B87" t="str">
            <v>AA1030</v>
          </cell>
          <cell r="C87" t="str">
            <v>CE.A.7)</v>
          </cell>
          <cell r="I87">
            <v>-3283.08</v>
          </cell>
          <cell r="M87">
            <v>-3283.08</v>
          </cell>
        </row>
        <row r="88">
          <cell r="B88" t="str">
            <v>AA1040</v>
          </cell>
          <cell r="C88" t="str">
            <v>CE.A.7)</v>
          </cell>
          <cell r="I88">
            <v>-1092697.47</v>
          </cell>
          <cell r="M88">
            <v>-1092697.47</v>
          </cell>
        </row>
        <row r="89">
          <cell r="B89" t="str">
            <v>AA1070</v>
          </cell>
          <cell r="C89" t="str">
            <v>CE.A.9)</v>
          </cell>
          <cell r="I89">
            <v>-15020</v>
          </cell>
          <cell r="M89">
            <v>-15020</v>
          </cell>
        </row>
        <row r="90">
          <cell r="B90" t="str">
            <v>AA1080</v>
          </cell>
          <cell r="C90" t="str">
            <v>CE.A.9)</v>
          </cell>
          <cell r="I90">
            <v>-18835.93</v>
          </cell>
          <cell r="M90">
            <v>-18835.93</v>
          </cell>
        </row>
        <row r="91">
          <cell r="B91" t="str">
            <v>AA1080</v>
          </cell>
          <cell r="C91" t="str">
            <v>CE.A.9)</v>
          </cell>
          <cell r="I91">
            <v>-317849.90999999997</v>
          </cell>
          <cell r="M91">
            <v>-317849.90999999997</v>
          </cell>
        </row>
        <row r="92">
          <cell r="B92" t="str">
            <v>AA1090</v>
          </cell>
          <cell r="C92" t="str">
            <v>CE.A.9)</v>
          </cell>
          <cell r="I92">
            <v>-337317.77</v>
          </cell>
          <cell r="M92">
            <v>-337317.77</v>
          </cell>
        </row>
        <row r="93">
          <cell r="B93" t="str">
            <v>AA1090</v>
          </cell>
          <cell r="C93" t="str">
            <v>CE.A.9)</v>
          </cell>
          <cell r="I93">
            <v>-39928.959999999999</v>
          </cell>
          <cell r="M93">
            <v>-39928.959999999999</v>
          </cell>
        </row>
        <row r="94">
          <cell r="B94" t="str">
            <v>BA2671</v>
          </cell>
          <cell r="C94" t="str">
            <v>CE.B.10.a)</v>
          </cell>
          <cell r="I94">
            <v>-4476692.1246687276</v>
          </cell>
          <cell r="M94">
            <v>-4476692.1246687276</v>
          </cell>
        </row>
        <row r="95">
          <cell r="B95" t="str">
            <v>BA2671</v>
          </cell>
          <cell r="C95" t="str">
            <v>CE.B.10.a)</v>
          </cell>
          <cell r="I95">
            <v>-80344.798030000005</v>
          </cell>
          <cell r="M95">
            <v>-80344.798030000005</v>
          </cell>
        </row>
        <row r="96">
          <cell r="B96" t="str">
            <v>BA2671</v>
          </cell>
          <cell r="C96" t="str">
            <v>CE.B.10.a)</v>
          </cell>
          <cell r="I96">
            <v>-31313.334980000007</v>
          </cell>
          <cell r="M96">
            <v>-31313.334980000007</v>
          </cell>
        </row>
        <row r="97">
          <cell r="B97" t="str">
            <v>BA2671</v>
          </cell>
          <cell r="C97" t="str">
            <v>CE.B.10.a)</v>
          </cell>
          <cell r="I97">
            <v>-76787.961899999995</v>
          </cell>
          <cell r="M97">
            <v>-76787.961899999995</v>
          </cell>
        </row>
        <row r="98">
          <cell r="B98" t="str">
            <v>BA2673</v>
          </cell>
          <cell r="C98" t="str">
            <v>CE.B.10.a)</v>
          </cell>
          <cell r="I98">
            <v>-647986.13455493015</v>
          </cell>
          <cell r="M98">
            <v>-647986.13455493015</v>
          </cell>
        </row>
        <row r="99">
          <cell r="B99" t="str">
            <v>BA2673</v>
          </cell>
          <cell r="C99" t="str">
            <v>CE.B.10.a)</v>
          </cell>
          <cell r="I99">
            <v>-1311621.6627667001</v>
          </cell>
          <cell r="M99">
            <v>-1311621.6627667001</v>
          </cell>
        </row>
        <row r="100">
          <cell r="B100" t="str">
            <v>BA2673</v>
          </cell>
          <cell r="C100" t="str">
            <v>CE.B.10.a)</v>
          </cell>
          <cell r="I100">
            <v>-863461.82271688094</v>
          </cell>
          <cell r="M100">
            <v>-863461.82271688094</v>
          </cell>
        </row>
        <row r="101">
          <cell r="B101" t="str">
            <v>BA2673</v>
          </cell>
          <cell r="C101" t="str">
            <v>CE.B.10.a)</v>
          </cell>
          <cell r="I101">
            <v>-1186010.5063280291</v>
          </cell>
          <cell r="M101">
            <v>-1186010.5063280291</v>
          </cell>
        </row>
        <row r="102">
          <cell r="B102" t="str">
            <v>BA2673</v>
          </cell>
          <cell r="C102" t="str">
            <v>CE.B.10.a)</v>
          </cell>
          <cell r="I102">
            <v>-28368.295722099982</v>
          </cell>
          <cell r="M102">
            <v>-28368.295722099982</v>
          </cell>
        </row>
        <row r="103">
          <cell r="B103" t="str">
            <v>BA2673</v>
          </cell>
          <cell r="C103" t="str">
            <v>CE.B.10.a)</v>
          </cell>
          <cell r="I103">
            <v>-280906.13198000001</v>
          </cell>
          <cell r="M103">
            <v>-280906.13198000001</v>
          </cell>
        </row>
        <row r="104">
          <cell r="B104" t="str">
            <v>BA2673</v>
          </cell>
          <cell r="C104" t="str">
            <v>CE.B.10.a)</v>
          </cell>
          <cell r="I104">
            <v>-2174816.3260400002</v>
          </cell>
          <cell r="M104">
            <v>-2174816.3260400002</v>
          </cell>
        </row>
        <row r="105">
          <cell r="B105" t="str">
            <v>BA2673</v>
          </cell>
          <cell r="C105" t="str">
            <v>CE.B.10.a)</v>
          </cell>
          <cell r="I105">
            <v>-21864.214010000003</v>
          </cell>
          <cell r="M105">
            <v>-21864.214010000003</v>
          </cell>
        </row>
        <row r="106">
          <cell r="B106" t="str">
            <v>BA2673</v>
          </cell>
          <cell r="C106" t="str">
            <v>CE.B.10.a)</v>
          </cell>
          <cell r="I106">
            <v>-22639.736610000011</v>
          </cell>
          <cell r="M106">
            <v>-22639.736610000011</v>
          </cell>
        </row>
        <row r="107">
          <cell r="B107" t="str">
            <v>BA2673</v>
          </cell>
          <cell r="C107" t="str">
            <v>CE.B.10.a)</v>
          </cell>
          <cell r="I107">
            <v>-18051.890109999997</v>
          </cell>
          <cell r="M107">
            <v>-18051.890109999997</v>
          </cell>
        </row>
        <row r="108">
          <cell r="B108" t="str">
            <v>BA2673</v>
          </cell>
          <cell r="C108" t="str">
            <v>CE.B.10.a)</v>
          </cell>
          <cell r="I108">
            <v>-533984.85083000001</v>
          </cell>
          <cell r="M108">
            <v>-533984.85083000001</v>
          </cell>
        </row>
        <row r="109">
          <cell r="B109" t="str">
            <v>BA2673</v>
          </cell>
          <cell r="C109" t="str">
            <v>CE.B.10.a)</v>
          </cell>
          <cell r="I109">
            <v>-2461345.6228999929</v>
          </cell>
          <cell r="M109">
            <v>-2461345.6228999929</v>
          </cell>
        </row>
        <row r="110">
          <cell r="B110" t="str">
            <v>BA2673</v>
          </cell>
          <cell r="C110" t="str">
            <v>CE.B.10.a)</v>
          </cell>
          <cell r="I110">
            <v>-28782.078030000001</v>
          </cell>
          <cell r="M110">
            <v>-28782.078030000001</v>
          </cell>
        </row>
        <row r="111">
          <cell r="B111" t="str">
            <v>BA2673</v>
          </cell>
          <cell r="C111" t="str">
            <v>CE.B.10.a)</v>
          </cell>
          <cell r="I111">
            <v>-3438682.8800499942</v>
          </cell>
          <cell r="M111">
            <v>-3438682.8800499942</v>
          </cell>
        </row>
        <row r="112">
          <cell r="B112" t="str">
            <v>BA2674</v>
          </cell>
          <cell r="C112" t="str">
            <v>CE.B.10.a)</v>
          </cell>
          <cell r="I112">
            <v>-12426.504770000001</v>
          </cell>
          <cell r="M112">
            <v>-12426.504770000001</v>
          </cell>
        </row>
        <row r="113">
          <cell r="B113" t="str">
            <v>BA2676</v>
          </cell>
          <cell r="C113" t="str">
            <v>CE.B.10.a)</v>
          </cell>
          <cell r="I113">
            <v>-651.47857999999997</v>
          </cell>
          <cell r="M113">
            <v>-651.47857999999997</v>
          </cell>
        </row>
        <row r="114">
          <cell r="B114" t="str">
            <v>BA2671</v>
          </cell>
          <cell r="C114" t="str">
            <v>CE.B.10.a)</v>
          </cell>
          <cell r="I114">
            <v>-30833.84504</v>
          </cell>
          <cell r="M114">
            <v>-30833.84504</v>
          </cell>
        </row>
        <row r="115">
          <cell r="B115" t="str">
            <v>BA2671</v>
          </cell>
          <cell r="C115" t="str">
            <v>CE.B.10.a)</v>
          </cell>
          <cell r="I115">
            <v>-199.0429</v>
          </cell>
          <cell r="M115">
            <v>-199.0429</v>
          </cell>
        </row>
        <row r="116">
          <cell r="B116" t="str">
            <v>BA2671</v>
          </cell>
          <cell r="C116" t="str">
            <v>CE.B.10.a)</v>
          </cell>
          <cell r="I116">
            <v>-1071.44559</v>
          </cell>
          <cell r="M116">
            <v>-1071.44559</v>
          </cell>
        </row>
        <row r="117">
          <cell r="B117" t="str">
            <v>BA2678</v>
          </cell>
          <cell r="C117" t="str">
            <v>CE.B.10.a)</v>
          </cell>
          <cell r="I117">
            <v>-36023.95846999999</v>
          </cell>
          <cell r="M117">
            <v>-36023.95846999999</v>
          </cell>
        </row>
        <row r="118">
          <cell r="B118" t="str">
            <v>BA2682</v>
          </cell>
          <cell r="C118" t="str">
            <v>CE.B.10.b)</v>
          </cell>
          <cell r="I118">
            <v>-121871.54467000005</v>
          </cell>
          <cell r="M118">
            <v>-121871.54467000005</v>
          </cell>
        </row>
        <row r="119">
          <cell r="B119" t="str">
            <v>BA2684</v>
          </cell>
          <cell r="C119" t="str">
            <v>CE.B.10.b)</v>
          </cell>
          <cell r="I119">
            <v>-33768.879940000006</v>
          </cell>
          <cell r="M119">
            <v>-33768.879940000006</v>
          </cell>
        </row>
        <row r="120">
          <cell r="B120" t="str">
            <v>BA2685</v>
          </cell>
          <cell r="C120" t="str">
            <v>CE.B.10.b)</v>
          </cell>
          <cell r="I120">
            <v>-15838.527660000002</v>
          </cell>
          <cell r="M120">
            <v>-15838.527660000002</v>
          </cell>
        </row>
        <row r="121">
          <cell r="B121" t="str">
            <v>BA2686</v>
          </cell>
          <cell r="C121" t="str">
            <v>CE.B.10.b)</v>
          </cell>
          <cell r="I121">
            <v>-21346.469870000001</v>
          </cell>
          <cell r="M121">
            <v>-21346.469870000001</v>
          </cell>
        </row>
        <row r="122">
          <cell r="B122" t="str">
            <v>BA0040</v>
          </cell>
          <cell r="C122" t="str">
            <v>CE.B.1.a)</v>
          </cell>
          <cell r="I122">
            <v>53188193.5</v>
          </cell>
          <cell r="M122">
            <v>53150000</v>
          </cell>
        </row>
        <row r="123">
          <cell r="B123" t="str">
            <v>BA0040</v>
          </cell>
          <cell r="C123" t="str">
            <v>CE.B.1.a)</v>
          </cell>
          <cell r="I123">
            <v>607076.25</v>
          </cell>
          <cell r="M123">
            <v>610000</v>
          </cell>
        </row>
        <row r="124">
          <cell r="B124" t="str">
            <v>BA0040</v>
          </cell>
          <cell r="C124" t="str">
            <v>CE.B.1.a)</v>
          </cell>
          <cell r="I124">
            <v>131657.24</v>
          </cell>
          <cell r="M124">
            <v>132000</v>
          </cell>
        </row>
        <row r="125">
          <cell r="B125" t="str">
            <v>BA0040</v>
          </cell>
          <cell r="C125" t="str">
            <v>CE.B.1.a)</v>
          </cell>
          <cell r="I125">
            <v>409300.65</v>
          </cell>
          <cell r="M125">
            <v>640000</v>
          </cell>
        </row>
        <row r="126">
          <cell r="B126" t="str">
            <v>BA0050</v>
          </cell>
          <cell r="C126" t="str">
            <v>CE.B.1.a)</v>
          </cell>
          <cell r="I126">
            <v>376.99</v>
          </cell>
          <cell r="M126">
            <v>376.99</v>
          </cell>
        </row>
        <row r="127">
          <cell r="B127" t="str">
            <v>BA0063</v>
          </cell>
          <cell r="C127" t="str">
            <v>CE.B.1.a)</v>
          </cell>
          <cell r="I127">
            <v>80680.2</v>
          </cell>
          <cell r="M127">
            <v>80680.2</v>
          </cell>
        </row>
        <row r="128">
          <cell r="B128" t="str">
            <v>BA0100</v>
          </cell>
          <cell r="C128" t="str">
            <v>CE.B.1.a)</v>
          </cell>
          <cell r="I128">
            <v>3753721.25</v>
          </cell>
          <cell r="M128">
            <v>3943721.25</v>
          </cell>
        </row>
        <row r="129">
          <cell r="B129" t="str">
            <v>BA0220</v>
          </cell>
          <cell r="C129" t="str">
            <v>CE.B.1.a)</v>
          </cell>
          <cell r="I129">
            <v>2500000</v>
          </cell>
          <cell r="M129">
            <v>2400000</v>
          </cell>
        </row>
        <row r="130">
          <cell r="B130" t="str">
            <v>BA0220</v>
          </cell>
          <cell r="C130" t="str">
            <v>CE.B.1.a)</v>
          </cell>
          <cell r="I130">
            <v>4138000</v>
          </cell>
          <cell r="M130">
            <v>4100000</v>
          </cell>
        </row>
        <row r="131">
          <cell r="B131" t="str">
            <v>BA0220</v>
          </cell>
          <cell r="C131" t="str">
            <v>CE.B.1.a)</v>
          </cell>
          <cell r="I131">
            <v>4000000</v>
          </cell>
          <cell r="M131">
            <v>3800000</v>
          </cell>
        </row>
        <row r="132">
          <cell r="B132" t="str">
            <v>BA0220</v>
          </cell>
          <cell r="C132" t="str">
            <v>CE.B.1.a)</v>
          </cell>
          <cell r="I132">
            <v>7385333</v>
          </cell>
          <cell r="M132">
            <v>7580000</v>
          </cell>
        </row>
        <row r="133">
          <cell r="B133" t="str">
            <v>BA0220</v>
          </cell>
          <cell r="C133" t="str">
            <v>CE.B.1.a)</v>
          </cell>
          <cell r="I133">
            <v>69607.679999999993</v>
          </cell>
          <cell r="M133">
            <v>70000</v>
          </cell>
        </row>
        <row r="134">
          <cell r="B134" t="str">
            <v>BA0220</v>
          </cell>
          <cell r="C134" t="str">
            <v>CE.B.1.a)</v>
          </cell>
          <cell r="I134">
            <v>1730000</v>
          </cell>
          <cell r="M134">
            <v>1650000</v>
          </cell>
        </row>
        <row r="135">
          <cell r="B135" t="str">
            <v>BA0220</v>
          </cell>
          <cell r="C135" t="str">
            <v>CE.B.1.a)</v>
          </cell>
          <cell r="I135">
            <v>3433633</v>
          </cell>
          <cell r="M135">
            <v>3400000</v>
          </cell>
        </row>
        <row r="136">
          <cell r="B136" t="str">
            <v>BA0220</v>
          </cell>
          <cell r="C136" t="str">
            <v>CE.B.1.a)</v>
          </cell>
          <cell r="I136">
            <v>17230.669999999998</v>
          </cell>
          <cell r="M136">
            <v>17230</v>
          </cell>
        </row>
        <row r="137">
          <cell r="B137" t="str">
            <v>BA0220</v>
          </cell>
          <cell r="C137" t="str">
            <v>CE.B.1.a)</v>
          </cell>
          <cell r="I137">
            <v>78265.13</v>
          </cell>
          <cell r="M137">
            <v>78000</v>
          </cell>
        </row>
        <row r="138">
          <cell r="B138" t="str">
            <v>BA0220</v>
          </cell>
          <cell r="C138" t="str">
            <v>CE.B.1.a)</v>
          </cell>
          <cell r="I138">
            <v>281200.12</v>
          </cell>
          <cell r="M138">
            <v>281200</v>
          </cell>
        </row>
        <row r="139">
          <cell r="B139" t="str">
            <v>BA0220</v>
          </cell>
          <cell r="C139" t="str">
            <v>CE.B.1.a)</v>
          </cell>
          <cell r="I139">
            <v>8100000</v>
          </cell>
          <cell r="M139">
            <v>7980000</v>
          </cell>
        </row>
        <row r="140">
          <cell r="B140" t="str">
            <v>BA0220</v>
          </cell>
          <cell r="C140" t="str">
            <v>CE.B.1.a)</v>
          </cell>
          <cell r="I140">
            <v>3650000</v>
          </cell>
          <cell r="M140">
            <v>3650000</v>
          </cell>
        </row>
        <row r="141">
          <cell r="B141" t="str">
            <v>BA0230</v>
          </cell>
          <cell r="C141" t="str">
            <v>CE.B.1.a)</v>
          </cell>
          <cell r="I141">
            <v>1872200</v>
          </cell>
          <cell r="M141">
            <v>1849000</v>
          </cell>
        </row>
        <row r="142">
          <cell r="B142" t="str">
            <v>BA0240</v>
          </cell>
          <cell r="C142" t="str">
            <v>CE.B.1.a)</v>
          </cell>
          <cell r="I142">
            <v>10134000</v>
          </cell>
          <cell r="M142">
            <v>10200000</v>
          </cell>
        </row>
        <row r="143">
          <cell r="B143" t="str">
            <v>BA0250</v>
          </cell>
          <cell r="C143" t="str">
            <v>CE.B.1.a)</v>
          </cell>
          <cell r="I143">
            <v>53747.33</v>
          </cell>
          <cell r="M143">
            <v>54000</v>
          </cell>
        </row>
        <row r="144">
          <cell r="B144" t="str">
            <v>BA0270</v>
          </cell>
          <cell r="C144" t="str">
            <v>CE.B.1.a)</v>
          </cell>
          <cell r="I144">
            <v>1252.74</v>
          </cell>
          <cell r="M144">
            <v>1252.74</v>
          </cell>
        </row>
        <row r="145">
          <cell r="B145" t="str">
            <v>BA0290</v>
          </cell>
          <cell r="C145" t="str">
            <v>CE.B.1.a)</v>
          </cell>
          <cell r="I145">
            <v>60828.53</v>
          </cell>
          <cell r="M145">
            <v>60800</v>
          </cell>
        </row>
        <row r="146">
          <cell r="B146" t="str">
            <v>BA0051</v>
          </cell>
          <cell r="C146" t="str">
            <v>CE.B.1.a)</v>
          </cell>
          <cell r="I146">
            <v>1022706.77</v>
          </cell>
          <cell r="M146">
            <v>1022000</v>
          </cell>
        </row>
        <row r="147">
          <cell r="B147" t="str">
            <v>BA0320</v>
          </cell>
          <cell r="C147" t="str">
            <v>CE.B.3.a)</v>
          </cell>
          <cell r="I147">
            <v>14.2</v>
          </cell>
          <cell r="M147">
            <v>14.2</v>
          </cell>
        </row>
        <row r="148">
          <cell r="B148" t="str">
            <v>BA0330</v>
          </cell>
          <cell r="C148" t="str">
            <v>CE.B.1.b)</v>
          </cell>
          <cell r="I148">
            <v>307734.51</v>
          </cell>
          <cell r="M148">
            <v>307734.51</v>
          </cell>
        </row>
        <row r="149">
          <cell r="B149" t="str">
            <v>BA0350</v>
          </cell>
          <cell r="C149" t="str">
            <v>CE.B.1.b)</v>
          </cell>
          <cell r="I149">
            <v>421071</v>
          </cell>
          <cell r="M149">
            <v>421071</v>
          </cell>
        </row>
        <row r="150">
          <cell r="B150" t="str">
            <v>BA0360</v>
          </cell>
          <cell r="C150" t="str">
            <v>CE.B.1.b)</v>
          </cell>
          <cell r="I150">
            <v>38362.18</v>
          </cell>
          <cell r="M150">
            <v>54362.18</v>
          </cell>
        </row>
        <row r="151">
          <cell r="B151" t="str">
            <v>BA0370</v>
          </cell>
          <cell r="C151" t="str">
            <v>CE.B.1.b)</v>
          </cell>
          <cell r="I151">
            <v>164167.23000000001</v>
          </cell>
          <cell r="M151">
            <v>164167.23000000001</v>
          </cell>
        </row>
        <row r="152">
          <cell r="B152" t="str">
            <v>BA0340</v>
          </cell>
          <cell r="C152" t="str">
            <v>CE.B.1.b)</v>
          </cell>
          <cell r="I152">
            <v>158809.91999999998</v>
          </cell>
          <cell r="M152">
            <v>186809.91999999998</v>
          </cell>
        </row>
        <row r="153">
          <cell r="B153" t="str">
            <v>BA1130</v>
          </cell>
          <cell r="C153" t="str">
            <v>CE.B.2.k)</v>
          </cell>
          <cell r="I153">
            <v>900116.21</v>
          </cell>
          <cell r="M153">
            <v>1800232.42</v>
          </cell>
        </row>
        <row r="154">
          <cell r="B154" t="str">
            <v>BA1130</v>
          </cell>
          <cell r="C154" t="str">
            <v>CE.B.2.k)</v>
          </cell>
          <cell r="I154">
            <v>553882</v>
          </cell>
          <cell r="M154">
            <v>180000</v>
          </cell>
        </row>
        <row r="155">
          <cell r="B155" t="str">
            <v>BA1210</v>
          </cell>
          <cell r="C155" t="str">
            <v>CE.B.2.m)</v>
          </cell>
          <cell r="I155">
            <v>1336220</v>
          </cell>
          <cell r="M155">
            <v>1336220</v>
          </cell>
        </row>
        <row r="156">
          <cell r="B156" t="str">
            <v>BA1210</v>
          </cell>
          <cell r="C156" t="str">
            <v>CE.B.2.m)</v>
          </cell>
          <cell r="I156">
            <v>1660.73</v>
          </cell>
          <cell r="M156">
            <v>1660.73</v>
          </cell>
        </row>
        <row r="157">
          <cell r="B157" t="str">
            <v>BA1210</v>
          </cell>
          <cell r="C157" t="str">
            <v>CE.B.2.m)</v>
          </cell>
          <cell r="I157">
            <v>78320</v>
          </cell>
          <cell r="M157">
            <v>78320</v>
          </cell>
        </row>
        <row r="158">
          <cell r="B158" t="str">
            <v>BA1210</v>
          </cell>
          <cell r="C158" t="str">
            <v>CE.B.2.m)</v>
          </cell>
          <cell r="I158">
            <v>32.479999999999997</v>
          </cell>
          <cell r="M158">
            <v>32.479999999999997</v>
          </cell>
        </row>
        <row r="159">
          <cell r="B159" t="str">
            <v>BA1220</v>
          </cell>
          <cell r="C159" t="str">
            <v>CE.B.2.m)</v>
          </cell>
          <cell r="I159">
            <v>51830</v>
          </cell>
          <cell r="M159">
            <v>51830</v>
          </cell>
        </row>
        <row r="160">
          <cell r="B160" t="str">
            <v>BA1220</v>
          </cell>
          <cell r="C160" t="str">
            <v>CE.B.2.m)</v>
          </cell>
          <cell r="I160">
            <v>28900</v>
          </cell>
          <cell r="M160">
            <v>28900</v>
          </cell>
        </row>
        <row r="161">
          <cell r="B161" t="str">
            <v>BA1240</v>
          </cell>
          <cell r="C161" t="str">
            <v>CE.B.2.m)</v>
          </cell>
          <cell r="I161">
            <v>225960</v>
          </cell>
          <cell r="M161">
            <v>225960</v>
          </cell>
        </row>
        <row r="162">
          <cell r="B162" t="str">
            <v>BA1270</v>
          </cell>
          <cell r="C162" t="str">
            <v>CE.B.2.m)</v>
          </cell>
          <cell r="I162">
            <v>258800</v>
          </cell>
          <cell r="M162">
            <v>258800</v>
          </cell>
        </row>
        <row r="163">
          <cell r="B163" t="str">
            <v>BA1330</v>
          </cell>
          <cell r="C163" t="str">
            <v>CE.B.2.n)</v>
          </cell>
          <cell r="I163">
            <v>3370.13</v>
          </cell>
          <cell r="M163">
            <v>3370.13</v>
          </cell>
        </row>
        <row r="164">
          <cell r="B164" t="str">
            <v>BA1340</v>
          </cell>
          <cell r="C164" t="str">
            <v>CE.B.2.n)</v>
          </cell>
          <cell r="I164">
            <v>1075921.18</v>
          </cell>
          <cell r="M164">
            <v>1075921.18</v>
          </cell>
        </row>
        <row r="165">
          <cell r="B165" t="str">
            <v>BA1390</v>
          </cell>
          <cell r="C165" t="str">
            <v>CE.B.2.o)</v>
          </cell>
          <cell r="I165">
            <v>1570254</v>
          </cell>
          <cell r="M165">
            <v>600000</v>
          </cell>
        </row>
        <row r="166">
          <cell r="B166" t="str">
            <v>BA1400</v>
          </cell>
          <cell r="C166" t="str">
            <v>CE.B.2.o)</v>
          </cell>
          <cell r="I166">
            <v>401409.2</v>
          </cell>
          <cell r="M166">
            <v>0.20000000001164153</v>
          </cell>
        </row>
        <row r="167">
          <cell r="B167" t="str">
            <v>BA1410</v>
          </cell>
          <cell r="C167" t="str">
            <v>CE.B.2.o)</v>
          </cell>
          <cell r="I167">
            <v>2179861.83</v>
          </cell>
          <cell r="M167">
            <v>2179861.83</v>
          </cell>
        </row>
        <row r="168">
          <cell r="B168" t="str">
            <v>BA1440</v>
          </cell>
          <cell r="C168" t="str">
            <v>CE.B.2.o)</v>
          </cell>
          <cell r="I168">
            <v>2906.2</v>
          </cell>
          <cell r="M168">
            <v>2906.2</v>
          </cell>
        </row>
        <row r="169">
          <cell r="B169" t="str">
            <v>BA1440</v>
          </cell>
          <cell r="C169" t="str">
            <v>CE.B.2.o)</v>
          </cell>
          <cell r="I169">
            <v>268912</v>
          </cell>
          <cell r="M169">
            <v>16000</v>
          </cell>
        </row>
        <row r="170">
          <cell r="B170" t="str">
            <v>BA1460</v>
          </cell>
          <cell r="C170" t="str">
            <v>CE.B.2.o)</v>
          </cell>
          <cell r="I170">
            <v>334495.2</v>
          </cell>
          <cell r="M170">
            <v>334495.2</v>
          </cell>
        </row>
        <row r="171">
          <cell r="B171" t="str">
            <v>BA1500</v>
          </cell>
          <cell r="C171" t="str">
            <v>CE.B.2.p)</v>
          </cell>
          <cell r="I171">
            <v>731887.14</v>
          </cell>
          <cell r="M171">
            <v>802887.14</v>
          </cell>
        </row>
        <row r="172">
          <cell r="B172" t="str">
            <v>BA1520</v>
          </cell>
          <cell r="C172" t="str">
            <v>CE.B.2.p)</v>
          </cell>
          <cell r="I172">
            <v>68029.37</v>
          </cell>
          <cell r="M172">
            <v>68029.37</v>
          </cell>
        </row>
        <row r="173">
          <cell r="B173" t="str">
            <v>BA1530</v>
          </cell>
          <cell r="C173" t="str">
            <v>CE.B.2.p)</v>
          </cell>
          <cell r="I173">
            <v>3547651</v>
          </cell>
          <cell r="M173">
            <v>4344203</v>
          </cell>
        </row>
        <row r="174">
          <cell r="B174" t="str">
            <v>BA1530</v>
          </cell>
          <cell r="C174" t="str">
            <v>CE.B.2.p)</v>
          </cell>
          <cell r="I174">
            <v>9565630</v>
          </cell>
          <cell r="M174">
            <v>9633000</v>
          </cell>
        </row>
        <row r="175">
          <cell r="B175" t="str">
            <v>BA1530</v>
          </cell>
          <cell r="C175" t="str">
            <v>CE.B.2.p)</v>
          </cell>
          <cell r="I175">
            <v>147065.26999999996</v>
          </cell>
          <cell r="M175">
            <v>288191.26999999996</v>
          </cell>
        </row>
        <row r="176">
          <cell r="B176" t="str">
            <v>BA1530</v>
          </cell>
          <cell r="C176" t="str">
            <v>CE.B.2.p)</v>
          </cell>
          <cell r="I176">
            <v>529212.66</v>
          </cell>
          <cell r="M176">
            <v>529212.66</v>
          </cell>
        </row>
        <row r="177">
          <cell r="B177" t="str">
            <v>BA1580</v>
          </cell>
          <cell r="C177" t="str">
            <v>CE.B.3.a)</v>
          </cell>
          <cell r="I177">
            <v>327875.99</v>
          </cell>
          <cell r="M177">
            <v>327875.99</v>
          </cell>
        </row>
        <row r="178">
          <cell r="B178" t="str">
            <v>BA1590</v>
          </cell>
          <cell r="C178" t="str">
            <v>CE.B.3.a)</v>
          </cell>
          <cell r="I178">
            <v>5487044</v>
          </cell>
          <cell r="M178">
            <v>5787044</v>
          </cell>
        </row>
        <row r="179">
          <cell r="B179" t="str">
            <v>BA1602</v>
          </cell>
          <cell r="C179" t="str">
            <v>CE.B.3.a)</v>
          </cell>
          <cell r="I179">
            <v>3600000</v>
          </cell>
          <cell r="M179">
            <v>3784000</v>
          </cell>
        </row>
        <row r="180">
          <cell r="B180" t="str">
            <v>BA1601</v>
          </cell>
          <cell r="C180" t="str">
            <v>CE.B.3.a)</v>
          </cell>
          <cell r="I180">
            <v>40000</v>
          </cell>
          <cell r="M180">
            <v>183000</v>
          </cell>
        </row>
        <row r="181">
          <cell r="B181" t="str">
            <v>BA1620</v>
          </cell>
          <cell r="C181" t="str">
            <v>CE.B.3.a)</v>
          </cell>
          <cell r="I181">
            <v>1599919.3900000001</v>
          </cell>
          <cell r="M181">
            <v>1599919.3900000001</v>
          </cell>
        </row>
        <row r="182">
          <cell r="B182" t="str">
            <v>BA1630</v>
          </cell>
          <cell r="C182" t="str">
            <v>CE.B.3.a)</v>
          </cell>
          <cell r="I182">
            <v>20000</v>
          </cell>
          <cell r="M182">
            <v>51000</v>
          </cell>
        </row>
        <row r="183">
          <cell r="B183" t="str">
            <v>BA1640</v>
          </cell>
          <cell r="C183" t="str">
            <v>CE.B.3.a)</v>
          </cell>
          <cell r="I183">
            <v>480751.97</v>
          </cell>
          <cell r="M183">
            <v>719628.85</v>
          </cell>
        </row>
        <row r="184">
          <cell r="B184" t="str">
            <v>BA1650</v>
          </cell>
          <cell r="C184" t="str">
            <v>CE.B.3.a)</v>
          </cell>
          <cell r="I184">
            <v>450301</v>
          </cell>
          <cell r="M184">
            <v>450301</v>
          </cell>
        </row>
        <row r="185">
          <cell r="B185" t="str">
            <v>BA1660</v>
          </cell>
          <cell r="C185" t="str">
            <v>CE.B.3.a)</v>
          </cell>
          <cell r="I185">
            <v>3079.99</v>
          </cell>
          <cell r="M185">
            <v>3079.99</v>
          </cell>
        </row>
        <row r="186">
          <cell r="B186" t="str">
            <v>BA1670</v>
          </cell>
          <cell r="C186" t="str">
            <v>CE.B.3.a)</v>
          </cell>
          <cell r="I186">
            <v>850000</v>
          </cell>
          <cell r="M186">
            <v>850000</v>
          </cell>
        </row>
        <row r="187">
          <cell r="B187" t="str">
            <v>BA1670</v>
          </cell>
          <cell r="C187" t="str">
            <v>CE.B.3.a)</v>
          </cell>
          <cell r="I187">
            <v>407276.21</v>
          </cell>
          <cell r="M187">
            <v>407276.21</v>
          </cell>
        </row>
        <row r="188">
          <cell r="B188" t="str">
            <v>BA1700</v>
          </cell>
          <cell r="C188" t="str">
            <v>CE.B.3.a)</v>
          </cell>
          <cell r="I188">
            <v>284779</v>
          </cell>
          <cell r="M188">
            <v>284779</v>
          </cell>
        </row>
        <row r="189">
          <cell r="B189" t="str">
            <v>BA1720</v>
          </cell>
          <cell r="C189" t="str">
            <v>CE.B.3.a)</v>
          </cell>
          <cell r="I189">
            <v>12344.45</v>
          </cell>
          <cell r="M189">
            <v>12344.45</v>
          </cell>
        </row>
        <row r="190">
          <cell r="B190" t="str">
            <v>BA1740</v>
          </cell>
          <cell r="C190" t="str">
            <v>CE.B.3.a)</v>
          </cell>
          <cell r="I190">
            <v>745000</v>
          </cell>
          <cell r="M190">
            <v>895000</v>
          </cell>
        </row>
        <row r="191">
          <cell r="B191" t="str">
            <v>BA1740</v>
          </cell>
          <cell r="C191" t="str">
            <v>CE.B.3.a)</v>
          </cell>
          <cell r="I191">
            <v>755479.46</v>
          </cell>
          <cell r="M191">
            <v>755479.46</v>
          </cell>
        </row>
        <row r="192">
          <cell r="B192" t="str">
            <v>BA1740</v>
          </cell>
          <cell r="C192" t="str">
            <v>CE.B.3.a)</v>
          </cell>
          <cell r="I192">
            <v>264857.53999999998</v>
          </cell>
          <cell r="M192">
            <v>264857.53999999998</v>
          </cell>
        </row>
        <row r="193">
          <cell r="B193" t="str">
            <v>BA1740</v>
          </cell>
          <cell r="C193" t="str">
            <v>CE.B.3.a)</v>
          </cell>
          <cell r="I193">
            <v>2871960.88</v>
          </cell>
          <cell r="M193">
            <v>4271960.88</v>
          </cell>
        </row>
        <row r="194">
          <cell r="B194" t="str">
            <v>BA1740</v>
          </cell>
          <cell r="C194" t="str">
            <v>CE.B.3.a)</v>
          </cell>
          <cell r="I194">
            <v>61639.78</v>
          </cell>
          <cell r="M194">
            <v>61639.78</v>
          </cell>
        </row>
        <row r="195">
          <cell r="B195" t="str">
            <v>BA1740</v>
          </cell>
          <cell r="C195" t="str">
            <v>CE.B.3.a)</v>
          </cell>
          <cell r="I195">
            <v>2842088.76</v>
          </cell>
          <cell r="M195">
            <v>3719699.9099999997</v>
          </cell>
        </row>
        <row r="196">
          <cell r="B196" t="str">
            <v>BA1740</v>
          </cell>
          <cell r="C196" t="str">
            <v>CE.B.3.a)</v>
          </cell>
          <cell r="I196">
            <v>1506624</v>
          </cell>
          <cell r="M196">
            <v>1869624</v>
          </cell>
        </row>
        <row r="197">
          <cell r="B197" t="str">
            <v>BA1830</v>
          </cell>
          <cell r="C197" t="str">
            <v>CE.B.3.b)</v>
          </cell>
          <cell r="I197">
            <v>5355165</v>
          </cell>
          <cell r="M197">
            <v>5640939</v>
          </cell>
        </row>
        <row r="198">
          <cell r="B198" t="str">
            <v>BA1830</v>
          </cell>
          <cell r="C198" t="str">
            <v>CE.B.3.b)</v>
          </cell>
          <cell r="I198">
            <v>14375</v>
          </cell>
          <cell r="M198">
            <v>14375</v>
          </cell>
        </row>
        <row r="199">
          <cell r="B199" t="str">
            <v>BA1890</v>
          </cell>
          <cell r="C199" t="str">
            <v>CE.B.3.c)</v>
          </cell>
          <cell r="I199">
            <v>24171.599999999999</v>
          </cell>
          <cell r="M199">
            <v>24171.599999999999</v>
          </cell>
        </row>
        <row r="200">
          <cell r="B200" t="str">
            <v>BA1900</v>
          </cell>
          <cell r="C200" t="str">
            <v>CE.B.3.c)</v>
          </cell>
          <cell r="I200">
            <v>5159.0200000000004</v>
          </cell>
          <cell r="M200">
            <v>5159.0200000000004</v>
          </cell>
        </row>
        <row r="201">
          <cell r="B201" t="str">
            <v>BA1920</v>
          </cell>
          <cell r="C201" t="str">
            <v>CE.B.4)</v>
          </cell>
          <cell r="I201">
            <v>299808.8</v>
          </cell>
          <cell r="M201">
            <v>299808.8</v>
          </cell>
        </row>
        <row r="202">
          <cell r="B202" t="str">
            <v>BA1920</v>
          </cell>
          <cell r="C202" t="str">
            <v>CE.B.4)</v>
          </cell>
          <cell r="I202">
            <v>1348150.53</v>
          </cell>
          <cell r="M202">
            <v>1348150.53</v>
          </cell>
        </row>
        <row r="203">
          <cell r="B203" t="str">
            <v>BA1930</v>
          </cell>
          <cell r="C203" t="str">
            <v>CE.B.4)</v>
          </cell>
          <cell r="I203">
            <v>12837634.689999999</v>
          </cell>
          <cell r="M203">
            <v>12837634.689999999</v>
          </cell>
        </row>
        <row r="204">
          <cell r="B204" t="str">
            <v>BA1930</v>
          </cell>
          <cell r="C204" t="str">
            <v>CE.B.4)</v>
          </cell>
          <cell r="I204">
            <v>59577.88</v>
          </cell>
          <cell r="M204">
            <v>59577.88</v>
          </cell>
        </row>
        <row r="205">
          <cell r="B205" t="str">
            <v>BA1930</v>
          </cell>
          <cell r="C205" t="str">
            <v>CE.B.4)</v>
          </cell>
          <cell r="I205">
            <v>589665.89</v>
          </cell>
          <cell r="M205">
            <v>589665.89</v>
          </cell>
        </row>
        <row r="206">
          <cell r="B206" t="str">
            <v>BA1930</v>
          </cell>
          <cell r="C206" t="str">
            <v>CE.B.4)</v>
          </cell>
          <cell r="I206">
            <v>397867</v>
          </cell>
          <cell r="M206">
            <v>397867</v>
          </cell>
        </row>
        <row r="207">
          <cell r="B207" t="str">
            <v>BA1940</v>
          </cell>
          <cell r="C207" t="str">
            <v>CE.B.4)</v>
          </cell>
          <cell r="I207">
            <v>3668565.81</v>
          </cell>
          <cell r="M207">
            <v>3668565.81</v>
          </cell>
        </row>
        <row r="208">
          <cell r="B208" t="str">
            <v>BA1960</v>
          </cell>
          <cell r="C208" t="str">
            <v>CE.B.4)</v>
          </cell>
          <cell r="I208">
            <v>30561</v>
          </cell>
          <cell r="M208">
            <v>53000</v>
          </cell>
        </row>
        <row r="209">
          <cell r="B209" t="str">
            <v>BA1970</v>
          </cell>
          <cell r="C209" t="str">
            <v>CE.B.4)</v>
          </cell>
          <cell r="I209">
            <v>3416</v>
          </cell>
          <cell r="M209">
            <v>3416</v>
          </cell>
        </row>
        <row r="210">
          <cell r="B210" t="str">
            <v>BA2020</v>
          </cell>
          <cell r="C210" t="str">
            <v>CE.B.5)</v>
          </cell>
          <cell r="I210">
            <v>3770115</v>
          </cell>
          <cell r="M210">
            <v>4158607</v>
          </cell>
        </row>
        <row r="211">
          <cell r="B211" t="str">
            <v>BA2030</v>
          </cell>
          <cell r="C211" t="str">
            <v>CE.B.5)</v>
          </cell>
          <cell r="I211">
            <v>100716</v>
          </cell>
          <cell r="M211">
            <v>102475.73</v>
          </cell>
        </row>
        <row r="212">
          <cell r="B212" t="str">
            <v>BA2030</v>
          </cell>
          <cell r="C212" t="str">
            <v>CE.B.5)</v>
          </cell>
          <cell r="I212">
            <v>208000</v>
          </cell>
          <cell r="M212">
            <v>208000</v>
          </cell>
        </row>
        <row r="213">
          <cell r="B213" t="str">
            <v>BA2030</v>
          </cell>
          <cell r="C213" t="str">
            <v>CE.B.5)</v>
          </cell>
          <cell r="I213">
            <v>82334.009999999995</v>
          </cell>
          <cell r="M213">
            <v>87830.01</v>
          </cell>
        </row>
        <row r="214">
          <cell r="B214" t="str">
            <v>BA2120</v>
          </cell>
          <cell r="C214" t="str">
            <v>CE.B.6.a)</v>
          </cell>
          <cell r="I214">
            <v>34922071</v>
          </cell>
          <cell r="M214">
            <v>39182991</v>
          </cell>
        </row>
        <row r="215">
          <cell r="B215" t="str">
            <v>BA2120</v>
          </cell>
          <cell r="C215" t="str">
            <v>CE.B.6.a)</v>
          </cell>
          <cell r="I215">
            <v>10665116.449999999</v>
          </cell>
          <cell r="M215">
            <v>11498084</v>
          </cell>
        </row>
        <row r="216">
          <cell r="B216" t="str">
            <v>BA2120</v>
          </cell>
          <cell r="C216" t="str">
            <v>CE.B.6.a)</v>
          </cell>
          <cell r="I216">
            <v>2796915</v>
          </cell>
          <cell r="M216">
            <v>2627990</v>
          </cell>
        </row>
        <row r="217">
          <cell r="B217" t="str">
            <v>BA2120</v>
          </cell>
          <cell r="C217" t="str">
            <v>CE.B.6.a)</v>
          </cell>
          <cell r="I217">
            <v>453430</v>
          </cell>
          <cell r="M217">
            <v>487220</v>
          </cell>
        </row>
        <row r="218">
          <cell r="B218" t="str">
            <v>BA2120</v>
          </cell>
          <cell r="C218" t="str">
            <v>CE.B.6.a)</v>
          </cell>
          <cell r="I218">
            <v>14066751.6019</v>
          </cell>
          <cell r="M218">
            <v>14431540.330000002</v>
          </cell>
        </row>
        <row r="219">
          <cell r="B219" t="str">
            <v>BA2120</v>
          </cell>
          <cell r="C219" t="str">
            <v>CE.B.6.a)</v>
          </cell>
          <cell r="I219">
            <v>958653</v>
          </cell>
          <cell r="M219">
            <v>996681</v>
          </cell>
        </row>
        <row r="220">
          <cell r="B220" t="str">
            <v>BA2120</v>
          </cell>
          <cell r="C220" t="str">
            <v>CE.B.6.a)</v>
          </cell>
          <cell r="I220">
            <v>38027.64</v>
          </cell>
          <cell r="M220">
            <v>0</v>
          </cell>
        </row>
        <row r="221">
          <cell r="B221" t="str">
            <v>BA2130</v>
          </cell>
          <cell r="C221" t="str">
            <v>CE.B.6.a)</v>
          </cell>
          <cell r="I221">
            <v>3799986</v>
          </cell>
          <cell r="M221">
            <v>3690866</v>
          </cell>
        </row>
        <row r="222">
          <cell r="B222" t="str">
            <v>BA2130</v>
          </cell>
          <cell r="C222" t="str">
            <v>CE.B.6.a)</v>
          </cell>
          <cell r="I222">
            <v>1376103</v>
          </cell>
          <cell r="M222">
            <v>1476103</v>
          </cell>
        </row>
        <row r="223">
          <cell r="B223" t="str">
            <v>BA2130</v>
          </cell>
          <cell r="C223" t="str">
            <v>CE.B.6.a)</v>
          </cell>
          <cell r="I223">
            <v>338715</v>
          </cell>
          <cell r="M223">
            <v>435000</v>
          </cell>
        </row>
        <row r="224">
          <cell r="B224" t="str">
            <v>BA2130</v>
          </cell>
          <cell r="C224" t="str">
            <v>CE.B.6.a)</v>
          </cell>
          <cell r="I224">
            <v>55520</v>
          </cell>
          <cell r="M224">
            <v>75000</v>
          </cell>
        </row>
        <row r="225">
          <cell r="B225" t="str">
            <v>BA2130</v>
          </cell>
          <cell r="C225" t="str">
            <v>CE.B.6.a)</v>
          </cell>
          <cell r="I225">
            <v>1730375.17</v>
          </cell>
          <cell r="M225">
            <v>1517481.63</v>
          </cell>
        </row>
        <row r="226">
          <cell r="B226" t="str">
            <v>BA2130</v>
          </cell>
          <cell r="C226" t="str">
            <v>CE.B.6.a)</v>
          </cell>
          <cell r="I226">
            <v>11657</v>
          </cell>
          <cell r="M226">
            <v>12133</v>
          </cell>
        </row>
        <row r="227">
          <cell r="B227" t="str">
            <v>BA2130</v>
          </cell>
          <cell r="C227" t="str">
            <v>CE.B.6.a)</v>
          </cell>
          <cell r="I227">
            <v>476.00000000000006</v>
          </cell>
          <cell r="M227">
            <v>0</v>
          </cell>
        </row>
        <row r="228">
          <cell r="B228" t="str">
            <v>BA2160</v>
          </cell>
          <cell r="C228" t="str">
            <v>CE.B.6.b)</v>
          </cell>
          <cell r="I228">
            <v>2657440</v>
          </cell>
          <cell r="M228">
            <v>2726391</v>
          </cell>
        </row>
        <row r="229">
          <cell r="B229" t="str">
            <v>BA2160</v>
          </cell>
          <cell r="C229" t="str">
            <v>CE.B.6.b)</v>
          </cell>
          <cell r="I229">
            <v>680837</v>
          </cell>
          <cell r="M229">
            <v>720000</v>
          </cell>
        </row>
        <row r="230">
          <cell r="B230" t="str">
            <v>BA2160</v>
          </cell>
          <cell r="C230" t="str">
            <v>CE.B.6.b)</v>
          </cell>
          <cell r="I230">
            <v>87203</v>
          </cell>
          <cell r="M230">
            <v>111000</v>
          </cell>
        </row>
        <row r="231">
          <cell r="B231" t="str">
            <v>BA2160</v>
          </cell>
          <cell r="C231" t="str">
            <v>CE.B.6.b)</v>
          </cell>
          <cell r="I231">
            <v>25756</v>
          </cell>
          <cell r="M231">
            <v>35000</v>
          </cell>
        </row>
        <row r="232">
          <cell r="B232" t="str">
            <v>BA2160</v>
          </cell>
          <cell r="C232" t="str">
            <v>CE.B.6.b)</v>
          </cell>
          <cell r="I232">
            <v>977926.46120000002</v>
          </cell>
          <cell r="M232">
            <v>965565.53</v>
          </cell>
        </row>
        <row r="233">
          <cell r="B233" t="str">
            <v>BA2170</v>
          </cell>
          <cell r="C233" t="str">
            <v>CE.B.6.b)</v>
          </cell>
          <cell r="I233">
            <v>169987</v>
          </cell>
          <cell r="M233">
            <v>147829</v>
          </cell>
        </row>
        <row r="234">
          <cell r="B234" t="str">
            <v>BA2170</v>
          </cell>
          <cell r="C234" t="str">
            <v>CE.B.6.b)</v>
          </cell>
          <cell r="I234">
            <v>105212</v>
          </cell>
          <cell r="M234">
            <v>115000</v>
          </cell>
        </row>
        <row r="235">
          <cell r="B235" t="str">
            <v>BA2170</v>
          </cell>
          <cell r="C235" t="str">
            <v>CE.B.6.b)</v>
          </cell>
          <cell r="I235">
            <v>5563</v>
          </cell>
          <cell r="M235">
            <v>11000</v>
          </cell>
        </row>
        <row r="236">
          <cell r="B236" t="str">
            <v>BA2170</v>
          </cell>
          <cell r="C236" t="str">
            <v>CE.B.6.b)</v>
          </cell>
          <cell r="I236">
            <v>8632</v>
          </cell>
          <cell r="M236">
            <v>10000</v>
          </cell>
        </row>
        <row r="237">
          <cell r="B237" t="str">
            <v>BA2170</v>
          </cell>
          <cell r="C237" t="str">
            <v>CE.B.6.b)</v>
          </cell>
          <cell r="I237">
            <v>83119.889200000005</v>
          </cell>
          <cell r="M237">
            <v>76003.83</v>
          </cell>
        </row>
        <row r="238">
          <cell r="B238" t="str">
            <v>BA2200</v>
          </cell>
          <cell r="C238" t="str">
            <v>CE.B.6.c)</v>
          </cell>
          <cell r="I238">
            <v>30400650</v>
          </cell>
          <cell r="M238">
            <v>34195701</v>
          </cell>
        </row>
        <row r="239">
          <cell r="B239" t="str">
            <v>BA2200</v>
          </cell>
          <cell r="C239" t="str">
            <v>CE.B.6.c)</v>
          </cell>
          <cell r="I239">
            <v>12611611.630799999</v>
          </cell>
          <cell r="M239">
            <v>12625735.050000001</v>
          </cell>
        </row>
        <row r="240">
          <cell r="B240" t="str">
            <v>BA2200</v>
          </cell>
          <cell r="C240" t="str">
            <v>CE.B.6.c)</v>
          </cell>
          <cell r="I240">
            <v>1755881</v>
          </cell>
          <cell r="M240">
            <v>1825531</v>
          </cell>
        </row>
        <row r="241">
          <cell r="B241" t="str">
            <v>BA2200</v>
          </cell>
          <cell r="C241" t="str">
            <v>CE.B.6.c)</v>
          </cell>
          <cell r="I241">
            <v>69650.700000000012</v>
          </cell>
          <cell r="M241">
            <v>0</v>
          </cell>
        </row>
        <row r="242">
          <cell r="B242" t="str">
            <v>BA2200</v>
          </cell>
          <cell r="C242" t="str">
            <v>CE.B.6.c)</v>
          </cell>
          <cell r="I242">
            <v>1152</v>
          </cell>
          <cell r="M242">
            <v>0</v>
          </cell>
        </row>
        <row r="243">
          <cell r="B243" t="str">
            <v>BA2200</v>
          </cell>
          <cell r="C243" t="str">
            <v>CE.B.6.c)</v>
          </cell>
          <cell r="I243">
            <v>6095125</v>
          </cell>
          <cell r="M243">
            <v>6095125</v>
          </cell>
        </row>
        <row r="244">
          <cell r="B244" t="str">
            <v>BA2200</v>
          </cell>
          <cell r="C244" t="str">
            <v>CE.B.6.c)</v>
          </cell>
          <cell r="I244">
            <v>7280048.7999999998</v>
          </cell>
          <cell r="M244">
            <v>7280049</v>
          </cell>
        </row>
        <row r="245">
          <cell r="B245" t="str">
            <v>BA2210</v>
          </cell>
          <cell r="C245" t="str">
            <v>CE.B.6.c)</v>
          </cell>
          <cell r="I245">
            <v>12792452</v>
          </cell>
          <cell r="M245">
            <v>10303715</v>
          </cell>
        </row>
        <row r="246">
          <cell r="B246" t="str">
            <v>BA2210</v>
          </cell>
          <cell r="C246" t="str">
            <v>CE.B.6.c)</v>
          </cell>
          <cell r="I246">
            <v>5157043.6283999998</v>
          </cell>
          <cell r="M246">
            <v>3649252.5</v>
          </cell>
        </row>
        <row r="247">
          <cell r="B247" t="str">
            <v>BA2210</v>
          </cell>
          <cell r="C247" t="str">
            <v>CE.B.6.c)</v>
          </cell>
          <cell r="I247">
            <v>335783</v>
          </cell>
          <cell r="M247">
            <v>349111</v>
          </cell>
        </row>
        <row r="248">
          <cell r="B248" t="str">
            <v>BA2210</v>
          </cell>
          <cell r="C248" t="str">
            <v>CE.B.6.c)</v>
          </cell>
          <cell r="I248">
            <v>13328.000000000002</v>
          </cell>
          <cell r="M248">
            <v>0</v>
          </cell>
        </row>
        <row r="249">
          <cell r="B249" t="str">
            <v>BA2210</v>
          </cell>
          <cell r="C249" t="str">
            <v>CE.B.6.c)</v>
          </cell>
          <cell r="I249">
            <v>1113491</v>
          </cell>
          <cell r="M249">
            <v>1113491</v>
          </cell>
        </row>
        <row r="250">
          <cell r="B250" t="str">
            <v>BA2210</v>
          </cell>
          <cell r="C250" t="str">
            <v>CE.B.6.c)</v>
          </cell>
          <cell r="I250">
            <v>2360862</v>
          </cell>
          <cell r="M250">
            <v>2360862</v>
          </cell>
        </row>
        <row r="251">
          <cell r="B251" t="str">
            <v>BA2250</v>
          </cell>
          <cell r="C251" t="str">
            <v>CE.B.6.d)</v>
          </cell>
          <cell r="I251">
            <v>251898</v>
          </cell>
          <cell r="M251">
            <v>327396</v>
          </cell>
        </row>
        <row r="252">
          <cell r="B252" t="str">
            <v>BA2250</v>
          </cell>
          <cell r="C252" t="str">
            <v>CE.B.6.d)</v>
          </cell>
          <cell r="I252">
            <v>259536</v>
          </cell>
          <cell r="M252">
            <v>276705</v>
          </cell>
        </row>
        <row r="253">
          <cell r="B253" t="str">
            <v>BA2250</v>
          </cell>
          <cell r="C253" t="str">
            <v>CE.B.6.d)</v>
          </cell>
          <cell r="I253">
            <v>13766</v>
          </cell>
          <cell r="M253">
            <v>0</v>
          </cell>
        </row>
        <row r="254">
          <cell r="B254" t="str">
            <v>BA2250</v>
          </cell>
          <cell r="C254" t="str">
            <v>CE.B.6.d)</v>
          </cell>
          <cell r="I254">
            <v>34588</v>
          </cell>
          <cell r="M254">
            <v>50310</v>
          </cell>
        </row>
        <row r="255">
          <cell r="B255" t="str">
            <v>BA2250</v>
          </cell>
          <cell r="C255" t="str">
            <v>CE.B.6.d)</v>
          </cell>
          <cell r="I255">
            <v>160964.27960000001</v>
          </cell>
          <cell r="M255">
            <v>175181.67</v>
          </cell>
        </row>
        <row r="256">
          <cell r="B256" t="str">
            <v>BA2250</v>
          </cell>
          <cell r="C256" t="str">
            <v>CE.B.6.d)</v>
          </cell>
          <cell r="I256">
            <v>833.1</v>
          </cell>
          <cell r="M256">
            <v>0</v>
          </cell>
        </row>
        <row r="257">
          <cell r="B257" t="str">
            <v>BA2260</v>
          </cell>
          <cell r="C257" t="str">
            <v>CE.B.6.d)</v>
          </cell>
          <cell r="I257">
            <v>15358.39</v>
          </cell>
          <cell r="M257">
            <v>0</v>
          </cell>
        </row>
        <row r="258">
          <cell r="B258" t="str">
            <v>BA2260</v>
          </cell>
          <cell r="C258" t="str">
            <v>CE.B.6.d)</v>
          </cell>
          <cell r="I258">
            <v>17169</v>
          </cell>
          <cell r="M258">
            <v>0</v>
          </cell>
        </row>
        <row r="259">
          <cell r="B259" t="str">
            <v>BA2260</v>
          </cell>
          <cell r="C259" t="str">
            <v>CE.B.6.d)</v>
          </cell>
          <cell r="I259">
            <v>8838</v>
          </cell>
          <cell r="M259">
            <v>0</v>
          </cell>
        </row>
        <row r="260">
          <cell r="B260" t="str">
            <v>BA2290</v>
          </cell>
          <cell r="C260" t="str">
            <v>CE.B.6.e)</v>
          </cell>
          <cell r="I260">
            <v>68739</v>
          </cell>
          <cell r="M260">
            <v>0</v>
          </cell>
        </row>
        <row r="261">
          <cell r="B261" t="str">
            <v>BA2290</v>
          </cell>
          <cell r="C261" t="str">
            <v>CE.B.6.e)</v>
          </cell>
          <cell r="I261">
            <v>25946.5124</v>
          </cell>
          <cell r="M261">
            <v>0</v>
          </cell>
        </row>
        <row r="262">
          <cell r="B262" t="str">
            <v>BA2290</v>
          </cell>
          <cell r="C262" t="str">
            <v>CE.B.6.e)</v>
          </cell>
          <cell r="I262">
            <v>10919</v>
          </cell>
          <cell r="M262">
            <v>0</v>
          </cell>
        </row>
        <row r="263">
          <cell r="B263" t="str">
            <v>BA2290</v>
          </cell>
          <cell r="C263" t="str">
            <v>CE.B.6.e)</v>
          </cell>
          <cell r="I263">
            <v>14931</v>
          </cell>
          <cell r="M263">
            <v>0</v>
          </cell>
        </row>
        <row r="264">
          <cell r="B264" t="str">
            <v>BA2300</v>
          </cell>
          <cell r="C264" t="str">
            <v>CE.B.6.e)</v>
          </cell>
          <cell r="I264">
            <v>0</v>
          </cell>
          <cell r="M264">
            <v>78683</v>
          </cell>
        </row>
        <row r="265">
          <cell r="B265" t="str">
            <v>BA2300</v>
          </cell>
          <cell r="C265" t="str">
            <v>CE.B.6.e)</v>
          </cell>
          <cell r="I265">
            <v>0</v>
          </cell>
          <cell r="M265">
            <v>27775.98</v>
          </cell>
        </row>
        <row r="266">
          <cell r="B266" t="str">
            <v>BA2300</v>
          </cell>
          <cell r="C266" t="str">
            <v>CE.B.6.e)</v>
          </cell>
          <cell r="I266">
            <v>0</v>
          </cell>
          <cell r="M266">
            <v>10919</v>
          </cell>
        </row>
        <row r="267">
          <cell r="B267" t="str">
            <v>BA2300</v>
          </cell>
          <cell r="C267" t="str">
            <v>CE.B.6.e)</v>
          </cell>
          <cell r="I267">
            <v>0</v>
          </cell>
          <cell r="M267">
            <v>14931</v>
          </cell>
        </row>
        <row r="268">
          <cell r="B268" t="str">
            <v>BA2340</v>
          </cell>
          <cell r="C268" t="str">
            <v>CE.B.6.d)</v>
          </cell>
          <cell r="I268">
            <v>46487</v>
          </cell>
          <cell r="M268">
            <v>47320</v>
          </cell>
        </row>
        <row r="269">
          <cell r="B269" t="str">
            <v>BA2340</v>
          </cell>
          <cell r="C269" t="str">
            <v>CE.B.6.d)</v>
          </cell>
          <cell r="I269">
            <v>59936</v>
          </cell>
          <cell r="M269">
            <v>59936</v>
          </cell>
        </row>
        <row r="270">
          <cell r="B270" t="str">
            <v>BA2340</v>
          </cell>
          <cell r="C270" t="str">
            <v>CE.B.6.d)</v>
          </cell>
          <cell r="I270">
            <v>1956</v>
          </cell>
          <cell r="M270">
            <v>0</v>
          </cell>
        </row>
        <row r="271">
          <cell r="B271" t="str">
            <v>BA2340</v>
          </cell>
          <cell r="C271" t="str">
            <v>CE.B.6.d)</v>
          </cell>
          <cell r="I271">
            <v>7873</v>
          </cell>
          <cell r="M271">
            <v>7873</v>
          </cell>
        </row>
        <row r="272">
          <cell r="B272" t="str">
            <v>BA2340</v>
          </cell>
          <cell r="C272" t="str">
            <v>CE.B.6.d)</v>
          </cell>
          <cell r="I272">
            <v>31147.815599999998</v>
          </cell>
          <cell r="M272">
            <v>30848.640000000003</v>
          </cell>
        </row>
        <row r="273">
          <cell r="B273" t="str">
            <v>BA2350</v>
          </cell>
          <cell r="C273" t="str">
            <v>CE.B.6.d)</v>
          </cell>
          <cell r="I273">
            <v>45500</v>
          </cell>
          <cell r="M273">
            <v>47320</v>
          </cell>
        </row>
        <row r="274">
          <cell r="B274" t="str">
            <v>BA2350</v>
          </cell>
          <cell r="C274" t="str">
            <v>CE.B.6.d)</v>
          </cell>
          <cell r="I274">
            <v>40836</v>
          </cell>
          <cell r="M274">
            <v>40836</v>
          </cell>
        </row>
        <row r="275">
          <cell r="B275" t="str">
            <v>BA2350</v>
          </cell>
          <cell r="C275" t="str">
            <v>CE.B.6.d)</v>
          </cell>
          <cell r="I275">
            <v>9485</v>
          </cell>
          <cell r="M275">
            <v>9485</v>
          </cell>
        </row>
        <row r="276">
          <cell r="B276" t="str">
            <v>BA2350</v>
          </cell>
          <cell r="C276" t="str">
            <v>CE.B.6.d)</v>
          </cell>
          <cell r="I276">
            <v>26792.578799999999</v>
          </cell>
          <cell r="M276">
            <v>26078.520000000004</v>
          </cell>
        </row>
        <row r="277">
          <cell r="B277" t="str">
            <v>BA2380</v>
          </cell>
          <cell r="C277" t="str">
            <v>CE.B.6.e)</v>
          </cell>
          <cell r="I277">
            <v>7116883</v>
          </cell>
          <cell r="M277">
            <v>7108001</v>
          </cell>
        </row>
        <row r="278">
          <cell r="B278" t="str">
            <v>BA2380</v>
          </cell>
          <cell r="C278" t="str">
            <v>CE.B.6.e)</v>
          </cell>
          <cell r="I278">
            <v>2710644.3536</v>
          </cell>
          <cell r="M278">
            <v>2516903.8800000004</v>
          </cell>
        </row>
        <row r="279">
          <cell r="B279" t="str">
            <v>BA2380</v>
          </cell>
          <cell r="C279" t="str">
            <v>CE.B.6.e)</v>
          </cell>
          <cell r="I279">
            <v>6826</v>
          </cell>
          <cell r="M279">
            <v>0</v>
          </cell>
        </row>
        <row r="280">
          <cell r="B280" t="str">
            <v>BA2380</v>
          </cell>
          <cell r="C280" t="str">
            <v>CE.B.6.e)</v>
          </cell>
          <cell r="I280">
            <v>945611</v>
          </cell>
          <cell r="M280">
            <v>945611</v>
          </cell>
        </row>
        <row r="281">
          <cell r="B281" t="str">
            <v>BA2380</v>
          </cell>
          <cell r="C281" t="str">
            <v>CE.B.6.e)</v>
          </cell>
          <cell r="I281">
            <v>1426784</v>
          </cell>
          <cell r="M281">
            <v>1426784</v>
          </cell>
        </row>
        <row r="282">
          <cell r="B282" t="str">
            <v>BA2390</v>
          </cell>
          <cell r="C282" t="str">
            <v>CE.B.6.e)</v>
          </cell>
          <cell r="I282">
            <v>65352</v>
          </cell>
          <cell r="M282">
            <v>24154</v>
          </cell>
        </row>
        <row r="283">
          <cell r="B283" t="str">
            <v>BA2390</v>
          </cell>
          <cell r="C283" t="str">
            <v>CE.B.6.e)</v>
          </cell>
          <cell r="I283">
            <v>25292.9084</v>
          </cell>
          <cell r="M283">
            <v>10679.79</v>
          </cell>
        </row>
        <row r="284">
          <cell r="B284" t="str">
            <v>BA2390</v>
          </cell>
          <cell r="C284" t="str">
            <v>CE.B.6.e)</v>
          </cell>
          <cell r="I284">
            <v>6967</v>
          </cell>
          <cell r="M284">
            <v>6967</v>
          </cell>
        </row>
        <row r="285">
          <cell r="B285" t="str">
            <v>BA2390</v>
          </cell>
          <cell r="C285" t="str">
            <v>CE.B.6.e)</v>
          </cell>
          <cell r="I285">
            <v>9488</v>
          </cell>
          <cell r="M285">
            <v>9488</v>
          </cell>
        </row>
        <row r="286">
          <cell r="B286" t="str">
            <v>BA2430</v>
          </cell>
          <cell r="C286" t="str">
            <v>CE.B.6.d)</v>
          </cell>
          <cell r="I286">
            <v>322094</v>
          </cell>
          <cell r="M286">
            <v>260359</v>
          </cell>
        </row>
        <row r="287">
          <cell r="B287" t="str">
            <v>BA2430</v>
          </cell>
          <cell r="C287" t="str">
            <v>CE.B.6.d)</v>
          </cell>
          <cell r="I287">
            <v>507725.02</v>
          </cell>
          <cell r="M287">
            <v>507725</v>
          </cell>
        </row>
        <row r="288">
          <cell r="B288" t="str">
            <v>BA2430</v>
          </cell>
          <cell r="C288" t="str">
            <v>CE.B.6.d)</v>
          </cell>
          <cell r="I288">
            <v>54540</v>
          </cell>
          <cell r="M288">
            <v>54540</v>
          </cell>
        </row>
        <row r="289">
          <cell r="B289" t="str">
            <v>BA2430</v>
          </cell>
          <cell r="C289" t="str">
            <v>CE.B.6.d)</v>
          </cell>
          <cell r="I289">
            <v>233404.92595999999</v>
          </cell>
          <cell r="M289">
            <v>220472.34</v>
          </cell>
        </row>
        <row r="290">
          <cell r="B290" t="str">
            <v>BA2440</v>
          </cell>
          <cell r="C290" t="str">
            <v>CE.B.6.d)</v>
          </cell>
          <cell r="I290">
            <v>90968</v>
          </cell>
          <cell r="M290">
            <v>94641</v>
          </cell>
        </row>
        <row r="291">
          <cell r="B291" t="str">
            <v>BA2440</v>
          </cell>
          <cell r="C291" t="str">
            <v>CE.B.6.d)</v>
          </cell>
          <cell r="I291">
            <v>41415</v>
          </cell>
          <cell r="M291">
            <v>41415</v>
          </cell>
        </row>
        <row r="292">
          <cell r="B292" t="str">
            <v>BA2440</v>
          </cell>
          <cell r="C292" t="str">
            <v>CE.B.6.d)</v>
          </cell>
          <cell r="I292">
            <v>9480</v>
          </cell>
          <cell r="M292">
            <v>9480</v>
          </cell>
        </row>
        <row r="293">
          <cell r="B293" t="str">
            <v>BA2440</v>
          </cell>
          <cell r="C293" t="str">
            <v>CE.B.6.d)</v>
          </cell>
          <cell r="I293">
            <v>40575.527999999998</v>
          </cell>
          <cell r="M293">
            <v>39010.32</v>
          </cell>
        </row>
        <row r="294">
          <cell r="B294" t="str">
            <v>BA2470</v>
          </cell>
          <cell r="C294" t="str">
            <v>CE.B.6.e)</v>
          </cell>
          <cell r="I294">
            <v>2983347</v>
          </cell>
          <cell r="M294">
            <v>3062622</v>
          </cell>
        </row>
        <row r="295">
          <cell r="B295" t="str">
            <v>BA2470</v>
          </cell>
          <cell r="C295" t="str">
            <v>CE.B.6.e)</v>
          </cell>
          <cell r="I295">
            <v>1109468.1795999999</v>
          </cell>
          <cell r="M295">
            <v>1095892.74</v>
          </cell>
        </row>
        <row r="296">
          <cell r="B296" t="str">
            <v>BA2470</v>
          </cell>
          <cell r="C296" t="str">
            <v>CE.B.6.e)</v>
          </cell>
          <cell r="I296">
            <v>11634</v>
          </cell>
          <cell r="M296">
            <v>0</v>
          </cell>
        </row>
        <row r="297">
          <cell r="B297" t="str">
            <v>BA2470</v>
          </cell>
          <cell r="C297" t="str">
            <v>CE.B.6.e)</v>
          </cell>
          <cell r="I297">
            <v>482505</v>
          </cell>
          <cell r="M297">
            <v>482505</v>
          </cell>
        </row>
        <row r="298">
          <cell r="B298" t="str">
            <v>BA2470</v>
          </cell>
          <cell r="C298" t="str">
            <v>CE.B.6.e)</v>
          </cell>
          <cell r="I298">
            <v>577952</v>
          </cell>
          <cell r="M298">
            <v>577952</v>
          </cell>
        </row>
        <row r="299">
          <cell r="B299" t="str">
            <v>BA2480</v>
          </cell>
          <cell r="C299" t="str">
            <v>CE.B.6.e)</v>
          </cell>
          <cell r="I299">
            <v>24882</v>
          </cell>
          <cell r="M299">
            <v>17518</v>
          </cell>
        </row>
        <row r="300">
          <cell r="B300" t="str">
            <v>BA2480</v>
          </cell>
          <cell r="C300" t="str">
            <v>CE.B.6.e)</v>
          </cell>
          <cell r="I300">
            <v>19306.199999999997</v>
          </cell>
          <cell r="M300">
            <v>19496.22</v>
          </cell>
        </row>
        <row r="301">
          <cell r="B301" t="str">
            <v>BA2480</v>
          </cell>
          <cell r="C301" t="str">
            <v>CE.B.6.e)</v>
          </cell>
          <cell r="I301">
            <v>23956</v>
          </cell>
          <cell r="M301">
            <v>23956</v>
          </cell>
        </row>
        <row r="302">
          <cell r="B302" t="str">
            <v>BA2480</v>
          </cell>
          <cell r="C302" t="str">
            <v>CE.B.6.e)</v>
          </cell>
          <cell r="I302">
            <v>34576</v>
          </cell>
          <cell r="M302">
            <v>34576</v>
          </cell>
        </row>
        <row r="303">
          <cell r="B303" t="str">
            <v>BA2490</v>
          </cell>
          <cell r="C303" t="str">
            <v>CE.B.6.e)</v>
          </cell>
          <cell r="I303">
            <v>95610</v>
          </cell>
          <cell r="M303">
            <v>37558</v>
          </cell>
        </row>
        <row r="304">
          <cell r="B304" t="str">
            <v>BA2510</v>
          </cell>
          <cell r="C304" t="str">
            <v>CE.B.7)</v>
          </cell>
          <cell r="I304">
            <v>249675</v>
          </cell>
          <cell r="M304">
            <v>249675</v>
          </cell>
        </row>
        <row r="305">
          <cell r="B305" t="str">
            <v>BA2510</v>
          </cell>
          <cell r="C305" t="str">
            <v>CE.B.7)</v>
          </cell>
          <cell r="I305">
            <v>195079</v>
          </cell>
          <cell r="M305">
            <v>195079</v>
          </cell>
        </row>
        <row r="306">
          <cell r="B306" t="str">
            <v>BA2510</v>
          </cell>
          <cell r="C306" t="str">
            <v>CE.B.7)</v>
          </cell>
          <cell r="I306">
            <v>7503.13</v>
          </cell>
          <cell r="M306">
            <v>7503.13</v>
          </cell>
        </row>
        <row r="307">
          <cell r="B307" t="str">
            <v>BA2540</v>
          </cell>
          <cell r="C307" t="str">
            <v>CE.B.7)</v>
          </cell>
          <cell r="I307">
            <v>375121.37</v>
          </cell>
          <cell r="M307">
            <v>895121.37</v>
          </cell>
        </row>
        <row r="308">
          <cell r="B308" t="str">
            <v>BA2540</v>
          </cell>
          <cell r="C308" t="str">
            <v>CE.B.7)</v>
          </cell>
          <cell r="I308">
            <v>50871.62</v>
          </cell>
          <cell r="M308">
            <v>110871.62</v>
          </cell>
        </row>
        <row r="309">
          <cell r="B309" t="str">
            <v>BA2540</v>
          </cell>
          <cell r="C309" t="str">
            <v>CE.B.7)</v>
          </cell>
          <cell r="I309">
            <v>11000</v>
          </cell>
          <cell r="M309">
            <v>15000</v>
          </cell>
        </row>
        <row r="310">
          <cell r="B310" t="str">
            <v>BA2550</v>
          </cell>
          <cell r="C310" t="str">
            <v>CE.B.7)</v>
          </cell>
          <cell r="I310">
            <v>292418.74</v>
          </cell>
          <cell r="M310">
            <v>292418.74</v>
          </cell>
        </row>
        <row r="311">
          <cell r="B311" t="str">
            <v>BA2550</v>
          </cell>
          <cell r="C311" t="str">
            <v>CE.B.7)</v>
          </cell>
          <cell r="I311">
            <v>3645.64</v>
          </cell>
          <cell r="M311">
            <v>3645.64</v>
          </cell>
        </row>
        <row r="312">
          <cell r="B312" t="str">
            <v>BA2550</v>
          </cell>
          <cell r="C312" t="str">
            <v>CE.B.7)</v>
          </cell>
          <cell r="I312">
            <v>89102.33</v>
          </cell>
          <cell r="M312">
            <v>89102.33</v>
          </cell>
        </row>
        <row r="313">
          <cell r="B313" t="str">
            <v>BA2550</v>
          </cell>
          <cell r="C313" t="str">
            <v>CE.B.7)</v>
          </cell>
          <cell r="I313">
            <v>1222.6300000000001</v>
          </cell>
          <cell r="M313">
            <v>1222.6300000000001</v>
          </cell>
        </row>
        <row r="314">
          <cell r="B314" t="str">
            <v>BA2550</v>
          </cell>
          <cell r="C314" t="str">
            <v>CE.B.7)</v>
          </cell>
          <cell r="I314">
            <v>10749.1</v>
          </cell>
          <cell r="M314">
            <v>10749.1</v>
          </cell>
        </row>
        <row r="315">
          <cell r="B315" t="str">
            <v>BA2550</v>
          </cell>
          <cell r="C315" t="str">
            <v>CE.B.7)</v>
          </cell>
          <cell r="I315">
            <v>266.36</v>
          </cell>
          <cell r="M315">
            <v>266.36</v>
          </cell>
        </row>
        <row r="316">
          <cell r="B316" t="str">
            <v>BA2550</v>
          </cell>
          <cell r="C316" t="str">
            <v>CE.B.7)</v>
          </cell>
          <cell r="I316">
            <v>404.09</v>
          </cell>
          <cell r="M316">
            <v>404.09</v>
          </cell>
        </row>
        <row r="317">
          <cell r="B317" t="str">
            <v>BA2550</v>
          </cell>
          <cell r="C317" t="str">
            <v>CE.B.7)</v>
          </cell>
          <cell r="I317">
            <v>41025.120000000003</v>
          </cell>
          <cell r="M317">
            <v>76479.72</v>
          </cell>
        </row>
        <row r="318">
          <cell r="B318" t="str">
            <v>BA2550</v>
          </cell>
          <cell r="C318" t="str">
            <v>CE.B.7)</v>
          </cell>
          <cell r="I318">
            <v>-2.89</v>
          </cell>
          <cell r="M318">
            <v>-2.89</v>
          </cell>
        </row>
        <row r="319">
          <cell r="B319" t="str">
            <v>BA2550</v>
          </cell>
          <cell r="C319" t="str">
            <v>CE.B.7)</v>
          </cell>
          <cell r="I319">
            <v>242011.47</v>
          </cell>
          <cell r="M319">
            <v>242011.47</v>
          </cell>
        </row>
        <row r="320">
          <cell r="B320" t="str">
            <v>BA2600</v>
          </cell>
          <cell r="C320" t="str">
            <v>CE.B.8.b)</v>
          </cell>
          <cell r="I320">
            <v>125727.60000000002</v>
          </cell>
          <cell r="M320">
            <v>125727.60000000002</v>
          </cell>
        </row>
        <row r="321">
          <cell r="B321" t="str">
            <v>BA2610</v>
          </cell>
          <cell r="C321" t="str">
            <v>CE.B.8.b)</v>
          </cell>
          <cell r="I321">
            <v>5709325.5647499999</v>
          </cell>
          <cell r="M321">
            <v>5709325.5647499999</v>
          </cell>
        </row>
        <row r="322">
          <cell r="B322" t="str">
            <v>BA2610</v>
          </cell>
          <cell r="C322" t="str">
            <v>CE.B.8.b)</v>
          </cell>
          <cell r="I322">
            <v>605562.61</v>
          </cell>
          <cell r="M322">
            <v>605562.61</v>
          </cell>
        </row>
        <row r="323">
          <cell r="B323" t="str">
            <v>BA2620</v>
          </cell>
          <cell r="C323" t="str">
            <v>CE.B.8.c)</v>
          </cell>
          <cell r="I323">
            <v>1538713.2749999997</v>
          </cell>
          <cell r="M323">
            <v>1538713.2749999997</v>
          </cell>
        </row>
        <row r="324">
          <cell r="B324" t="str">
            <v>BA2620</v>
          </cell>
          <cell r="C324" t="str">
            <v>CE.B.8.c)</v>
          </cell>
          <cell r="I324">
            <v>4731882.8800000008</v>
          </cell>
          <cell r="M324">
            <v>4731882.8800000008</v>
          </cell>
        </row>
        <row r="325">
          <cell r="B325" t="str">
            <v>BA2620</v>
          </cell>
          <cell r="C325" t="str">
            <v>CE.B.8.c)</v>
          </cell>
          <cell r="I325">
            <v>359908.169375</v>
          </cell>
          <cell r="M325">
            <v>359908.169375</v>
          </cell>
        </row>
        <row r="326">
          <cell r="B326" t="str">
            <v>BA2620</v>
          </cell>
          <cell r="C326" t="str">
            <v>CE.B.8.c)</v>
          </cell>
          <cell r="I326">
            <v>75476.800000000003</v>
          </cell>
          <cell r="M326">
            <v>75476.800000000003</v>
          </cell>
        </row>
        <row r="327">
          <cell r="B327" t="str">
            <v>BA2620</v>
          </cell>
          <cell r="C327" t="str">
            <v>CE.B.8.c)</v>
          </cell>
          <cell r="I327">
            <v>523776.92</v>
          </cell>
          <cell r="M327">
            <v>523776.92</v>
          </cell>
        </row>
        <row r="328">
          <cell r="B328" t="str">
            <v>BA2671</v>
          </cell>
          <cell r="C328" t="str">
            <v>CE.B.10.a)</v>
          </cell>
          <cell r="I328">
            <v>4161851.08</v>
          </cell>
          <cell r="M328">
            <v>4476692.1246687276</v>
          </cell>
        </row>
        <row r="329">
          <cell r="B329" t="str">
            <v>BA2671</v>
          </cell>
          <cell r="C329" t="str">
            <v>CE.B.10.a)</v>
          </cell>
          <cell r="I329">
            <v>97710.399999999994</v>
          </cell>
          <cell r="M329">
            <v>80344.798030000005</v>
          </cell>
        </row>
        <row r="330">
          <cell r="B330" t="str">
            <v>BA2671</v>
          </cell>
          <cell r="C330" t="str">
            <v>CE.B.10.a)</v>
          </cell>
          <cell r="I330">
            <v>12350.04</v>
          </cell>
          <cell r="M330">
            <v>31313.334980000007</v>
          </cell>
        </row>
        <row r="331">
          <cell r="B331" t="str">
            <v>BA2671</v>
          </cell>
          <cell r="C331" t="str">
            <v>CE.B.10.a)</v>
          </cell>
          <cell r="I331">
            <v>62028.56</v>
          </cell>
          <cell r="M331">
            <v>76787.961899999995</v>
          </cell>
        </row>
        <row r="332">
          <cell r="B332" t="str">
            <v>BA2673</v>
          </cell>
          <cell r="C332" t="str">
            <v>CE.B.10.a)</v>
          </cell>
          <cell r="I332">
            <v>603362.25</v>
          </cell>
          <cell r="M332">
            <v>647986.13455493015</v>
          </cell>
        </row>
        <row r="333">
          <cell r="B333" t="str">
            <v>BA2673</v>
          </cell>
          <cell r="C333" t="str">
            <v>CE.B.10.a)</v>
          </cell>
          <cell r="I333">
            <v>1150723.77</v>
          </cell>
          <cell r="M333">
            <v>1311621.6627667001</v>
          </cell>
        </row>
        <row r="334">
          <cell r="B334" t="str">
            <v>BA2673</v>
          </cell>
          <cell r="C334" t="str">
            <v>CE.B.10.a)</v>
          </cell>
          <cell r="I334">
            <v>724943.17</v>
          </cell>
          <cell r="M334">
            <v>863461.82271688094</v>
          </cell>
        </row>
        <row r="335">
          <cell r="B335" t="str">
            <v>BA2673</v>
          </cell>
          <cell r="C335" t="str">
            <v>CE.B.10.a)</v>
          </cell>
          <cell r="I335">
            <v>672343.87</v>
          </cell>
          <cell r="M335">
            <v>1186010.5063280291</v>
          </cell>
        </row>
        <row r="336">
          <cell r="B336" t="str">
            <v>BA2673</v>
          </cell>
          <cell r="C336" t="str">
            <v>CE.B.10.a)</v>
          </cell>
          <cell r="I336">
            <v>28514.22</v>
          </cell>
          <cell r="M336">
            <v>28368.295722099982</v>
          </cell>
        </row>
        <row r="337">
          <cell r="B337" t="str">
            <v>BA2673</v>
          </cell>
          <cell r="C337" t="str">
            <v>CE.B.10.a)</v>
          </cell>
          <cell r="I337">
            <v>429787.96</v>
          </cell>
          <cell r="M337">
            <v>280906.13198000001</v>
          </cell>
        </row>
        <row r="338">
          <cell r="B338" t="str">
            <v>BA2673</v>
          </cell>
          <cell r="C338" t="str">
            <v>CE.B.10.a)</v>
          </cell>
          <cell r="I338">
            <v>1758070.63</v>
          </cell>
          <cell r="M338">
            <v>2174816.3260400002</v>
          </cell>
        </row>
        <row r="339">
          <cell r="B339" t="str">
            <v>BA2673</v>
          </cell>
          <cell r="C339" t="str">
            <v>CE.B.10.a)</v>
          </cell>
          <cell r="I339">
            <v>16341.59</v>
          </cell>
          <cell r="M339">
            <v>21864.214010000003</v>
          </cell>
        </row>
        <row r="340">
          <cell r="B340" t="str">
            <v>BA2673</v>
          </cell>
          <cell r="C340" t="str">
            <v>CE.B.10.a)</v>
          </cell>
          <cell r="I340">
            <v>22128.7</v>
          </cell>
          <cell r="M340">
            <v>22639.736610000011</v>
          </cell>
        </row>
        <row r="341">
          <cell r="B341" t="str">
            <v>BA2673</v>
          </cell>
          <cell r="C341" t="str">
            <v>CE.B.10.a)</v>
          </cell>
          <cell r="I341">
            <v>17434.59</v>
          </cell>
          <cell r="M341">
            <v>18051.890109999997</v>
          </cell>
        </row>
        <row r="342">
          <cell r="B342" t="str">
            <v>BA2673</v>
          </cell>
          <cell r="C342" t="str">
            <v>CE.B.10.a)</v>
          </cell>
          <cell r="I342">
            <v>420704.87</v>
          </cell>
          <cell r="M342">
            <v>533984.85083000001</v>
          </cell>
        </row>
        <row r="343">
          <cell r="B343" t="str">
            <v>BA2673</v>
          </cell>
          <cell r="C343" t="str">
            <v>CE.B.10.a)</v>
          </cell>
          <cell r="I343">
            <v>1965090.82</v>
          </cell>
          <cell r="M343">
            <v>2461345.6228999929</v>
          </cell>
        </row>
        <row r="344">
          <cell r="B344" t="str">
            <v>BA2673</v>
          </cell>
          <cell r="C344" t="str">
            <v>CE.B.10.a)</v>
          </cell>
          <cell r="I344">
            <v>18638.68</v>
          </cell>
          <cell r="M344">
            <v>28782.078030000001</v>
          </cell>
        </row>
        <row r="345">
          <cell r="B345" t="str">
            <v>BA2673</v>
          </cell>
          <cell r="C345" t="str">
            <v>CE.B.10.a)</v>
          </cell>
          <cell r="I345">
            <v>3668983.1</v>
          </cell>
          <cell r="M345">
            <v>3438682.8800499942</v>
          </cell>
        </row>
        <row r="346">
          <cell r="B346" t="str">
            <v>BA2674</v>
          </cell>
          <cell r="C346" t="str">
            <v>CE.B.10.a)</v>
          </cell>
          <cell r="I346">
            <v>7566.82</v>
          </cell>
          <cell r="M346">
            <v>12426.504770000001</v>
          </cell>
        </row>
        <row r="347">
          <cell r="B347" t="str">
            <v>BA2676</v>
          </cell>
          <cell r="C347" t="str">
            <v>CE.B.10.a)</v>
          </cell>
          <cell r="I347">
            <v>626.46</v>
          </cell>
          <cell r="M347">
            <v>651.47857999999997</v>
          </cell>
        </row>
        <row r="348">
          <cell r="B348" t="str">
            <v>BA2671</v>
          </cell>
          <cell r="C348" t="str">
            <v>CE.B.10.a)</v>
          </cell>
          <cell r="I348">
            <v>4306.6000000000004</v>
          </cell>
          <cell r="M348">
            <v>30833.84504</v>
          </cell>
        </row>
        <row r="349">
          <cell r="B349" t="str">
            <v>BA2671</v>
          </cell>
          <cell r="C349" t="str">
            <v>CE.B.10.a)</v>
          </cell>
          <cell r="I349">
            <v>1245.68</v>
          </cell>
          <cell r="M349">
            <v>199.04289999999992</v>
          </cell>
        </row>
        <row r="350">
          <cell r="B350" t="str">
            <v>BA2671</v>
          </cell>
          <cell r="C350" t="str">
            <v>CE.B.10.a)</v>
          </cell>
          <cell r="I350">
            <v>1071.45</v>
          </cell>
          <cell r="M350">
            <v>1071.44559</v>
          </cell>
        </row>
        <row r="351">
          <cell r="B351" t="str">
            <v>BA2671</v>
          </cell>
          <cell r="C351" t="str">
            <v>CE.B.10.a)</v>
          </cell>
          <cell r="I351">
            <v>0.16</v>
          </cell>
          <cell r="M351">
            <v>3.0199999999999949E-3</v>
          </cell>
        </row>
        <row r="352">
          <cell r="B352" t="str">
            <v>BA2678</v>
          </cell>
          <cell r="C352" t="str">
            <v>CE.B.10.a)</v>
          </cell>
          <cell r="I352">
            <v>1574.21</v>
          </cell>
          <cell r="M352">
            <v>36023.95846999999</v>
          </cell>
        </row>
        <row r="353">
          <cell r="B353" t="str">
            <v>BA2682</v>
          </cell>
          <cell r="C353" t="str">
            <v>CE.B.10.b)</v>
          </cell>
          <cell r="I353">
            <v>115202.36</v>
          </cell>
          <cell r="M353">
            <v>121871.54467000005</v>
          </cell>
        </row>
        <row r="354">
          <cell r="B354" t="str">
            <v>BA2684</v>
          </cell>
          <cell r="C354" t="str">
            <v>CE.B.10.b)</v>
          </cell>
          <cell r="I354">
            <v>47250.27</v>
          </cell>
          <cell r="M354">
            <v>33768.879940000006</v>
          </cell>
        </row>
        <row r="355">
          <cell r="B355" t="str">
            <v>BA2685</v>
          </cell>
          <cell r="C355" t="str">
            <v>CE.B.10.b)</v>
          </cell>
          <cell r="I355">
            <v>13799.4</v>
          </cell>
          <cell r="M355">
            <v>15838.527660000002</v>
          </cell>
        </row>
        <row r="356">
          <cell r="B356" t="str">
            <v>BA2686</v>
          </cell>
          <cell r="C356" t="str">
            <v>CE.B.10.b)</v>
          </cell>
          <cell r="I356">
            <v>2508.89</v>
          </cell>
          <cell r="M356">
            <v>21346.469870000001</v>
          </cell>
        </row>
        <row r="357">
          <cell r="B357" t="str">
            <v>BA2710</v>
          </cell>
          <cell r="C357" t="str">
            <v>CE.B.11.a)</v>
          </cell>
          <cell r="I357">
            <v>5671394</v>
          </cell>
          <cell r="M357">
            <v>4780000</v>
          </cell>
        </row>
        <row r="358">
          <cell r="B358" t="str">
            <v>BA2720</v>
          </cell>
          <cell r="C358" t="str">
            <v>CE.B.11.a)</v>
          </cell>
          <cell r="I358">
            <v>932495</v>
          </cell>
          <cell r="M358">
            <v>300000</v>
          </cell>
        </row>
        <row r="359">
          <cell r="B359" t="str">
            <v>BA2740</v>
          </cell>
          <cell r="C359" t="str">
            <v>CE.B.11.a)</v>
          </cell>
          <cell r="I359">
            <v>1360000</v>
          </cell>
          <cell r="M359">
            <v>700000</v>
          </cell>
        </row>
        <row r="360">
          <cell r="B360" t="str">
            <v>BA2771</v>
          </cell>
          <cell r="C360" t="str">
            <v>CE.B.11.b)</v>
          </cell>
          <cell r="I360">
            <v>1109187.95</v>
          </cell>
          <cell r="M360">
            <v>226550.75</v>
          </cell>
        </row>
        <row r="361">
          <cell r="B361" t="str">
            <v>BA2890</v>
          </cell>
          <cell r="C361" t="str">
            <v>CE.B.11.c)</v>
          </cell>
          <cell r="I361">
            <v>77000</v>
          </cell>
          <cell r="M361">
            <v>197000</v>
          </cell>
        </row>
        <row r="362">
          <cell r="B362" t="str">
            <v>BA2890</v>
          </cell>
          <cell r="C362" t="str">
            <v>CE.B.11.c)</v>
          </cell>
          <cell r="I362">
            <v>117070</v>
          </cell>
          <cell r="M362">
            <v>117070</v>
          </cell>
        </row>
        <row r="363">
          <cell r="B363" t="str">
            <v>BA2890</v>
          </cell>
          <cell r="C363" t="str">
            <v>CE.B.11.c)</v>
          </cell>
          <cell r="I363">
            <v>77740</v>
          </cell>
          <cell r="M363">
            <v>77740</v>
          </cell>
        </row>
        <row r="364">
          <cell r="B364" t="str">
            <v>BA2890</v>
          </cell>
          <cell r="C364" t="str">
            <v>CE.B.11.c)</v>
          </cell>
          <cell r="I364">
            <v>62560</v>
          </cell>
          <cell r="M364">
            <v>62560</v>
          </cell>
        </row>
        <row r="365">
          <cell r="B365" t="str">
            <v>BA2890</v>
          </cell>
          <cell r="C365" t="str">
            <v>CE.B.11.c)</v>
          </cell>
          <cell r="I365">
            <v>57361.26</v>
          </cell>
          <cell r="M365">
            <v>57361.26</v>
          </cell>
        </row>
        <row r="366">
          <cell r="B366" t="str">
            <v>BA2890</v>
          </cell>
          <cell r="C366" t="str">
            <v>CE.B.11.c)</v>
          </cell>
          <cell r="I366">
            <v>46422.93</v>
          </cell>
          <cell r="M366">
            <v>46422.93</v>
          </cell>
        </row>
        <row r="367">
          <cell r="B367" t="str">
            <v>BA2884</v>
          </cell>
          <cell r="C367" t="str">
            <v>CE.B.11.c)</v>
          </cell>
          <cell r="I367">
            <v>402504</v>
          </cell>
          <cell r="M367">
            <v>402504</v>
          </cell>
        </row>
        <row r="368">
          <cell r="B368" t="str">
            <v>BA2884</v>
          </cell>
          <cell r="C368" t="str">
            <v>CE.B.11.c)</v>
          </cell>
          <cell r="I368">
            <v>105047</v>
          </cell>
          <cell r="M368">
            <v>105047</v>
          </cell>
        </row>
        <row r="369">
          <cell r="B369" t="str">
            <v>CA0140</v>
          </cell>
          <cell r="C369" t="str">
            <v>CE.C.2)</v>
          </cell>
          <cell r="I369">
            <v>23622.41</v>
          </cell>
          <cell r="M369">
            <v>23622.41</v>
          </cell>
        </row>
        <row r="370">
          <cell r="B370" t="str">
            <v>EA0040</v>
          </cell>
          <cell r="C370" t="str">
            <v>CE.E.1.b)</v>
          </cell>
          <cell r="I370">
            <v>-800</v>
          </cell>
          <cell r="M370">
            <v>0</v>
          </cell>
        </row>
        <row r="371">
          <cell r="B371" t="str">
            <v>EA0060</v>
          </cell>
          <cell r="C371" t="str">
            <v>CE.E.1.b)</v>
          </cell>
          <cell r="I371">
            <v>-96423</v>
          </cell>
          <cell r="M371">
            <v>0</v>
          </cell>
        </row>
        <row r="372">
          <cell r="B372" t="str">
            <v>EA0090</v>
          </cell>
          <cell r="C372" t="str">
            <v>CE.E.1.b)</v>
          </cell>
          <cell r="I372">
            <v>-117067.65</v>
          </cell>
          <cell r="M372">
            <v>0</v>
          </cell>
        </row>
        <row r="373">
          <cell r="B373" t="str">
            <v>EA0130</v>
          </cell>
          <cell r="C373" t="str">
            <v>CE.E.1.b)</v>
          </cell>
          <cell r="I373">
            <v>-157750.85</v>
          </cell>
          <cell r="M373">
            <v>0</v>
          </cell>
        </row>
        <row r="374">
          <cell r="B374" t="str">
            <v>EA0140</v>
          </cell>
          <cell r="C374" t="str">
            <v>CE.E.1.b)</v>
          </cell>
          <cell r="I374">
            <v>-407609</v>
          </cell>
          <cell r="M374">
            <v>0</v>
          </cell>
        </row>
        <row r="375">
          <cell r="B375" t="str">
            <v>EA0230</v>
          </cell>
          <cell r="C375" t="str">
            <v>CE.E.1.b)</v>
          </cell>
          <cell r="I375">
            <v>-103308.89</v>
          </cell>
          <cell r="M375">
            <v>0</v>
          </cell>
        </row>
        <row r="376">
          <cell r="B376" t="str">
            <v>EA0240</v>
          </cell>
          <cell r="C376" t="str">
            <v>CE.E.1.b)</v>
          </cell>
          <cell r="I376">
            <v>-27271.08</v>
          </cell>
          <cell r="M376">
            <v>0</v>
          </cell>
        </row>
        <row r="377">
          <cell r="B377" t="str">
            <v>EA0380</v>
          </cell>
          <cell r="C377" t="str">
            <v>CE.E.2.b)</v>
          </cell>
          <cell r="I377">
            <v>189730</v>
          </cell>
          <cell r="M377">
            <v>0</v>
          </cell>
        </row>
        <row r="378">
          <cell r="B378" t="str">
            <v>EA0390</v>
          </cell>
          <cell r="C378" t="str">
            <v>CE.E.2.b)</v>
          </cell>
          <cell r="I378">
            <v>695.68</v>
          </cell>
          <cell r="M378">
            <v>0</v>
          </cell>
        </row>
        <row r="379">
          <cell r="B379" t="str">
            <v>EA0400</v>
          </cell>
          <cell r="C379" t="str">
            <v>CE.E.2.b)</v>
          </cell>
          <cell r="I379">
            <v>217879</v>
          </cell>
          <cell r="M379">
            <v>0</v>
          </cell>
        </row>
        <row r="380">
          <cell r="B380" t="str">
            <v>EA0440</v>
          </cell>
          <cell r="C380" t="str">
            <v>CE.E.2.b)</v>
          </cell>
          <cell r="I380">
            <v>83235.91</v>
          </cell>
          <cell r="M380">
            <v>83235.91</v>
          </cell>
        </row>
        <row r="381">
          <cell r="B381" t="str">
            <v>EA0440</v>
          </cell>
          <cell r="C381" t="str">
            <v>CE.E.2.b)</v>
          </cell>
          <cell r="I381">
            <v>138255.59000000008</v>
          </cell>
          <cell r="M381">
            <v>138255.59000000008</v>
          </cell>
        </row>
        <row r="382">
          <cell r="B382" t="str">
            <v>EA0450</v>
          </cell>
          <cell r="C382" t="str">
            <v>CE.E.2.b)</v>
          </cell>
          <cell r="I382">
            <v>2057262.96</v>
          </cell>
          <cell r="M382">
            <v>0</v>
          </cell>
        </row>
        <row r="383">
          <cell r="B383" t="str">
            <v>EA0540</v>
          </cell>
          <cell r="C383" t="str">
            <v>CE.E.2.b)</v>
          </cell>
          <cell r="I383">
            <v>9046.52</v>
          </cell>
          <cell r="M383">
            <v>9046.52</v>
          </cell>
        </row>
        <row r="384">
          <cell r="B384" t="str">
            <v>EA0550</v>
          </cell>
          <cell r="C384" t="str">
            <v>CE.E.2.b)</v>
          </cell>
          <cell r="I384">
            <v>233797.27</v>
          </cell>
          <cell r="M384">
            <v>0</v>
          </cell>
        </row>
        <row r="385">
          <cell r="B385" t="str">
            <v>YA0020</v>
          </cell>
          <cell r="C385" t="str">
            <v>CE.Y.1.a)</v>
          </cell>
          <cell r="I385">
            <v>11675123.279999999</v>
          </cell>
          <cell r="M385">
            <v>12379332</v>
          </cell>
        </row>
        <row r="386">
          <cell r="B386" t="str">
            <v>YA0030</v>
          </cell>
          <cell r="C386" t="str">
            <v>CE.Y.1.b)</v>
          </cell>
          <cell r="I386">
            <v>377779.08</v>
          </cell>
          <cell r="M386">
            <v>377779.08</v>
          </cell>
        </row>
        <row r="387">
          <cell r="B387" t="str">
            <v>YA0040</v>
          </cell>
          <cell r="C387" t="str">
            <v>CE.Y.1.c)</v>
          </cell>
          <cell r="I387">
            <v>128280</v>
          </cell>
          <cell r="M387">
            <v>128280</v>
          </cell>
        </row>
      </sheetData>
      <sheetData sheetId="5"/>
      <sheetData sheetId="6">
        <row r="4">
          <cell r="C4" t="str">
            <v>SPA.A.I.3)</v>
          </cell>
          <cell r="I4">
            <v>434714.38</v>
          </cell>
          <cell r="M4">
            <v>434714.38</v>
          </cell>
        </row>
        <row r="5">
          <cell r="C5" t="str">
            <v>SPA.A.I.3)</v>
          </cell>
          <cell r="I5">
            <v>-434714.38</v>
          </cell>
          <cell r="M5">
            <v>-434714.38</v>
          </cell>
        </row>
        <row r="6">
          <cell r="C6" t="str">
            <v>SPA.A.I.4)</v>
          </cell>
          <cell r="I6">
            <v>581036.29</v>
          </cell>
          <cell r="M6">
            <v>581036.29</v>
          </cell>
        </row>
        <row r="7">
          <cell r="C7" t="str">
            <v>SPA.A.I.5)</v>
          </cell>
          <cell r="I7">
            <v>205078.52</v>
          </cell>
          <cell r="M7">
            <v>205078.52</v>
          </cell>
        </row>
        <row r="8">
          <cell r="C8" t="str">
            <v>SPA.A.I.5)</v>
          </cell>
          <cell r="I8">
            <v>-205078.52</v>
          </cell>
          <cell r="M8">
            <v>-205078.52</v>
          </cell>
        </row>
        <row r="9">
          <cell r="C9" t="str">
            <v>SPA.A.I.5)</v>
          </cell>
          <cell r="I9">
            <v>0</v>
          </cell>
          <cell r="M9">
            <v>0</v>
          </cell>
        </row>
        <row r="10">
          <cell r="C10" t="str">
            <v>SPA.A.II.1.a)</v>
          </cell>
          <cell r="I10">
            <v>3352010.74</v>
          </cell>
          <cell r="M10">
            <v>3352010.74</v>
          </cell>
        </row>
        <row r="11">
          <cell r="C11" t="str">
            <v>SPA.A.II.2.a)</v>
          </cell>
          <cell r="I11">
            <v>4190919.96</v>
          </cell>
          <cell r="M11">
            <v>4190919.96</v>
          </cell>
        </row>
        <row r="12">
          <cell r="C12" t="str">
            <v>SPA.A.II.2.a)</v>
          </cell>
          <cell r="I12">
            <v>-2705576.0700000003</v>
          </cell>
          <cell r="M12">
            <v>-2827154.9372833706</v>
          </cell>
        </row>
        <row r="13">
          <cell r="C13" t="str">
            <v>SPA.A.II.2.b)</v>
          </cell>
          <cell r="I13">
            <v>213528819.55000001</v>
          </cell>
          <cell r="M13">
            <v>214083130.47</v>
          </cell>
        </row>
        <row r="14">
          <cell r="C14" t="str">
            <v>SPA.A.II.2.b)</v>
          </cell>
          <cell r="I14">
            <v>-105829465.12475</v>
          </cell>
          <cell r="M14">
            <v>-111935975.95695594</v>
          </cell>
        </row>
        <row r="15">
          <cell r="C15" t="str">
            <v>SPA.A.II.3)</v>
          </cell>
          <cell r="I15">
            <v>29391889.050000001</v>
          </cell>
          <cell r="M15">
            <v>29953553.650000002</v>
          </cell>
        </row>
        <row r="16">
          <cell r="C16" t="str">
            <v>SPA.A.II.3)</v>
          </cell>
          <cell r="I16">
            <v>-24143508.445</v>
          </cell>
          <cell r="M16">
            <v>-25631447.585239574</v>
          </cell>
        </row>
        <row r="17">
          <cell r="C17" t="str">
            <v>SPA.A.II.4)</v>
          </cell>
          <cell r="I17">
            <v>138739592.47</v>
          </cell>
          <cell r="M17">
            <v>139389877.16999999</v>
          </cell>
        </row>
        <row r="18">
          <cell r="C18" t="str">
            <v>SPA.A.II.4)</v>
          </cell>
          <cell r="I18">
            <v>-126922267.96000001</v>
          </cell>
          <cell r="M18">
            <v>-131498009.17090337</v>
          </cell>
        </row>
        <row r="19">
          <cell r="C19" t="str">
            <v>SPA.A.II.5)</v>
          </cell>
          <cell r="I19">
            <v>14358358.66</v>
          </cell>
          <cell r="M19">
            <v>15092098.439999999</v>
          </cell>
        </row>
        <row r="20">
          <cell r="C20" t="str">
            <v>SPA.A.II.5)</v>
          </cell>
          <cell r="I20">
            <v>-13276630.449375</v>
          </cell>
          <cell r="M20">
            <v>-13624662.445202837</v>
          </cell>
        </row>
        <row r="21">
          <cell r="C21" t="str">
            <v>SPA.A.II.6)</v>
          </cell>
          <cell r="I21">
            <v>956257.48</v>
          </cell>
          <cell r="M21">
            <v>956257.48</v>
          </cell>
        </row>
        <row r="22">
          <cell r="C22" t="str">
            <v>SPA.A.II.6)</v>
          </cell>
          <cell r="I22">
            <v>-914287.9800000001</v>
          </cell>
          <cell r="M22">
            <v>-987274.21253902488</v>
          </cell>
        </row>
        <row r="23">
          <cell r="C23" t="str">
            <v>SPA.A.II.7)</v>
          </cell>
          <cell r="I23">
            <v>126284.82</v>
          </cell>
          <cell r="M23">
            <v>126284.82</v>
          </cell>
        </row>
        <row r="24">
          <cell r="C24" t="str">
            <v>SPA.A.II.8)</v>
          </cell>
          <cell r="I24">
            <v>14113496.880000001</v>
          </cell>
          <cell r="M24">
            <v>14113496.880000001</v>
          </cell>
        </row>
        <row r="25">
          <cell r="C25" t="str">
            <v>SPA.A.II.8)</v>
          </cell>
          <cell r="I25">
            <v>-13771559.949999999</v>
          </cell>
          <cell r="M25">
            <v>-14278053.390125895</v>
          </cell>
        </row>
        <row r="26">
          <cell r="C26" t="str">
            <v>SPA.A.II.9)</v>
          </cell>
          <cell r="I26">
            <v>15463201.739999998</v>
          </cell>
          <cell r="M26">
            <v>15463201.739999998</v>
          </cell>
        </row>
        <row r="27">
          <cell r="C27" t="str">
            <v>SPA.A.III.2.a)</v>
          </cell>
          <cell r="I27">
            <v>1278000</v>
          </cell>
          <cell r="M27">
            <v>1278000</v>
          </cell>
        </row>
        <row r="28">
          <cell r="C28" t="str">
            <v>SPA.B.I.1)</v>
          </cell>
          <cell r="I28">
            <v>4697242.5531087276</v>
          </cell>
          <cell r="M28">
            <v>4697242.5531087276</v>
          </cell>
        </row>
        <row r="29">
          <cell r="C29" t="str">
            <v>SPA.B.I.1)</v>
          </cell>
          <cell r="I29">
            <v>13018522.152648626</v>
          </cell>
          <cell r="M29">
            <v>13018522.152648626</v>
          </cell>
        </row>
        <row r="30">
          <cell r="C30" t="str">
            <v>SPA.B.I.1)</v>
          </cell>
          <cell r="I30">
            <v>12426.504770000001</v>
          </cell>
          <cell r="M30">
            <v>12426.504770000001</v>
          </cell>
        </row>
        <row r="31">
          <cell r="C31" t="str">
            <v>SPA.B.I.1)</v>
          </cell>
          <cell r="I31">
            <v>651.47857999999997</v>
          </cell>
          <cell r="M31">
            <v>651.47857999999997</v>
          </cell>
        </row>
        <row r="32">
          <cell r="C32" t="str">
            <v>SPA.B.I.1)</v>
          </cell>
          <cell r="I32">
            <v>0</v>
          </cell>
          <cell r="M32">
            <v>0</v>
          </cell>
        </row>
        <row r="33">
          <cell r="C33" t="str">
            <v>SPA.B.I.2)</v>
          </cell>
          <cell r="I33">
            <v>121871.54467000005</v>
          </cell>
          <cell r="M33">
            <v>121871.54467000005</v>
          </cell>
        </row>
        <row r="34">
          <cell r="C34" t="str">
            <v>SPA.B.I.2)</v>
          </cell>
          <cell r="I34">
            <v>33768.879940000006</v>
          </cell>
          <cell r="M34">
            <v>33768.879940000006</v>
          </cell>
        </row>
        <row r="35">
          <cell r="C35" t="str">
            <v>SPA.B.I.2)</v>
          </cell>
          <cell r="I35">
            <v>15838.527660000002</v>
          </cell>
          <cell r="M35">
            <v>15838.527660000002</v>
          </cell>
        </row>
        <row r="36">
          <cell r="C36" t="str">
            <v>SPA.B.I.2)</v>
          </cell>
          <cell r="I36">
            <v>57370.428339999991</v>
          </cell>
          <cell r="M36">
            <v>57370.428339999991</v>
          </cell>
        </row>
        <row r="37">
          <cell r="C37" t="str">
            <v>SPA.B.II.1.b)</v>
          </cell>
          <cell r="I37">
            <v>1448565</v>
          </cell>
          <cell r="M37">
            <v>1448565</v>
          </cell>
        </row>
        <row r="38">
          <cell r="C38" t="str">
            <v>SPA.B.II.2.a.1.a)</v>
          </cell>
          <cell r="I38">
            <v>121249923.80072245</v>
          </cell>
          <cell r="M38">
            <v>127228333.39285238</v>
          </cell>
        </row>
        <row r="39">
          <cell r="C39" t="str">
            <v>SPA.B.II.2.a.1.a)</v>
          </cell>
          <cell r="I39">
            <v>0</v>
          </cell>
          <cell r="M39">
            <v>0</v>
          </cell>
        </row>
        <row r="40">
          <cell r="C40" t="str">
            <v>SPA.B.II.2.a.1.d)</v>
          </cell>
          <cell r="I40">
            <v>9528195.5600000005</v>
          </cell>
          <cell r="M40">
            <v>9683286.1400000006</v>
          </cell>
        </row>
        <row r="41">
          <cell r="C41" t="str">
            <v>SPA.B.II.2.a.2)</v>
          </cell>
          <cell r="I41">
            <v>42791.76</v>
          </cell>
          <cell r="M41">
            <v>42791.76</v>
          </cell>
        </row>
        <row r="42">
          <cell r="C42" t="str">
            <v>SPA.B.II.2.b.1)</v>
          </cell>
          <cell r="I42">
            <v>25501565.390000001</v>
          </cell>
          <cell r="M42">
            <v>25501565.390000001</v>
          </cell>
        </row>
        <row r="43">
          <cell r="C43" t="str">
            <v>SPA.B.II.3)</v>
          </cell>
          <cell r="I43">
            <v>2700000</v>
          </cell>
          <cell r="M43">
            <v>2700000</v>
          </cell>
        </row>
        <row r="44">
          <cell r="C44" t="str">
            <v>SPA.B.II.4.a)</v>
          </cell>
          <cell r="I44">
            <v>6229372.620000001</v>
          </cell>
          <cell r="M44">
            <v>6228557.870000001</v>
          </cell>
        </row>
        <row r="45">
          <cell r="C45" t="str">
            <v>SPA.B.II.4.b)</v>
          </cell>
          <cell r="I45">
            <v>257082</v>
          </cell>
          <cell r="M45">
            <v>257082</v>
          </cell>
        </row>
        <row r="46">
          <cell r="C46" t="str">
            <v>SPA.B.II.5)</v>
          </cell>
          <cell r="I46">
            <v>119811.86</v>
          </cell>
          <cell r="M46">
            <v>119811.86</v>
          </cell>
        </row>
        <row r="47">
          <cell r="C47" t="str">
            <v>SPA.B.II.5)</v>
          </cell>
          <cell r="I47">
            <v>665085.02</v>
          </cell>
          <cell r="M47">
            <v>665085.02</v>
          </cell>
        </row>
        <row r="48">
          <cell r="C48" t="str">
            <v>SPA.B.II.6)</v>
          </cell>
          <cell r="I48">
            <v>1248981.53</v>
          </cell>
          <cell r="M48">
            <v>1248981.53</v>
          </cell>
        </row>
        <row r="49">
          <cell r="C49" t="str">
            <v>SPA.B.II.7)</v>
          </cell>
          <cell r="I49">
            <v>1169394.2899999998</v>
          </cell>
          <cell r="M49">
            <v>1227573.0599999998</v>
          </cell>
        </row>
        <row r="50">
          <cell r="C50" t="str">
            <v>SPA.B.II.7)</v>
          </cell>
          <cell r="I50">
            <v>1237287.6100000001</v>
          </cell>
          <cell r="M50">
            <v>1237287.6100000001</v>
          </cell>
        </row>
        <row r="51">
          <cell r="C51" t="str">
            <v>SPA.B.II.7)</v>
          </cell>
          <cell r="I51">
            <v>886856.95</v>
          </cell>
          <cell r="M51">
            <v>886856.95</v>
          </cell>
        </row>
        <row r="52">
          <cell r="C52" t="str">
            <v>SPA.B.IV.1)</v>
          </cell>
          <cell r="I52">
            <v>4947.91</v>
          </cell>
          <cell r="M52">
            <v>4947.91</v>
          </cell>
        </row>
        <row r="53">
          <cell r="C53" t="str">
            <v>SPA.B.IV.2)</v>
          </cell>
          <cell r="I53">
            <v>87834774.090000004</v>
          </cell>
          <cell r="M53">
            <v>87834774.090000004</v>
          </cell>
        </row>
        <row r="54">
          <cell r="C54" t="str">
            <v>SPA.B.IV.4)</v>
          </cell>
          <cell r="I54">
            <v>227.51</v>
          </cell>
          <cell r="M54">
            <v>227.51</v>
          </cell>
        </row>
        <row r="55">
          <cell r="C55" t="str">
            <v>SPA.C.II)</v>
          </cell>
          <cell r="I55">
            <v>1808.33</v>
          </cell>
          <cell r="M55">
            <v>1808.33</v>
          </cell>
        </row>
        <row r="56">
          <cell r="C56" t="str">
            <v>COA.D.4)</v>
          </cell>
          <cell r="I56">
            <v>6195012.21</v>
          </cell>
          <cell r="M56">
            <v>6195012.21</v>
          </cell>
        </row>
        <row r="57">
          <cell r="C57" t="str">
            <v>SPP.A.I)</v>
          </cell>
          <cell r="I57">
            <v>-25785802.759999998</v>
          </cell>
          <cell r="M57">
            <v>-25785802.759999998</v>
          </cell>
        </row>
        <row r="58">
          <cell r="C58" t="str">
            <v>SPP.A.II.1)</v>
          </cell>
          <cell r="I58">
            <v>-21900658.52</v>
          </cell>
          <cell r="M58">
            <v>-20807961.050000001</v>
          </cell>
        </row>
        <row r="59">
          <cell r="C59" t="str">
            <v>SPP.A.II.2.c)</v>
          </cell>
          <cell r="I59">
            <v>-16986421.280000001</v>
          </cell>
          <cell r="M59">
            <v>-16764621.990000002</v>
          </cell>
        </row>
        <row r="60">
          <cell r="C60" t="str">
            <v>SPP.A.II.3)</v>
          </cell>
          <cell r="I60">
            <v>-94010096.909999996</v>
          </cell>
          <cell r="M60">
            <v>-86358500.670000002</v>
          </cell>
        </row>
        <row r="61">
          <cell r="C61" t="str">
            <v>SPP.A.II.4)</v>
          </cell>
          <cell r="I61">
            <v>-2911547.84</v>
          </cell>
          <cell r="M61">
            <v>-2911547.84</v>
          </cell>
        </row>
        <row r="62">
          <cell r="C62" t="str">
            <v>SPP.A.II.5)</v>
          </cell>
          <cell r="I62">
            <v>-32331043.540875003</v>
          </cell>
          <cell r="M62">
            <v>-30502273.551750004</v>
          </cell>
        </row>
        <row r="63">
          <cell r="C63" t="str">
            <v>SPP.A.III)</v>
          </cell>
          <cell r="I63">
            <v>-5443919.2299999995</v>
          </cell>
          <cell r="M63">
            <v>-5443919.2299999995</v>
          </cell>
        </row>
        <row r="64">
          <cell r="C64" t="str">
            <v>SPP.A.VI)</v>
          </cell>
          <cell r="I64">
            <v>-862184.98</v>
          </cell>
          <cell r="M64">
            <v>-862184.98</v>
          </cell>
        </row>
        <row r="65">
          <cell r="C65" t="str">
            <v>SPP.A.VII)</v>
          </cell>
          <cell r="I65">
            <v>0</v>
          </cell>
          <cell r="M65">
            <v>0</v>
          </cell>
        </row>
        <row r="66">
          <cell r="C66" t="str">
            <v>SPP.B.2)</v>
          </cell>
          <cell r="I66">
            <v>-28805634.969999999</v>
          </cell>
          <cell r="M66">
            <v>-27914240.969999999</v>
          </cell>
        </row>
        <row r="67">
          <cell r="C67" t="str">
            <v>SPP.B.2)</v>
          </cell>
          <cell r="I67">
            <v>-3274000.05</v>
          </cell>
          <cell r="M67">
            <v>-2641505.0499999998</v>
          </cell>
        </row>
        <row r="68">
          <cell r="C68" t="str">
            <v>SPP.B.2)</v>
          </cell>
          <cell r="I68">
            <v>-10340325.75</v>
          </cell>
          <cell r="M68">
            <v>-9680325.75</v>
          </cell>
        </row>
        <row r="69">
          <cell r="C69" t="str">
            <v>SPP.B.2)</v>
          </cell>
          <cell r="I69">
            <v>-1762062.25</v>
          </cell>
          <cell r="M69">
            <v>-1762062.25</v>
          </cell>
        </row>
        <row r="70">
          <cell r="C70" t="str">
            <v>SPP.B.2)</v>
          </cell>
          <cell r="I70">
            <v>-497598.05</v>
          </cell>
          <cell r="M70">
            <v>-497598.05</v>
          </cell>
        </row>
        <row r="71">
          <cell r="C71" t="str">
            <v>SPP.B.2)</v>
          </cell>
          <cell r="I71">
            <v>-3368845.67</v>
          </cell>
          <cell r="M71">
            <v>-3368845.67</v>
          </cell>
        </row>
        <row r="72">
          <cell r="C72" t="str">
            <v>SPP.B.4)</v>
          </cell>
          <cell r="I72">
            <v>-8013758.0899999999</v>
          </cell>
          <cell r="M72">
            <v>-7765722.1500000004</v>
          </cell>
        </row>
        <row r="73">
          <cell r="C73" t="str">
            <v>SPP.B.4)</v>
          </cell>
          <cell r="I73">
            <v>-11753812.02</v>
          </cell>
          <cell r="M73">
            <v>-11753812.02</v>
          </cell>
        </row>
        <row r="74">
          <cell r="C74" t="str">
            <v>SPP.B.4)</v>
          </cell>
          <cell r="I74">
            <v>-147797.48000000001</v>
          </cell>
          <cell r="M74">
            <v>-147797.48000000001</v>
          </cell>
        </row>
        <row r="75">
          <cell r="C75" t="str">
            <v>SPP.B.4)</v>
          </cell>
          <cell r="I75">
            <v>-40000</v>
          </cell>
          <cell r="M75">
            <v>-40000</v>
          </cell>
        </row>
        <row r="76">
          <cell r="C76" t="str">
            <v>SPP.B.4)</v>
          </cell>
          <cell r="I76">
            <v>-180613.3</v>
          </cell>
          <cell r="M76">
            <v>-205613.3</v>
          </cell>
        </row>
        <row r="77">
          <cell r="C77" t="str">
            <v>SPP.B.5)</v>
          </cell>
          <cell r="I77">
            <v>-8116253.2200000007</v>
          </cell>
          <cell r="M77">
            <v>-8116253.2200000007</v>
          </cell>
        </row>
        <row r="78">
          <cell r="C78" t="str">
            <v>SPP.B.5)</v>
          </cell>
          <cell r="I78">
            <v>-3372991.97</v>
          </cell>
          <cell r="M78">
            <v>-3492991.97</v>
          </cell>
        </row>
        <row r="79">
          <cell r="C79" t="str">
            <v>SPP.B.5)</v>
          </cell>
          <cell r="I79">
            <v>-2245100.94</v>
          </cell>
          <cell r="M79">
            <v>-2245100.94</v>
          </cell>
        </row>
        <row r="80">
          <cell r="C80" t="str">
            <v>SPP.D.2)</v>
          </cell>
          <cell r="I80">
            <v>-5164.57</v>
          </cell>
          <cell r="M80">
            <v>-5164.57</v>
          </cell>
        </row>
        <row r="81">
          <cell r="C81" t="str">
            <v>SPP.D.3)</v>
          </cell>
          <cell r="I81">
            <v>0</v>
          </cell>
          <cell r="M81">
            <v>0</v>
          </cell>
        </row>
        <row r="82">
          <cell r="C82" t="str">
            <v>SPP.D.3)</v>
          </cell>
          <cell r="I82">
            <v>0</v>
          </cell>
          <cell r="M82">
            <v>0</v>
          </cell>
        </row>
        <row r="83">
          <cell r="C83" t="str">
            <v>SPP.D.4)</v>
          </cell>
          <cell r="I83">
            <v>-11955.08</v>
          </cell>
          <cell r="M83">
            <v>-11955.08</v>
          </cell>
        </row>
        <row r="84">
          <cell r="C84" t="str">
            <v>SPP.D.5.a)</v>
          </cell>
          <cell r="I84">
            <v>31850</v>
          </cell>
          <cell r="M84">
            <v>31850</v>
          </cell>
        </row>
        <row r="85">
          <cell r="C85" t="str">
            <v>SPP.D.5.d)</v>
          </cell>
          <cell r="I85">
            <v>-1734180.04</v>
          </cell>
          <cell r="M85">
            <v>-1805180.04</v>
          </cell>
        </row>
        <row r="86">
          <cell r="C86" t="str">
            <v>SPP.D.5.f)</v>
          </cell>
          <cell r="I86">
            <v>-75250.97</v>
          </cell>
          <cell r="M86">
            <v>-75250.97</v>
          </cell>
        </row>
        <row r="87">
          <cell r="C87" t="str">
            <v>SPP.D.6)</v>
          </cell>
          <cell r="I87">
            <v>-2096.75</v>
          </cell>
          <cell r="M87">
            <v>-2096.75</v>
          </cell>
        </row>
        <row r="88">
          <cell r="C88" t="str">
            <v>SPP.D.6)</v>
          </cell>
          <cell r="I88">
            <v>-888789.92</v>
          </cell>
          <cell r="M88">
            <v>-888789.92</v>
          </cell>
        </row>
        <row r="89">
          <cell r="C89" t="str">
            <v>SPP.D.7)</v>
          </cell>
          <cell r="I89">
            <v>-243280.18</v>
          </cell>
          <cell r="M89">
            <v>-243280.18</v>
          </cell>
        </row>
        <row r="90">
          <cell r="C90" t="str">
            <v>SPP.D.7)</v>
          </cell>
          <cell r="I90">
            <v>-45501546.009999998</v>
          </cell>
          <cell r="M90">
            <v>-50057524.719999999</v>
          </cell>
        </row>
        <row r="91">
          <cell r="C91" t="str">
            <v>SPP.D.9)</v>
          </cell>
          <cell r="I91">
            <v>10075.25</v>
          </cell>
          <cell r="M91">
            <v>10075.25</v>
          </cell>
        </row>
        <row r="92">
          <cell r="C92" t="str">
            <v>SPP.D.9)</v>
          </cell>
          <cell r="I92">
            <v>-14369188.129999999</v>
          </cell>
          <cell r="M92">
            <v>-15022396.85</v>
          </cell>
        </row>
        <row r="93">
          <cell r="C93" t="str">
            <v>SPP.D.11)</v>
          </cell>
          <cell r="I93">
            <v>-24836039.693460003</v>
          </cell>
          <cell r="M93">
            <v>-23095966.680000007</v>
          </cell>
        </row>
        <row r="94">
          <cell r="C94" t="str">
            <v>SPP.D.12)</v>
          </cell>
          <cell r="I94">
            <v>-57979147.160000004</v>
          </cell>
          <cell r="M94">
            <v>-62766133.700000003</v>
          </cell>
        </row>
        <row r="95">
          <cell r="C95" t="str">
            <v>SPP.D.12)</v>
          </cell>
          <cell r="I95">
            <v>-1921473.48</v>
          </cell>
          <cell r="M95">
            <v>-1921473.48</v>
          </cell>
        </row>
        <row r="96">
          <cell r="C96" t="str">
            <v>SPP.E.1)</v>
          </cell>
          <cell r="I96">
            <v>0</v>
          </cell>
          <cell r="M96">
            <v>0</v>
          </cell>
        </row>
        <row r="97">
          <cell r="C97" t="str">
            <v>COP.F.4)</v>
          </cell>
          <cell r="I97">
            <v>-6195012.21</v>
          </cell>
          <cell r="M97">
            <v>-6195012.21</v>
          </cell>
        </row>
        <row r="98">
          <cell r="C98" t="str">
            <v>SPA.B.II.1.a.1)</v>
          </cell>
          <cell r="I98">
            <v>0</v>
          </cell>
          <cell r="M98">
            <v>-220700.98</v>
          </cell>
        </row>
        <row r="99">
          <cell r="C99" t="str">
            <v>SPA.B.II.2.a.1.a)</v>
          </cell>
          <cell r="I99">
            <v>3075720.5900000008</v>
          </cell>
          <cell r="M99">
            <v>3070152.120000001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onfronto con i trimestre 2007"/>
      <sheetName val="confronto con iv trimestre 2007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v."/>
      <sheetName val="CE"/>
      <sheetName val="tabelle"/>
      <sheetName val="quadro macro"/>
      <sheetName val="system_tabs"/>
      <sheetName val="Dati"/>
      <sheetName val="Accessi_per_SINGOLO_MESE"/>
      <sheetName val="RICOVERATI"/>
      <sheetName val="confronto con i trimestre 2007"/>
      <sheetName val="confronto con iv trimestre 2007"/>
      <sheetName val="0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>
        <row r="5">
          <cell r="B5">
            <v>4565677.4227499999</v>
          </cell>
        </row>
      </sheetData>
      <sheetData sheetId="26">
        <row r="5">
          <cell r="B5">
            <v>4565677.4227499999</v>
          </cell>
        </row>
      </sheetData>
      <sheetData sheetId="27">
        <row r="30">
          <cell r="C30">
            <v>0</v>
          </cell>
        </row>
      </sheetData>
      <sheetData sheetId="28">
        <row r="5">
          <cell r="B5">
            <v>4565677.4227499999</v>
          </cell>
        </row>
      </sheetData>
      <sheetData sheetId="29">
        <row r="5">
          <cell r="B5">
            <v>4565677.4227499999</v>
          </cell>
        </row>
      </sheetData>
      <sheetData sheetId="30">
        <row r="5">
          <cell r="B5">
            <v>4565677.4227499999</v>
          </cell>
        </row>
      </sheetData>
      <sheetData sheetId="31">
        <row r="5">
          <cell r="B5">
            <v>4565677.4227499999</v>
          </cell>
        </row>
      </sheetData>
      <sheetData sheetId="32">
        <row r="5">
          <cell r="B5">
            <v>4565677.4227499999</v>
          </cell>
        </row>
      </sheetData>
      <sheetData sheetId="33">
        <row r="5">
          <cell r="B5">
            <v>4565677.4227499999</v>
          </cell>
        </row>
      </sheetData>
      <sheetData sheetId="34">
        <row r="30">
          <cell r="C30">
            <v>0</v>
          </cell>
        </row>
      </sheetData>
      <sheetData sheetId="35"/>
      <sheetData sheetId="36">
        <row r="30">
          <cell r="C30">
            <v>0</v>
          </cell>
        </row>
      </sheetData>
      <sheetData sheetId="37">
        <row r="30">
          <cell r="C30">
            <v>0</v>
          </cell>
        </row>
      </sheetData>
      <sheetData sheetId="38"/>
      <sheetData sheetId="39">
        <row r="5">
          <cell r="B5">
            <v>4565677.4227499999</v>
          </cell>
        </row>
      </sheetData>
      <sheetData sheetId="40">
        <row r="30">
          <cell r="C30">
            <v>0</v>
          </cell>
        </row>
      </sheetData>
      <sheetData sheetId="41">
        <row r="5">
          <cell r="B5">
            <v>4565677.4227499999</v>
          </cell>
        </row>
      </sheetData>
      <sheetData sheetId="42">
        <row r="5">
          <cell r="B5">
            <v>4565677.4227499999</v>
          </cell>
        </row>
      </sheetData>
      <sheetData sheetId="43">
        <row r="30">
          <cell r="C30">
            <v>0</v>
          </cell>
        </row>
      </sheetData>
      <sheetData sheetId="44">
        <row r="5">
          <cell r="B5">
            <v>4565677.4227499999</v>
          </cell>
        </row>
      </sheetData>
      <sheetData sheetId="45">
        <row r="5">
          <cell r="B5">
            <v>4565677.4227499999</v>
          </cell>
        </row>
      </sheetData>
      <sheetData sheetId="46">
        <row r="30">
          <cell r="C30">
            <v>0</v>
          </cell>
        </row>
      </sheetData>
      <sheetData sheetId="47">
        <row r="5">
          <cell r="B5">
            <v>4565677.4227499999</v>
          </cell>
        </row>
      </sheetData>
      <sheetData sheetId="48">
        <row r="5">
          <cell r="B5">
            <v>4565677.4227499999</v>
          </cell>
        </row>
      </sheetData>
      <sheetData sheetId="49">
        <row r="5">
          <cell r="B5">
            <v>4565677.4227499999</v>
          </cell>
        </row>
      </sheetData>
      <sheetData sheetId="50">
        <row r="5">
          <cell r="B5">
            <v>4565677.4227499999</v>
          </cell>
        </row>
      </sheetData>
      <sheetData sheetId="51">
        <row r="5">
          <cell r="B5">
            <v>4565677.4227499999</v>
          </cell>
        </row>
      </sheetData>
      <sheetData sheetId="52">
        <row r="5">
          <cell r="B5">
            <v>4565677.4227499999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0">
          <cell r="C30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v."/>
      <sheetName val="CE"/>
      <sheetName val="tabelle"/>
      <sheetName val="quadro macro"/>
      <sheetName val="system_tabs"/>
      <sheetName val="Dati"/>
      <sheetName val="Accessi_per_SINGOLO_MESE"/>
      <sheetName val="RICOVERATI"/>
      <sheetName val="confronto con i trimestre 2007"/>
      <sheetName val="confronto con iv trimestre 2007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>
        <row r="5">
          <cell r="B5">
            <v>4565677.4227499999</v>
          </cell>
        </row>
      </sheetData>
      <sheetData sheetId="27"/>
      <sheetData sheetId="28">
        <row r="5">
          <cell r="B5">
            <v>4565677.4227499999</v>
          </cell>
        </row>
      </sheetData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0">
          <cell r="C30">
            <v>0</v>
          </cell>
        </row>
      </sheetData>
      <sheetData sheetId="41"/>
      <sheetData sheetId="42">
        <row r="30">
          <cell r="C30">
            <v>0</v>
          </cell>
        </row>
      </sheetData>
      <sheetData sheetId="43">
        <row r="30">
          <cell r="C30">
            <v>0</v>
          </cell>
        </row>
      </sheetData>
      <sheetData sheetId="44"/>
      <sheetData sheetId="45">
        <row r="5">
          <cell r="B5">
            <v>4565677.4227499999</v>
          </cell>
        </row>
      </sheetData>
      <sheetData sheetId="46"/>
      <sheetData sheetId="47">
        <row r="5">
          <cell r="B5">
            <v>4565677.4227499999</v>
          </cell>
        </row>
      </sheetData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onfronto con i trimestre 2007"/>
      <sheetName val="confronto con iv trimestre 2007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app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Prospetto_pag1+PROD"/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elenchi"/>
      <sheetName val="Quadro_macro"/>
      <sheetName val="TABELLE_CALCOLO2"/>
      <sheetName val="Anagrafica CRIL"/>
      <sheetName val="Prospetto"/>
      <sheetName val="PSN 2010"/>
      <sheetName val="PSN 2011"/>
      <sheetName val="PSN 2012"/>
      <sheetName val="PSN 2013"/>
      <sheetName val="PSN 2014"/>
      <sheetName val="PSN 2015"/>
      <sheetName val="PSN 2016"/>
      <sheetName val="PSN 2017"/>
      <sheetName val="PSN 2018"/>
      <sheetName val="PSN 2019"/>
      <sheetName val="Foglio4"/>
      <sheetName val="TabellaDati"/>
      <sheetName val="X"/>
      <sheetName val="Scheda economica"/>
      <sheetName val="Articoli - CON IMPORTI CONTRATT"/>
      <sheetName val="analitica Contratti 2017 x cdg"/>
      <sheetName val="2017 ufficiale NO SANNITI"/>
      <sheetName val="2017ufficiale con quota Sanniti"/>
      <sheetName val="giustificazione prev2017 DICEMB"/>
      <sheetName val="Contratti 2017 IPOT.INIZIALE"/>
      <sheetName val="2017 ipostesi CDG"/>
      <sheetName val="2017ufficialeNOSANNITIcon2016"/>
      <sheetName val=" Investimenti 1 - UO Approv.ti "/>
      <sheetName val=" Investimenti 2 - UO Ingegneria"/>
      <sheetName val="Quote inutilizzate"/>
      <sheetName val="Multiservizio"/>
      <sheetName val="Accantonamenti"/>
      <sheetName val="Servizi e altre prestaz da priv"/>
      <sheetName val="Prestazioni da privato"/>
      <sheetName val="Gestione magazzino"/>
      <sheetName val="Interessi passivi"/>
      <sheetName val="Proventi straordinari"/>
      <sheetName val="Oneri straordinari"/>
      <sheetName val="Crediti_aditi_per_via_legale"/>
      <sheetName val="Riepilogo-MDC_(2)"/>
      <sheetName val="ASL-Passiva_(2)"/>
      <sheetName val="MDC-Passiva_(2)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CHK_MODELLO2"/>
      <sheetName val="TABELLE_ENTRATA2"/>
      <sheetName val="TAB_POPOLAZIONE_(2)2"/>
      <sheetName val="TAB_POPOLAZIONE2"/>
      <sheetName val="TAB_POPOLAZIONE_(valentini)2"/>
      <sheetName val="MODELLO_(%)2"/>
      <sheetName val="Best_moves_(appoggio)2"/>
      <sheetName val="Non_autosuff_tedesca_(appoggio2"/>
      <sheetName val="APPROPRIATEZZA_(appoggio)2"/>
      <sheetName val="PESI_POP_TOSCANA_(appoggio)2"/>
      <sheetName val="Disabilità_(appoggio)2"/>
      <sheetName val="popolazione_ISTAT_(appoggio)2"/>
      <sheetName val="Pop_Trentina_(appoggio)2"/>
      <sheetName val="Costi_del_personale2"/>
      <sheetName val="Pesi_farmaceutica_(appoggio)2"/>
      <sheetName val="Pesi_specialistica_(appoggio)2"/>
      <sheetName val="POPOLAZIONE_(backup)2"/>
      <sheetName val="RIPARTO_20042"/>
      <sheetName val="Fascia_1"/>
      <sheetName val="Fascia_2"/>
      <sheetName val="Fascia_3"/>
      <sheetName val="Fabb__Nazionale"/>
      <sheetName val="SINTESI_4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E_SANITA_GIUGNO_2008"/>
      <sheetName val="calcoli_oneri_118"/>
      <sheetName val="costo_118_"/>
      <sheetName val="pulizia_straord"/>
      <sheetName val="SCHEMA_bilancio_2008"/>
      <sheetName val="SP_2008"/>
      <sheetName val="CE_2008"/>
      <sheetName val="TOT_ASL_anno_def_"/>
      <sheetName val="TOT_AO_anno_def"/>
      <sheetName val="FINALE_AREA_DI_CONSOLID"/>
      <sheetName val="FINALE_STR_GEST__DIRETTA"/>
      <sheetName val="TM_dettaglio_per_singola_voce_("/>
      <sheetName val="STRAORD_ATT"/>
      <sheetName val="STRAORD_PASS"/>
      <sheetName val="SOCIO_SAN"/>
      <sheetName val="INT_E_PROT"/>
      <sheetName val="FARMAC_CONV"/>
      <sheetName val="MED_DI_BASE"/>
      <sheetName val="ACC_TI_rischi_"/>
      <sheetName val="ONERI_DIV"/>
      <sheetName val="ALTRI_SERV_NN_SANIT"/>
      <sheetName val="VARIAZ_RIMAN"/>
      <sheetName val="ULT_CONTRIB"/>
      <sheetName val="FSR_VINC"/>
      <sheetName val="FSR_INDISTINTO"/>
      <sheetName val="ACC_TI_ALTRI"/>
      <sheetName val="Analisi-nuove_(5)"/>
      <sheetName val="Analisi-nuove_(3)"/>
      <sheetName val="Cons_2008_N_Az"/>
      <sheetName val="4°2009_OLD"/>
      <sheetName val="30_sett_proiez"/>
      <sheetName val="31_ago_proiez"/>
      <sheetName val="4°_2009_NEW"/>
      <sheetName val="CE_Nuovo_Modello"/>
      <sheetName val="999_SENZA_000"/>
      <sheetName val="999_"/>
      <sheetName val="old_new_3°ce_2008"/>
      <sheetName val="TM_CE_Nuovo_Modello"/>
      <sheetName val="STIMA_A_FINIRE_SU_CE_30_09"/>
      <sheetName val="TM_Scost_x_az_x_costo"/>
      <sheetName val="CE_Vecchio_modello_su_5-3_mesi"/>
      <sheetName val="CE_old_modello_su_5-3_mesixASL"/>
      <sheetName val="1°2008_last_"/>
      <sheetName val="Personale_hp2_OK_(noaup)"/>
      <sheetName val="TM_Riclassifica_nuove_strutture"/>
      <sheetName val="analisi_rimanenze"/>
      <sheetName val="sopravvenienze_passive"/>
      <sheetName val="COMPONENTI_STRAORDINARIE"/>
      <sheetName val="TM_Analisi-nuove_aziende"/>
      <sheetName val="Analisi-nuove_aziende_OK"/>
      <sheetName val="Analisi-vecchie_aziende"/>
      <sheetName val="Riclassifica_nuove_strutture"/>
      <sheetName val="DGRC_256-08"/>
      <sheetName val="Rinnovi_I_TRIM_2008"/>
      <sheetName val="Mobilità_attiva__I_TRIM_2008"/>
      <sheetName val="CE_IV_Trimestre_2007"/>
      <sheetName val="Confronto_con_IV_Trimestre_2007"/>
      <sheetName val="CE_I_TRimestre_2007"/>
      <sheetName val="Confronto_con_I_Trimestre_2007"/>
      <sheetName val="Chart_Valore_domanda"/>
      <sheetName val="Chart_Valore_domanda_2"/>
      <sheetName val="Chart_Costo_Livello"/>
      <sheetName val="Indicatori_produz_ricoveri"/>
      <sheetName val="Produzione_ricoveri"/>
      <sheetName val="Main_(2)"/>
      <sheetName val="INDICATORI_"/>
      <sheetName val="Pivot_su_CE"/>
      <sheetName val="CLASSIFICAZIONE_CE"/>
      <sheetName val="Bench_Nazionale_procapite_Chart"/>
      <sheetName val="Bench_Nazionale_procapite"/>
      <sheetName val="LA_CONFRONTO_REGIONI"/>
      <sheetName val="1_Analisi_Saldi-Consolidati"/>
      <sheetName val="Tab_A_30_(2)"/>
      <sheetName val="Tab_A_30"/>
      <sheetName val="Tab_A_17"/>
      <sheetName val="Prospetto_1_1"/>
      <sheetName val="Prospetto_1_2_ASP_AG"/>
      <sheetName val="Prospetto_BdV_-_ASP_AG_(2)"/>
      <sheetName val="TAB_PV_prod_vs_bdg"/>
      <sheetName val="Fixed_P&amp;L"/>
      <sheetName val="Fixed_market"/>
      <sheetName val="Fixed_voice"/>
      <sheetName val="Fixed_Internet"/>
      <sheetName val="Fixed_costs"/>
      <sheetName val="Fixed_capex"/>
      <sheetName val="Fixed_scenarios"/>
      <sheetName val="Mobile_P&amp;L"/>
      <sheetName val="Mobile_market"/>
      <sheetName val="Mobile_voice"/>
      <sheetName val="Mobile_data_and_others"/>
      <sheetName val="Mobile_ARPU"/>
      <sheetName val="Mobile_costs"/>
      <sheetName val="Mobile_capex"/>
      <sheetName val="Mobile_scenarios"/>
      <sheetName val="Conso_Rev_and_EBITDA"/>
      <sheetName val="Rev_and_Costs_Upside"/>
      <sheetName val="P&amp;L_to_NI"/>
      <sheetName val="D&amp;A_and_provisions"/>
      <sheetName val="BS_assumptions"/>
      <sheetName val="Debt_Structure"/>
      <sheetName val="P&amp;L_post_disposals"/>
      <sheetName val="BS_Assumptions_Post_Disposal"/>
      <sheetName val="BS_Post_Disposal"/>
      <sheetName val="Debt_Structure_Post_Disposal"/>
      <sheetName val="CF_Post_Disposals"/>
      <sheetName val="Taxes_Post_Disposals"/>
      <sheetName val="Summary_Cases"/>
      <sheetName val="Financial_ratios"/>
      <sheetName val="Transaction_Structure"/>
      <sheetName val="Debt_Structure_IRR"/>
      <sheetName val="Incumbent_cocos"/>
      <sheetName val="Mobile_cocos"/>
      <sheetName val="Altnets_cocos"/>
      <sheetName val="Fixed_benchmarking"/>
      <sheetName val="Mobile_benchmaring"/>
      <sheetName val="Group_benchmaring"/>
      <sheetName val="Standard_page"/>
      <sheetName val="Analisi-nuove_(4)"/>
      <sheetName val="Analisi-nuove_aziende_(2)"/>
      <sheetName val="Schema_tipo"/>
      <sheetName val="CE_Vecchio_modello"/>
      <sheetName val="cons_2008"/>
      <sheetName val="2007_(cons)"/>
      <sheetName val="Schemi_riclassifica_Nuovo_CE"/>
      <sheetName val="Tabella_Pers"/>
      <sheetName val="Tabella_Rocc"/>
      <sheetName val="Quota_capitaria_+_funzioni_"/>
      <sheetName val="Consuntivo_2009"/>
      <sheetName val="I_2009"/>
      <sheetName val="Prev__2010"/>
      <sheetName val="Proiezione_I_TRIM_2010"/>
      <sheetName val="I_TRIM_2010"/>
      <sheetName val="MOB_EXTRA_"/>
      <sheetName val="tetti_10"/>
      <sheetName val="insussist_personale"/>
      <sheetName val="CONS_E_COLL"/>
      <sheetName val="Oneri_Gestione"/>
      <sheetName val="altri_ONERI_DIV"/>
      <sheetName val="Quota_capitariaold"/>
      <sheetName val="All_1_Quadro_ten_prog_2010_2012"/>
      <sheetName val="All_3"/>
      <sheetName val="CE_TEND_PROGR"/>
      <sheetName val="ONERI_DIVERSI_DI_GESTIONE"/>
      <sheetName val="ALTRI_BENI_SANITARI"/>
      <sheetName val="PRODOTTI_FARMACEUTICI"/>
      <sheetName val="ALTRI_SERVIZI_SANITARI"/>
      <sheetName val="TM_SEZIONE_1"/>
      <sheetName val="Par__2_2"/>
      <sheetName val="Par__3"/>
      <sheetName val="Par__4_1"/>
      <sheetName val="Par__5_1"/>
      <sheetName val="Par_6_"/>
      <sheetName val="Manovra_es__1_-_Impatto"/>
      <sheetName val="Manovra_es__1_-_Elaborazione"/>
      <sheetName val="Manovra_es__2_-_Impatto"/>
      <sheetName val="Manovra_es__2_-_Elaborazione"/>
      <sheetName val="Manovra_es__3_-_Impatto"/>
      <sheetName val="Manovra_es__3_-_Elaborazione"/>
      <sheetName val="ASSEGNAZIONE_2010_"/>
      <sheetName val="schema_ADDUCE"/>
      <sheetName val="stima_IV_CE"/>
      <sheetName val="tot_adduce_"/>
      <sheetName val="AGGREGATI_del_trim"/>
      <sheetName val="aggregati_della_stima"/>
      <sheetName val="confronto_trim_precedenti"/>
      <sheetName val="TM_Proiezioni_costi_esterni"/>
      <sheetName val="TM_Riepilogo_Stima_a_finire"/>
      <sheetName val="TM_Quote_vincolate"/>
      <sheetName val="Schema_1°_2010_"/>
      <sheetName val="Quote_vincolate"/>
      <sheetName val="TM_Schema_3°_trim_09"/>
      <sheetName val="TM_RIAB_ex_art_26"/>
      <sheetName val="Quadratura_costi_esterni"/>
      <sheetName val="Prodotti_Farma_e_Emoderivat2010"/>
      <sheetName val="Schema_MEF_Tabelle_dettagli_"/>
      <sheetName val="Schema_MEF_Tabelle_dettagli"/>
      <sheetName val="TM_Quadratura_000_-_fix"/>
      <sheetName val="RIA_ex_art_26"/>
      <sheetName val="TM_Quadratura_000_-_fix-in_proi"/>
      <sheetName val="TM_Quadratura_costi_esterni"/>
      <sheetName val="Schema_1°2010-Nuove_Aziende_"/>
      <sheetName val="Schema_4°2009-Nuove_Aziende"/>
      <sheetName val="Schema_2008-Nuove_Aziende"/>
      <sheetName val="Quadratura_000_(old)"/>
      <sheetName val="Quadratura_000"/>
      <sheetName val="Proiezione_1°2010"/>
      <sheetName val="RINNOVI_CONTRATTUALI_2009"/>
      <sheetName val="RINNOVI_CONTRATTUALI_2010"/>
      <sheetName val="Consuntivo_2009_25_giu"/>
      <sheetName val="New_aziende"/>
      <sheetName val="B02435_IND_DE_MARIA"/>
      <sheetName val="costo_del_personale_(2)"/>
      <sheetName val="costo_del_personale"/>
      <sheetName val="SPECIALISTICA_2010_(3)"/>
      <sheetName val="Prodotti_Farma_e_Emoderivati"/>
      <sheetName val="Schema_MEF_Tabelle_dettagli_(2)"/>
      <sheetName val="FARMACEUTICA_CONVENZ"/>
      <sheetName val="Accantonamenti_"/>
      <sheetName val="Carica_attività"/>
      <sheetName val="Carica_del"/>
      <sheetName val="Rapporto_Attività_MAG_10"/>
      <sheetName val="Tassonomia_filoni_progettuali"/>
      <sheetName val="Rapporto_Attività_NOV_09"/>
      <sheetName val="Rapporto_Attività_DIC_09"/>
      <sheetName val="Rapporto_Attività_GEN_10"/>
      <sheetName val="Rapporto_Attività_FEB_10"/>
      <sheetName val="Rapporto_Attività_MAR_10"/>
      <sheetName val="Rapporto_Attività_GIU_10"/>
      <sheetName val="sintex_1"/>
      <sheetName val="sintex_2"/>
      <sheetName val="C09A_+_C09C"/>
      <sheetName val="C09B_+_C09D"/>
      <sheetName val="A02BC_"/>
      <sheetName val="AIFA_A02B"/>
      <sheetName val="base_mensile_2009"/>
      <sheetName val="Totale_Aziende"/>
      <sheetName val="2°_trim_2009_101"/>
      <sheetName val="2°_trim_2009_102"/>
      <sheetName val="2°_trim_2009_103"/>
      <sheetName val="2°_trim_2009_104"/>
      <sheetName val="TM_105_ok"/>
      <sheetName val="2°_trim_2009_105"/>
      <sheetName val="2°_trim_2009_106"/>
      <sheetName val="2°_trim_2009_107"/>
      <sheetName val="2°_trim_2009_108"/>
      <sheetName val="2°_trim_2009_109"/>
      <sheetName val="2°_trim_2009_901"/>
      <sheetName val="2°_trim_2009_902"/>
      <sheetName val="903__OK"/>
      <sheetName val="2°_trim_2009_903"/>
      <sheetName val="2°_trim_2009_904"/>
      <sheetName val="2°_trim_2009_905"/>
      <sheetName val="2°_trim_2009_906"/>
      <sheetName val="2°_trim_2009_907"/>
      <sheetName val="2°_trim_2009_908"/>
      <sheetName val="2°_trim_2009_909"/>
      <sheetName val="2°trim_2009_910"/>
      <sheetName val="2°_trim_2009_911"/>
      <sheetName val="2°_trim_2009_912"/>
      <sheetName val="2°_trim_2009_913"/>
      <sheetName val="914_OK_"/>
      <sheetName val="2°_trim_2009_914"/>
      <sheetName val="915_OK"/>
      <sheetName val="1°_trim_2009_915"/>
      <sheetName val="916_OK"/>
      <sheetName val="2°_trim_2009_916"/>
      <sheetName val="917_OK"/>
      <sheetName val="1°_trim_2009_917"/>
      <sheetName val="920_OK"/>
      <sheetName val="2°_trim_2009_920"/>
      <sheetName val="930_OK"/>
      <sheetName val="2°_trim_2009_930"/>
      <sheetName val="940_OK"/>
      <sheetName val="2°_trim_2009_940"/>
      <sheetName val="960_ok"/>
      <sheetName val="1°_trim_2009_960"/>
      <sheetName val="Prev_2009"/>
      <sheetName val="Pre-consuntivo_07"/>
      <sheetName val="ass_psich"/>
      <sheetName val="Assist_socio_san"/>
      <sheetName val="TRASPORTI_SANITARI"/>
      <sheetName val="INTEGRAT_E_PROTES"/>
      <sheetName val="Free_Cash_Flow"/>
      <sheetName val="Conto_economico"/>
      <sheetName val="903__8K"/>
      <sheetName val="903__øM"/>
      <sheetName val="903__Q"/>
      <sheetName val="903__¨K"/>
      <sheetName val="Cespiti_c_g__per_anno"/>
      <sheetName val="Cespiti_registro_da_S_I_A_"/>
      <sheetName val="Sterilizzazione_anno_2000"/>
      <sheetName val="Sterilizzazione_per_nota_integr"/>
      <sheetName val="Man__stra___Impianti_e_macchin_"/>
      <sheetName val="Attrez__sanit-_Computer"/>
      <sheetName val="Automezzi_e_ambulanze"/>
      <sheetName val="Mobili_ed_arredi_sanitari"/>
      <sheetName val="Macchine_d'ufficio-attrez__gen_"/>
      <sheetName val="Totali_cespiti2000"/>
      <sheetName val="STATO_PATRIMONIALE_"/>
      <sheetName val="Dati_per_nota_integrativa"/>
      <sheetName val="Rettifica_dati_c_generale"/>
      <sheetName val="Apparec__elettromedicali"/>
      <sheetName val="cespisti_dismessi"/>
      <sheetName val="elenco_gare"/>
      <sheetName val="STATO_PATRIMONIALE_IN_EURO"/>
      <sheetName val="ECONOMICO_in_Euro"/>
      <sheetName val="progetti_2009"/>
      <sheetName val="Progetti_DG"/>
      <sheetName val="Contabilizzazione_risconto"/>
      <sheetName val="Dati_per_ni"/>
      <sheetName val="Dettaglio_Utilizzi_2009"/>
      <sheetName val="Acquisto_cespiti_da_progetto"/>
      <sheetName val="21_piano_sangue"/>
      <sheetName val="31_dieci_decimi"/>
      <sheetName val="32_adhd"/>
      <sheetName val="33_tromboembolismo"/>
      <sheetName val="41_donazione_organi"/>
      <sheetName val="42_TCS"/>
      <sheetName val="46_Fondazione_BN"/>
      <sheetName val="47_Impianti_cocleari"/>
      <sheetName val="48_Basco_2009"/>
      <sheetName val="54_Fondaz_BNap"/>
      <sheetName val="risconti_2008_da_progetti_finan"/>
      <sheetName val="Costi_rinnovi_II_trim__2008"/>
      <sheetName val="Allegato_Mobilità_e_Farmaci"/>
      <sheetName val="Bilancio_di_verifica_"/>
      <sheetName val="Modello_di_rilevazione_ce"/>
      <sheetName val="Rilevazione_comparaz_2004_2005"/>
      <sheetName val="Rilev_comp_previsionale_e_trim"/>
      <sheetName val="Rilev_comp_bilan_2006_III_trim"/>
      <sheetName val="Calcoli_costi_rinnovi_e_incent"/>
      <sheetName val="Assegnazione_2007"/>
      <sheetName val="Ulteriori_elaborazioni_per_rela"/>
      <sheetName val="Costi_rinnovi_III_trim__2007"/>
      <sheetName val="Costi_personale_con_formule"/>
      <sheetName val="DGRC_1843_iiI_TRIM__07"/>
      <sheetName val="Fondi_contrattuali_old"/>
      <sheetName val="Fondi_contrattuali_new"/>
      <sheetName val="Progetti_vincolati"/>
      <sheetName val="Contratti_manut_attrez"/>
      <sheetName val="Ordinato_1"/>
      <sheetName val="Prev_2005-2008"/>
      <sheetName val="Prev_2005"/>
      <sheetName val="cassa05_tot"/>
      <sheetName val="IRAP_2007"/>
      <sheetName val="IRAP_2008"/>
      <sheetName val="IRAP_2009"/>
      <sheetName val="FF_2006_"/>
      <sheetName val="FF_2007"/>
      <sheetName val="FF_2008"/>
      <sheetName val="FF_2009"/>
      <sheetName val="Anticipazioni_2007"/>
      <sheetName val="Anticipazioni_2008"/>
      <sheetName val="Anticipazioni_2009"/>
      <sheetName val="Dati_comuni"/>
      <sheetName val="Sintetico_previsionale"/>
      <sheetName val="8__input_c_Eco_pluriennale"/>
      <sheetName val="a_ECON_prev_schema_regionale_"/>
      <sheetName val="b_stato_patrimoniale"/>
      <sheetName val="c_Pluriennale_economico_D"/>
      <sheetName val="d_Piano_lavori"/>
      <sheetName val="d_piano_attrezzature_sanitarie"/>
      <sheetName val="1_ECON_prev_schema_ministeriale"/>
      <sheetName val="2_conto_economico_con_2008"/>
      <sheetName val="3_Budget_finanziario"/>
      <sheetName val="4_modello_CE_nuovo"/>
      <sheetName val="5_modello_CE_nuovo_10_12"/>
      <sheetName val="6_modello_CE_confr_2008_e_2009"/>
      <sheetName val="7_Modello_di_rilevazione_compa"/>
      <sheetName val="9_budget_investimenti_2010"/>
      <sheetName val="10_Conto_economico_di_cassa"/>
      <sheetName val="11_c_eco_ar_ges_"/>
      <sheetName val="Conto_Economico_reg_10"/>
      <sheetName val="Conto_Economico_reg11"/>
      <sheetName val="Conto_Economico_reg12"/>
      <sheetName val="Quadratura_2010"/>
      <sheetName val="Obiettivi_regione_2010"/>
      <sheetName val="Dati_per_relazione"/>
      <sheetName val="c_eco_ar_ges__calcolo"/>
      <sheetName val="quadratura_modelli"/>
      <sheetName val="STP-2008_modello_regionale"/>
      <sheetName val="ex_Modello_di_rilevazione_plur"/>
      <sheetName val="EX_Modello_di_rilevazione_sis_"/>
      <sheetName val="EX_SYS_con_256_2008"/>
      <sheetName val="Obiettivi_regione"/>
      <sheetName val="Quadro_tendenziale_28-6-2005"/>
      <sheetName val="Note_Previsione"/>
      <sheetName val="previsione_manovra_3000"/>
      <sheetName val="Note_Previsione_con_manovra"/>
      <sheetName val="previsione_rischio_0,1"/>
      <sheetName val="Note_rischio_0,1"/>
      <sheetName val="differenza_DPEF_2005-2008"/>
      <sheetName val="prospetto_De_Simone_e_Ferranti"/>
      <sheetName val="Convenzioni_con_manovra"/>
      <sheetName val="Personale_Igop"/>
      <sheetName val="carsica_igop"/>
      <sheetName val="Quadro_programmatico_19-9-2005"/>
      <sheetName val="differenza_DPEF_2006-2009"/>
      <sheetName val="Igop_contratto_2004-2005"/>
      <sheetName val="CCNL_2004-2005"/>
      <sheetName val="Quadro_Programmatico_27-7"/>
      <sheetName val="Mod_SP_2012_consol_vers_1"/>
      <sheetName val="Immobilizzazioni_macro_voci"/>
      <sheetName val="Crediti_vs_altri_erario"/>
      <sheetName val="Debebiti_vs_fornitori_altri"/>
      <sheetName val="IMPUT_PER_CE"/>
      <sheetName val="SIT_AL_30_sett__2012_MEF"/>
      <sheetName val="SIT_AL_31_dicembre_2012"/>
      <sheetName val="SIT_al_31_dicembre_2013"/>
      <sheetName val="Dett__spese_e_entr_All_Salerno"/>
      <sheetName val="EROGATO_IMPOSTE"/>
      <sheetName val="preventivo_2013"/>
      <sheetName val="ricostr_debito_maugeri_Ghidelli"/>
      <sheetName val="Debiti_da_reiscrivere"/>
      <sheetName val="castle_al_15_11_2013"/>
      <sheetName val="Stanziamento_2009"/>
      <sheetName val="TABELLA_A"/>
      <sheetName val="TABELLA_B"/>
      <sheetName val="TABELLA_C"/>
      <sheetName val="parametri_progr"/>
      <sheetName val="QUADRO_SINOTTICO"/>
      <sheetName val="QUADRO_GENER"/>
      <sheetName val="STATO_TRANSAZ_E_CERTIF"/>
      <sheetName val="TEMPI_LAV_-_IMPORTI"/>
      <sheetName val="TEMPI_LAV_-_GG"/>
      <sheetName val="RIPARTO_X_ACCORDO"/>
      <sheetName val="PAGAMENTI_x_accordo"/>
      <sheetName val="Riepilogo_ASL_NA_1"/>
      <sheetName val="Riepilogo_ASL_NA_1_(DA_SITO_SOR"/>
      <sheetName val="Tabella_Pivot"/>
      <sheetName val="Query_access_Asl_napoli_1_"/>
      <sheetName val="RIEPILOGO_PER_PROT"/>
      <sheetName val="RIEPILOGO_per_AA_SS_"/>
      <sheetName val="ASL_AV"/>
      <sheetName val="ASL_BN"/>
      <sheetName val="ASL_CE"/>
      <sheetName val="ASL_NA_1"/>
      <sheetName val="ASL_NA_2"/>
      <sheetName val="ASL_NA_3"/>
      <sheetName val="ASL_SA"/>
      <sheetName val="AO_CARDARELLI"/>
      <sheetName val="AO_SANTOBONO"/>
      <sheetName val="AO_DEI_COLLI"/>
      <sheetName val="AOU_RUGGI"/>
      <sheetName val="AO_MOSCATI"/>
      <sheetName val="AO_RUMMO"/>
      <sheetName val="AO_SAN_SEBASTIANO"/>
      <sheetName val="AOU_SUN"/>
      <sheetName val="AOU_FEDERICO_II"/>
      <sheetName val="IRCCS_PASCALE"/>
      <sheetName val="stanziamento12_dopo_rt8_11_2012"/>
      <sheetName val="per_Giancarlo_Adele"/>
      <sheetName val="Crediti_Sanità_vs__Regione"/>
      <sheetName val="ESTR_A3_POST_SALERNO_10022014_"/>
      <sheetName val="fdi_da_trasferire_escl_manovre"/>
      <sheetName val="Allegato_1_DD_45_2013"/>
      <sheetName val="Stima_incassi_manovra"/>
      <sheetName val="MANOVRE_FISCALI"/>
      <sheetName val="dettaglio_residui_passivi"/>
      <sheetName val="Dett_Res_pass_al_14_06_14"/>
      <sheetName val="Prospetto_Riepilogo"/>
      <sheetName val="Entrate_Indistinto"/>
      <sheetName val="Spesa_Indistinto"/>
      <sheetName val="Entrate__Vincolati"/>
      <sheetName val="Spesa_Vincolati"/>
      <sheetName val="Ricostr_pag__2014_TS"/>
      <sheetName val="Ricon_TS_Emesso"/>
      <sheetName val="Servizi_116-208"/>
      <sheetName val="Servizi_209-216"/>
      <sheetName val="Servizi_217-224"/>
      <sheetName val="Servizi_225-233"/>
      <sheetName val="Servizi_Totale"/>
      <sheetName val="Degenza_301-308"/>
      <sheetName val="Degenza_309-316"/>
      <sheetName val="Degenza_317-324"/>
      <sheetName val="Degenza_325-332"/>
      <sheetName val="Degenza_333-340"/>
      <sheetName val="Degenza_341-348"/>
      <sheetName val="Degenza_349-356"/>
      <sheetName val="Degenza_357-364"/>
      <sheetName val="Degenza_Totale"/>
      <sheetName val="Totale_Trasferimenti"/>
      <sheetName val="Bilancio_per_costi"/>
      <sheetName val="Bilancio_per_ricavi"/>
      <sheetName val="Titolo_A"/>
      <sheetName val="Prestaz__Beni_e_Servizi-Appalti"/>
      <sheetName val="Titolo_B"/>
      <sheetName val="Totale_diretti"/>
      <sheetName val="Grafico_1"/>
      <sheetName val="Titolo_D"/>
      <sheetName val="1°_livello"/>
      <sheetName val="Costo_interno_ed_esterno"/>
      <sheetName val="Ordinari_98"/>
      <sheetName val="D_H__98"/>
      <sheetName val="Risorse_umane"/>
      <sheetName val="Pag_1"/>
      <sheetName val="Dati_1997"/>
      <sheetName val="Pag_1-Analisi"/>
      <sheetName val="Pag_2"/>
      <sheetName val="Pag_3"/>
      <sheetName val="tabella_1"/>
      <sheetName val="tabella_2"/>
      <sheetName val="tabella_3"/>
      <sheetName val="tabella_rettifiche"/>
      <sheetName val="attivo_Min_Sal"/>
      <sheetName val="passivo_Min_Sal"/>
      <sheetName val="CE_Min_Sal"/>
      <sheetName val="att_Min_Sal_€"/>
      <sheetName val="pass_Min_Sal_€"/>
      <sheetName val="CE_Min_Sal_€"/>
      <sheetName val="attivo_rett"/>
      <sheetName val="passivo_rett"/>
      <sheetName val="CE_rett"/>
      <sheetName val="Mod__CE_Esteso"/>
      <sheetName val="Mod_CE_Ministero"/>
      <sheetName val="Indice_Delibera"/>
      <sheetName val="Indice_CE"/>
      <sheetName val="Indice_SP"/>
      <sheetName val="Indice_budget_generale"/>
      <sheetName val="Modello_CE_base_per_SP"/>
      <sheetName val="Modello_CE_ministeriale"/>
      <sheetName val="Scritture_di_competenza_2007"/>
      <sheetName val="quote_amm_to"/>
      <sheetName val="note_compilazione"/>
      <sheetName val="Stato_Patrimoniale"/>
      <sheetName val="Budget_Patrimoniale"/>
      <sheetName val="Budget_finanziario"/>
      <sheetName val="Sintesi_SP"/>
      <sheetName val="Regole_e_scritture_per_SP"/>
      <sheetName val="Sintesi_CE"/>
      <sheetName val="Modello_SP"/>
      <sheetName val="nuovo_modello_SP"/>
      <sheetName val="Assumptions"/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AZIENDA: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A2" t="str">
            <v>Abitazioni di tipo signorile</v>
          </cell>
        </row>
      </sheetData>
      <sheetData sheetId="66">
        <row r="2">
          <cell r="A2" t="str">
            <v>Abitazioni di tipo signorile</v>
          </cell>
        </row>
      </sheetData>
      <sheetData sheetId="67">
        <row r="1">
          <cell r="A1" t="str">
            <v>Avellino</v>
          </cell>
        </row>
      </sheetData>
      <sheetData sheetId="68">
        <row r="1">
          <cell r="A1" t="str">
            <v>Codice USL/Azienda</v>
          </cell>
        </row>
      </sheetData>
      <sheetData sheetId="69">
        <row r="2">
          <cell r="C2" t="str">
            <v>CODICE</v>
          </cell>
        </row>
      </sheetData>
      <sheetData sheetId="70">
        <row r="1">
          <cell r="A1" t="str">
            <v>Avellino</v>
          </cell>
        </row>
      </sheetData>
      <sheetData sheetId="71">
        <row r="2">
          <cell r="A2" t="str">
            <v>Abitazioni di tipo signorile</v>
          </cell>
        </row>
      </sheetData>
      <sheetData sheetId="72">
        <row r="2">
          <cell r="C2" t="str">
            <v>CODICE</v>
          </cell>
        </row>
      </sheetData>
      <sheetData sheetId="73">
        <row r="1">
          <cell r="A1" t="str">
            <v>Avellino</v>
          </cell>
        </row>
      </sheetData>
      <sheetData sheetId="74">
        <row r="2">
          <cell r="A2" t="str">
            <v>Abitazioni di tipo signorile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1">
          <cell r="A1" t="str">
            <v>Avellino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1">
          <cell r="A1" t="str">
            <v>Avellino</v>
          </cell>
        </row>
      </sheetData>
      <sheetData sheetId="121">
        <row r="1">
          <cell r="A1" t="str">
            <v>AZIENDA:</v>
          </cell>
        </row>
      </sheetData>
      <sheetData sheetId="122">
        <row r="1">
          <cell r="A1" t="str">
            <v>AZIENDA:</v>
          </cell>
        </row>
      </sheetData>
      <sheetData sheetId="123">
        <row r="1">
          <cell r="A1" t="str">
            <v>AZIENDA:</v>
          </cell>
        </row>
      </sheetData>
      <sheetData sheetId="124">
        <row r="1">
          <cell r="A1" t="str">
            <v>Avellino</v>
          </cell>
        </row>
      </sheetData>
      <sheetData sheetId="125">
        <row r="2">
          <cell r="C2" t="str">
            <v>CODICE</v>
          </cell>
        </row>
      </sheetData>
      <sheetData sheetId="126">
        <row r="1">
          <cell r="A1" t="str">
            <v>Avellino</v>
          </cell>
        </row>
      </sheetData>
      <sheetData sheetId="127">
        <row r="1">
          <cell r="A1" t="str">
            <v>Avellino</v>
          </cell>
        </row>
      </sheetData>
      <sheetData sheetId="128">
        <row r="1">
          <cell r="A1" t="str">
            <v>AZIENDA:</v>
          </cell>
        </row>
      </sheetData>
      <sheetData sheetId="129">
        <row r="1">
          <cell r="A1" t="str">
            <v>Avellino</v>
          </cell>
        </row>
      </sheetData>
      <sheetData sheetId="130">
        <row r="1">
          <cell r="A1" t="str">
            <v>Avellino</v>
          </cell>
        </row>
      </sheetData>
      <sheetData sheetId="131">
        <row r="1">
          <cell r="A1" t="str">
            <v>AZIENDA:</v>
          </cell>
        </row>
      </sheetData>
      <sheetData sheetId="132">
        <row r="1">
          <cell r="A1" t="str">
            <v>Avellino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1">
          <cell r="A1" t="str">
            <v>Avellino</v>
          </cell>
        </row>
      </sheetData>
      <sheetData sheetId="136">
        <row r="1">
          <cell r="A1" t="str">
            <v>Codice USL/Azienda</v>
          </cell>
        </row>
      </sheetData>
      <sheetData sheetId="137" refreshError="1"/>
      <sheetData sheetId="138">
        <row r="2">
          <cell r="A2" t="str">
            <v>Abitazioni di tipo signorile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2">
          <cell r="C2" t="str">
            <v>CODICE</v>
          </cell>
        </row>
      </sheetData>
      <sheetData sheetId="158">
        <row r="2">
          <cell r="C2" t="str">
            <v>CODICE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A2" t="str">
            <v>Abitazioni di tipo signorile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A2" t="str">
            <v>Abitazioni di tipo signorile</v>
          </cell>
        </row>
      </sheetData>
      <sheetData sheetId="179">
        <row r="1">
          <cell r="A1" t="str">
            <v>Avellino</v>
          </cell>
        </row>
      </sheetData>
      <sheetData sheetId="180">
        <row r="1">
          <cell r="A1" t="str">
            <v>Avellino</v>
          </cell>
        </row>
      </sheetData>
      <sheetData sheetId="181">
        <row r="1">
          <cell r="A1" t="str">
            <v>Avellino</v>
          </cell>
        </row>
      </sheetData>
      <sheetData sheetId="182">
        <row r="1">
          <cell r="A1" t="str">
            <v>Avellino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3">
          <cell r="I3">
            <v>153</v>
          </cell>
        </row>
      </sheetData>
      <sheetData sheetId="219">
        <row r="3">
          <cell r="I3">
            <v>153</v>
          </cell>
        </row>
      </sheetData>
      <sheetData sheetId="220">
        <row r="4">
          <cell r="A4">
            <v>201</v>
          </cell>
        </row>
      </sheetData>
      <sheetData sheetId="221">
        <row r="1">
          <cell r="A1" t="str">
            <v>Codice USL/Azienda</v>
          </cell>
        </row>
      </sheetData>
      <sheetData sheetId="222">
        <row r="1">
          <cell r="A1" t="str">
            <v>Codice USL/Azienda</v>
          </cell>
        </row>
      </sheetData>
      <sheetData sheetId="223">
        <row r="1">
          <cell r="A1" t="str">
            <v>Avellino</v>
          </cell>
        </row>
      </sheetData>
      <sheetData sheetId="224">
        <row r="2">
          <cell r="C2" t="str">
            <v>CODICE</v>
          </cell>
        </row>
      </sheetData>
      <sheetData sheetId="225">
        <row r="1">
          <cell r="A1" t="str">
            <v>AZIENDA:</v>
          </cell>
        </row>
      </sheetData>
      <sheetData sheetId="226">
        <row r="1">
          <cell r="A1" t="str">
            <v>AZIENDA:</v>
          </cell>
        </row>
      </sheetData>
      <sheetData sheetId="227" refreshError="1"/>
      <sheetData sheetId="228">
        <row r="4">
          <cell r="A4" t="str">
            <v>-</v>
          </cell>
        </row>
      </sheetData>
      <sheetData sheetId="229"/>
      <sheetData sheetId="230"/>
      <sheetData sheetId="231"/>
      <sheetData sheetId="232">
        <row r="4">
          <cell r="A4" t="str">
            <v>-</v>
          </cell>
        </row>
      </sheetData>
      <sheetData sheetId="233">
        <row r="4">
          <cell r="A4" t="str">
            <v>-</v>
          </cell>
        </row>
      </sheetData>
      <sheetData sheetId="234">
        <row r="4">
          <cell r="A4" t="str">
            <v>-</v>
          </cell>
        </row>
      </sheetData>
      <sheetData sheetId="235">
        <row r="4">
          <cell r="A4" t="str">
            <v>-</v>
          </cell>
        </row>
      </sheetData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/>
      <sheetData sheetId="294"/>
      <sheetData sheetId="295"/>
      <sheetData sheetId="296"/>
      <sheetData sheetId="297">
        <row r="4">
          <cell r="A4" t="str">
            <v>-</v>
          </cell>
        </row>
      </sheetData>
      <sheetData sheetId="298"/>
      <sheetData sheetId="299"/>
      <sheetData sheetId="300"/>
      <sheetData sheetId="301"/>
      <sheetData sheetId="302"/>
      <sheetData sheetId="303">
        <row r="3">
          <cell r="I3">
            <v>153</v>
          </cell>
        </row>
      </sheetData>
      <sheetData sheetId="304">
        <row r="4">
          <cell r="A4">
            <v>201</v>
          </cell>
        </row>
      </sheetData>
      <sheetData sheetId="305">
        <row r="4">
          <cell r="A4">
            <v>201</v>
          </cell>
        </row>
      </sheetData>
      <sheetData sheetId="306" refreshError="1"/>
      <sheetData sheetId="307">
        <row r="4">
          <cell r="A4" t="str">
            <v>-</v>
          </cell>
        </row>
      </sheetData>
      <sheetData sheetId="308">
        <row r="4">
          <cell r="A4" t="str">
            <v>-</v>
          </cell>
        </row>
      </sheetData>
      <sheetData sheetId="309">
        <row r="4">
          <cell r="A4" t="str">
            <v>-</v>
          </cell>
        </row>
      </sheetData>
      <sheetData sheetId="310">
        <row r="4">
          <cell r="A4" t="str">
            <v>-</v>
          </cell>
        </row>
      </sheetData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>
        <row r="1">
          <cell r="A1" t="str">
            <v>AZIENDA:</v>
          </cell>
        </row>
      </sheetData>
      <sheetData sheetId="468" refreshError="1"/>
      <sheetData sheetId="469">
        <row r="1">
          <cell r="A1" t="str">
            <v>AZIENDA:</v>
          </cell>
        </row>
      </sheetData>
      <sheetData sheetId="470">
        <row r="1">
          <cell r="A1" t="str">
            <v>AZIENDA:</v>
          </cell>
        </row>
      </sheetData>
      <sheetData sheetId="471">
        <row r="1">
          <cell r="A1" t="str">
            <v>AZIENDA:</v>
          </cell>
        </row>
      </sheetData>
      <sheetData sheetId="472">
        <row r="1">
          <cell r="A1" t="str">
            <v>Codice USL/Azienda</v>
          </cell>
        </row>
      </sheetData>
      <sheetData sheetId="473">
        <row r="1">
          <cell r="A1" t="str">
            <v>Avellino</v>
          </cell>
        </row>
      </sheetData>
      <sheetData sheetId="474">
        <row r="1">
          <cell r="A1" t="str">
            <v>Codice USL/Azienda</v>
          </cell>
        </row>
      </sheetData>
      <sheetData sheetId="475">
        <row r="1">
          <cell r="A1" t="str">
            <v>Codice USL/Azienda</v>
          </cell>
        </row>
      </sheetData>
      <sheetData sheetId="476">
        <row r="1">
          <cell r="A1" t="str">
            <v>Avellino</v>
          </cell>
        </row>
      </sheetData>
      <sheetData sheetId="477">
        <row r="1">
          <cell r="A1" t="str">
            <v>Codice USL/Azienda</v>
          </cell>
        </row>
      </sheetData>
      <sheetData sheetId="478">
        <row r="1">
          <cell r="A1" t="str">
            <v>AZIENDA: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1">
          <cell r="A1" t="str">
            <v>Avellino</v>
          </cell>
        </row>
      </sheetData>
      <sheetData sheetId="632">
        <row r="1">
          <cell r="A1" t="str">
            <v>Avellino</v>
          </cell>
        </row>
      </sheetData>
      <sheetData sheetId="633">
        <row r="1">
          <cell r="A1" t="str">
            <v>Codice USL/Azienda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1">
          <cell r="A1" t="str">
            <v>Avellino</v>
          </cell>
        </row>
      </sheetData>
      <sheetData sheetId="691" refreshError="1"/>
      <sheetData sheetId="692">
        <row r="1">
          <cell r="A1" t="str">
            <v>Codice USL/Azienda</v>
          </cell>
        </row>
      </sheetData>
      <sheetData sheetId="693">
        <row r="1">
          <cell r="A1" t="str">
            <v>Avellino</v>
          </cell>
        </row>
      </sheetData>
      <sheetData sheetId="694">
        <row r="1">
          <cell r="A1" t="str">
            <v>Avellino</v>
          </cell>
        </row>
      </sheetData>
      <sheetData sheetId="695" refreshError="1"/>
      <sheetData sheetId="696">
        <row r="1">
          <cell r="A1" t="str">
            <v>AZIENDA: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1">
          <cell r="A1" t="str">
            <v>AZIENDA:</v>
          </cell>
        </row>
      </sheetData>
      <sheetData sheetId="754" refreshError="1"/>
      <sheetData sheetId="755">
        <row r="1">
          <cell r="A1" t="str">
            <v>Codice USL/Azienda</v>
          </cell>
        </row>
      </sheetData>
      <sheetData sheetId="756">
        <row r="1">
          <cell r="A1" t="str">
            <v>AZIENDA:</v>
          </cell>
        </row>
      </sheetData>
      <sheetData sheetId="757">
        <row r="1">
          <cell r="A1" t="str">
            <v>AZIENDA:</v>
          </cell>
        </row>
      </sheetData>
      <sheetData sheetId="758">
        <row r="1">
          <cell r="A1" t="str">
            <v>AZIENDA:</v>
          </cell>
        </row>
      </sheetData>
      <sheetData sheetId="759">
        <row r="1">
          <cell r="A1" t="str">
            <v>AZIENDA:</v>
          </cell>
        </row>
      </sheetData>
      <sheetData sheetId="760">
        <row r="1">
          <cell r="A1" t="str">
            <v>Avellino</v>
          </cell>
        </row>
      </sheetData>
      <sheetData sheetId="761">
        <row r="1">
          <cell r="A1" t="str">
            <v>AZIENDA:</v>
          </cell>
        </row>
      </sheetData>
      <sheetData sheetId="762">
        <row r="1">
          <cell r="A1" t="str">
            <v>AZIENDA: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>
        <row r="1">
          <cell r="A1" t="str">
            <v>AZIENDA:</v>
          </cell>
        </row>
      </sheetData>
      <sheetData sheetId="768">
        <row r="1">
          <cell r="A1" t="str">
            <v>AZIENDA:</v>
          </cell>
        </row>
      </sheetData>
      <sheetData sheetId="769" refreshError="1"/>
      <sheetData sheetId="770">
        <row r="1">
          <cell r="A1" t="str">
            <v>AZIENDA:</v>
          </cell>
        </row>
      </sheetData>
      <sheetData sheetId="771">
        <row r="1">
          <cell r="A1" t="str">
            <v>AZIENDA:</v>
          </cell>
        </row>
      </sheetData>
      <sheetData sheetId="772" refreshError="1"/>
      <sheetData sheetId="773" refreshError="1"/>
      <sheetData sheetId="774" refreshError="1"/>
      <sheetData sheetId="775">
        <row r="1">
          <cell r="A1" t="str">
            <v>AZIENDA:</v>
          </cell>
        </row>
      </sheetData>
      <sheetData sheetId="776">
        <row r="1">
          <cell r="A1" t="str">
            <v>Somma di (Dare) Avere</v>
          </cell>
        </row>
      </sheetData>
      <sheetData sheetId="777">
        <row r="1">
          <cell r="A1" t="str">
            <v>Codice USL/Azienda</v>
          </cell>
        </row>
      </sheetData>
      <sheetData sheetId="778">
        <row r="1">
          <cell r="A1" t="str">
            <v>Avellino</v>
          </cell>
        </row>
      </sheetData>
      <sheetData sheetId="779">
        <row r="1">
          <cell r="A1" t="str">
            <v>AZIENDA:</v>
          </cell>
        </row>
      </sheetData>
      <sheetData sheetId="780">
        <row r="1">
          <cell r="A1" t="str">
            <v>AZIENDA:</v>
          </cell>
        </row>
      </sheetData>
      <sheetData sheetId="781">
        <row r="1">
          <cell r="A1" t="str">
            <v>AZIENDA:</v>
          </cell>
        </row>
      </sheetData>
      <sheetData sheetId="782">
        <row r="1">
          <cell r="A1" t="str">
            <v>AZIENDA:</v>
          </cell>
        </row>
      </sheetData>
      <sheetData sheetId="783">
        <row r="1">
          <cell r="A1" t="str">
            <v>AZIENDA:</v>
          </cell>
        </row>
      </sheetData>
      <sheetData sheetId="784">
        <row r="1">
          <cell r="A1" t="str">
            <v>Codice USL/Azienda</v>
          </cell>
        </row>
      </sheetData>
      <sheetData sheetId="785">
        <row r="1">
          <cell r="A1" t="str">
            <v>Somma di rettificato</v>
          </cell>
        </row>
      </sheetData>
      <sheetData sheetId="786">
        <row r="1">
          <cell r="A1" t="str">
            <v>Codice USL/Azienda</v>
          </cell>
        </row>
      </sheetData>
      <sheetData sheetId="787">
        <row r="1">
          <cell r="A1" t="str">
            <v>Somma di (Dare) Avere</v>
          </cell>
        </row>
      </sheetData>
      <sheetData sheetId="788">
        <row r="1">
          <cell r="A1" t="str">
            <v>Codice USL/Azienda</v>
          </cell>
        </row>
      </sheetData>
      <sheetData sheetId="789">
        <row r="1">
          <cell r="A1" t="str">
            <v>Avellino</v>
          </cell>
        </row>
      </sheetData>
      <sheetData sheetId="790">
        <row r="1">
          <cell r="A1" t="str">
            <v>AZIENDA:</v>
          </cell>
        </row>
      </sheetData>
      <sheetData sheetId="791">
        <row r="1">
          <cell r="A1" t="str">
            <v>AZIENDA:</v>
          </cell>
        </row>
      </sheetData>
      <sheetData sheetId="792">
        <row r="1">
          <cell r="A1" t="str">
            <v>AZIENDA:</v>
          </cell>
        </row>
      </sheetData>
      <sheetData sheetId="793">
        <row r="1">
          <cell r="A1" t="str">
            <v>Codice USL/Azienda</v>
          </cell>
        </row>
      </sheetData>
      <sheetData sheetId="794">
        <row r="1">
          <cell r="A1" t="str">
            <v>Avellino</v>
          </cell>
        </row>
      </sheetData>
      <sheetData sheetId="795"/>
      <sheetData sheetId="796">
        <row r="1">
          <cell r="A1" t="str">
            <v>Somma di rettificato</v>
          </cell>
        </row>
      </sheetData>
      <sheetData sheetId="797">
        <row r="6">
          <cell r="D6">
            <v>2.6000000000000002E-2</v>
          </cell>
        </row>
      </sheetData>
      <sheetData sheetId="798">
        <row r="1">
          <cell r="A1" t="str">
            <v>Somma di (Dare) Avere</v>
          </cell>
        </row>
      </sheetData>
      <sheetData sheetId="799"/>
      <sheetData sheetId="800"/>
      <sheetData sheetId="801">
        <row r="16">
          <cell r="I16">
            <v>4.3856996891980859E-2</v>
          </cell>
        </row>
      </sheetData>
      <sheetData sheetId="802"/>
      <sheetData sheetId="803">
        <row r="1">
          <cell r="A1" t="str">
            <v>AZIENDA:</v>
          </cell>
        </row>
      </sheetData>
      <sheetData sheetId="804"/>
      <sheetData sheetId="805"/>
      <sheetData sheetId="806"/>
      <sheetData sheetId="807"/>
      <sheetData sheetId="808"/>
      <sheetData sheetId="809"/>
      <sheetData sheetId="810">
        <row r="1">
          <cell r="A1" t="str">
            <v>AZIENDA:</v>
          </cell>
        </row>
      </sheetData>
      <sheetData sheetId="811"/>
      <sheetData sheetId="812" refreshError="1"/>
      <sheetData sheetId="813">
        <row r="1">
          <cell r="A1" t="str">
            <v>AZIENDA:</v>
          </cell>
        </row>
      </sheetData>
      <sheetData sheetId="814">
        <row r="1">
          <cell r="A1" t="str">
            <v>AZIENDA:</v>
          </cell>
        </row>
      </sheetData>
      <sheetData sheetId="815">
        <row r="1">
          <cell r="A1" t="str">
            <v>Codice USL/Azienda</v>
          </cell>
        </row>
      </sheetData>
      <sheetData sheetId="816">
        <row r="1">
          <cell r="A1" t="str">
            <v>Avellino</v>
          </cell>
        </row>
      </sheetData>
      <sheetData sheetId="817">
        <row r="1">
          <cell r="A1" t="str">
            <v>AZIENDA:</v>
          </cell>
        </row>
      </sheetData>
      <sheetData sheetId="818">
        <row r="1">
          <cell r="A1" t="str">
            <v>AZIENDA:</v>
          </cell>
        </row>
      </sheetData>
      <sheetData sheetId="819">
        <row r="1">
          <cell r="A1" t="str">
            <v>AZIENDA:</v>
          </cell>
        </row>
      </sheetData>
      <sheetData sheetId="820" refreshError="1"/>
      <sheetData sheetId="821">
        <row r="1">
          <cell r="A1" t="str">
            <v>AZIENDA:</v>
          </cell>
        </row>
      </sheetData>
      <sheetData sheetId="822">
        <row r="1">
          <cell r="A1" t="str">
            <v>Codice USL/Azienda</v>
          </cell>
        </row>
      </sheetData>
      <sheetData sheetId="823">
        <row r="1">
          <cell r="A1" t="str">
            <v>Somma di rettificato</v>
          </cell>
        </row>
      </sheetData>
      <sheetData sheetId="824">
        <row r="1">
          <cell r="A1" t="str">
            <v>Codice USL/Azienda</v>
          </cell>
        </row>
      </sheetData>
      <sheetData sheetId="825">
        <row r="1">
          <cell r="A1" t="str">
            <v>Somma di (Dare) Avere</v>
          </cell>
        </row>
      </sheetData>
      <sheetData sheetId="826">
        <row r="1">
          <cell r="A1" t="str">
            <v>Codice USL/Azienda</v>
          </cell>
        </row>
      </sheetData>
      <sheetData sheetId="827">
        <row r="1">
          <cell r="A1" t="str">
            <v>Avellino</v>
          </cell>
        </row>
      </sheetData>
      <sheetData sheetId="828">
        <row r="1">
          <cell r="A1" t="str">
            <v>AZIENDA:</v>
          </cell>
        </row>
      </sheetData>
      <sheetData sheetId="829" refreshError="1"/>
      <sheetData sheetId="830">
        <row r="1">
          <cell r="A1" t="str">
            <v>AZIENDA:</v>
          </cell>
        </row>
      </sheetData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>
        <row r="1">
          <cell r="A1" t="str">
            <v>AZIENDA:</v>
          </cell>
        </row>
      </sheetData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>
        <row r="1">
          <cell r="A1" t="str">
            <v>Codice USL/Azienda</v>
          </cell>
        </row>
      </sheetData>
      <sheetData sheetId="860">
        <row r="1">
          <cell r="A1" t="str">
            <v>Codice USL/Azienda</v>
          </cell>
        </row>
      </sheetData>
      <sheetData sheetId="861">
        <row r="1">
          <cell r="A1" t="str">
            <v>Somma di rettificato</v>
          </cell>
        </row>
      </sheetData>
      <sheetData sheetId="862">
        <row r="1">
          <cell r="A1" t="str">
            <v>Codice USL/Azienda</v>
          </cell>
        </row>
      </sheetData>
      <sheetData sheetId="863">
        <row r="1">
          <cell r="A1" t="str">
            <v>Somma di (Dare) Avere</v>
          </cell>
        </row>
      </sheetData>
      <sheetData sheetId="864">
        <row r="1">
          <cell r="A1" t="str">
            <v>AZIENDA:</v>
          </cell>
        </row>
      </sheetData>
      <sheetData sheetId="865">
        <row r="1">
          <cell r="A1" t="str">
            <v>AZIENDA:</v>
          </cell>
        </row>
      </sheetData>
      <sheetData sheetId="866">
        <row r="1">
          <cell r="A1" t="str">
            <v>Codice USL/Azienda</v>
          </cell>
        </row>
      </sheetData>
      <sheetData sheetId="867">
        <row r="1">
          <cell r="A1" t="str">
            <v>Avellino</v>
          </cell>
        </row>
      </sheetData>
      <sheetData sheetId="868">
        <row r="1">
          <cell r="A1" t="str">
            <v>Codice USL/Azienda</v>
          </cell>
        </row>
      </sheetData>
      <sheetData sheetId="869">
        <row r="1">
          <cell r="A1" t="str">
            <v>Avellino</v>
          </cell>
        </row>
      </sheetData>
      <sheetData sheetId="870">
        <row r="1">
          <cell r="A1" t="str">
            <v>AZIENDA:</v>
          </cell>
        </row>
      </sheetData>
      <sheetData sheetId="871">
        <row r="1">
          <cell r="A1" t="str">
            <v>Somma di rettificato</v>
          </cell>
        </row>
      </sheetData>
      <sheetData sheetId="872">
        <row r="1">
          <cell r="A1" t="str">
            <v>AZIENDA:</v>
          </cell>
        </row>
      </sheetData>
      <sheetData sheetId="873">
        <row r="1">
          <cell r="A1" t="str">
            <v>Codice USL/Azienda</v>
          </cell>
        </row>
      </sheetData>
      <sheetData sheetId="874">
        <row r="1">
          <cell r="A1" t="str">
            <v>AZIENDA:</v>
          </cell>
        </row>
      </sheetData>
      <sheetData sheetId="875">
        <row r="1">
          <cell r="A1" t="str">
            <v>Codice USL/Azienda</v>
          </cell>
        </row>
      </sheetData>
      <sheetData sheetId="876">
        <row r="1">
          <cell r="A1" t="str">
            <v>Codice USL/Azienda</v>
          </cell>
        </row>
      </sheetData>
      <sheetData sheetId="877">
        <row r="1">
          <cell r="A1" t="str">
            <v>Avellino</v>
          </cell>
        </row>
      </sheetData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/>
      <sheetData sheetId="897"/>
      <sheetData sheetId="898" refreshError="1"/>
      <sheetData sheetId="899" refreshError="1"/>
      <sheetData sheetId="900"/>
      <sheetData sheetId="901" refreshError="1"/>
      <sheetData sheetId="902" refreshError="1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>
        <row r="2">
          <cell r="C2" t="str">
            <v>CODICE</v>
          </cell>
        </row>
      </sheetData>
      <sheetData sheetId="930"/>
      <sheetData sheetId="931" refreshError="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>
        <row r="2">
          <cell r="B2" t="str">
            <v>RIC</v>
          </cell>
        </row>
      </sheetData>
      <sheetData sheetId="946">
        <row r="1">
          <cell r="A1" t="str">
            <v>Avellino</v>
          </cell>
        </row>
      </sheetData>
      <sheetData sheetId="947" refreshError="1"/>
      <sheetData sheetId="948" refreshError="1"/>
      <sheetData sheetId="949">
        <row r="65">
          <cell r="S65">
            <v>1534478.0286866671</v>
          </cell>
        </row>
      </sheetData>
      <sheetData sheetId="950" refreshError="1"/>
      <sheetData sheetId="951">
        <row r="10">
          <cell r="H10">
            <v>189024.36000000002</v>
          </cell>
        </row>
      </sheetData>
      <sheetData sheetId="952" refreshError="1"/>
      <sheetData sheetId="953" refreshError="1"/>
      <sheetData sheetId="954">
        <row r="1">
          <cell r="A1" t="str">
            <v>ALLEGATO A - SCHEMA PIANO DEGLI INVESTIMENTI</v>
          </cell>
        </row>
      </sheetData>
      <sheetData sheetId="955">
        <row r="1">
          <cell r="A1" t="str">
            <v>ALLEGATO A - SCHEMA PIANO DEGLI INVESTIMENTI</v>
          </cell>
        </row>
      </sheetData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>
        <row r="2">
          <cell r="C2" t="str">
            <v>CODICE</v>
          </cell>
        </row>
      </sheetData>
      <sheetData sheetId="968">
        <row r="2">
          <cell r="C2" t="str">
            <v>CODICE</v>
          </cell>
        </row>
      </sheetData>
      <sheetData sheetId="969">
        <row r="2">
          <cell r="C2" t="str">
            <v>CODICE</v>
          </cell>
        </row>
      </sheetData>
      <sheetData sheetId="970"/>
      <sheetData sheetId="971">
        <row r="1">
          <cell r="A1" t="str">
            <v>Avellino</v>
          </cell>
        </row>
      </sheetData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>
        <row r="2">
          <cell r="C2" t="str">
            <v>CODICE</v>
          </cell>
        </row>
      </sheetData>
      <sheetData sheetId="1018">
        <row r="2">
          <cell r="C2" t="str">
            <v>CODICE</v>
          </cell>
        </row>
      </sheetData>
      <sheetData sheetId="1019">
        <row r="2">
          <cell r="C2" t="str">
            <v>CODICE</v>
          </cell>
        </row>
      </sheetData>
      <sheetData sheetId="1020">
        <row r="2">
          <cell r="C2" t="str">
            <v>CODICE</v>
          </cell>
        </row>
      </sheetData>
      <sheetData sheetId="1021">
        <row r="2">
          <cell r="C2" t="str">
            <v>CODICE</v>
          </cell>
        </row>
      </sheetData>
      <sheetData sheetId="1022">
        <row r="2">
          <cell r="C2" t="str">
            <v>CODICE</v>
          </cell>
        </row>
      </sheetData>
      <sheetData sheetId="1023">
        <row r="2">
          <cell r="C2" t="str">
            <v>CODICE</v>
          </cell>
        </row>
      </sheetData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>
        <row r="4">
          <cell r="A4" t="str">
            <v>-</v>
          </cell>
        </row>
      </sheetData>
      <sheetData sheetId="1057">
        <row r="3">
          <cell r="I3">
            <v>153</v>
          </cell>
        </row>
      </sheetData>
      <sheetData sheetId="1058">
        <row r="3">
          <cell r="I3">
            <v>153</v>
          </cell>
        </row>
      </sheetData>
      <sheetData sheetId="1059">
        <row r="4">
          <cell r="A4">
            <v>201</v>
          </cell>
        </row>
      </sheetData>
      <sheetData sheetId="1060">
        <row r="1">
          <cell r="A1" t="str">
            <v>Codice USL/Azienda</v>
          </cell>
        </row>
      </sheetData>
      <sheetData sheetId="1061">
        <row r="4">
          <cell r="A4" t="str">
            <v>-</v>
          </cell>
        </row>
      </sheetData>
      <sheetData sheetId="1062">
        <row r="4">
          <cell r="A4" t="str">
            <v>-</v>
          </cell>
        </row>
      </sheetData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>
        <row r="4">
          <cell r="A4" t="str">
            <v>-</v>
          </cell>
        </row>
      </sheetData>
      <sheetData sheetId="1092"/>
      <sheetData sheetId="1093"/>
      <sheetData sheetId="1094"/>
      <sheetData sheetId="1095"/>
      <sheetData sheetId="1096"/>
      <sheetData sheetId="1097">
        <row r="3">
          <cell r="I3">
            <v>153</v>
          </cell>
        </row>
      </sheetData>
      <sheetData sheetId="1098">
        <row r="3">
          <cell r="I3">
            <v>153</v>
          </cell>
        </row>
      </sheetData>
      <sheetData sheetId="1099">
        <row r="1">
          <cell r="A1" t="str">
            <v>Codice USL/Azienda</v>
          </cell>
        </row>
      </sheetData>
      <sheetData sheetId="1100"/>
      <sheetData sheetId="1101">
        <row r="4">
          <cell r="A4" t="str">
            <v>-</v>
          </cell>
        </row>
      </sheetData>
      <sheetData sheetId="1102">
        <row r="4">
          <cell r="A4" t="str">
            <v>-</v>
          </cell>
        </row>
      </sheetData>
      <sheetData sheetId="1103">
        <row r="4">
          <cell r="A4" t="str">
            <v>-</v>
          </cell>
        </row>
      </sheetData>
      <sheetData sheetId="1104">
        <row r="4">
          <cell r="A4" t="str">
            <v>-</v>
          </cell>
        </row>
      </sheetData>
      <sheetData sheetId="1105"/>
      <sheetData sheetId="1106">
        <row r="4">
          <cell r="A4" t="str">
            <v>-</v>
          </cell>
        </row>
      </sheetData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>
        <row r="5">
          <cell r="B5">
            <v>4565677.4227499999</v>
          </cell>
        </row>
      </sheetData>
      <sheetData sheetId="1226">
        <row r="5">
          <cell r="A5" t="str">
            <v>PIEMONTE</v>
          </cell>
        </row>
      </sheetData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>
        <row r="1">
          <cell r="A1" t="str">
            <v>AZIENDA:</v>
          </cell>
        </row>
      </sheetData>
      <sheetData sheetId="1296">
        <row r="1">
          <cell r="A1" t="str">
            <v>AZIENDA:</v>
          </cell>
        </row>
      </sheetData>
      <sheetData sheetId="1297">
        <row r="1">
          <cell r="A1" t="str">
            <v>AZIENDA:</v>
          </cell>
        </row>
      </sheetData>
      <sheetData sheetId="1298">
        <row r="1">
          <cell r="A1" t="str">
            <v>AZIENDA:</v>
          </cell>
        </row>
      </sheetData>
      <sheetData sheetId="1299">
        <row r="1">
          <cell r="A1" t="str">
            <v>AZIENDA:</v>
          </cell>
        </row>
      </sheetData>
      <sheetData sheetId="1300">
        <row r="1">
          <cell r="A1" t="str">
            <v>AZIENDA:</v>
          </cell>
        </row>
      </sheetData>
      <sheetData sheetId="1301">
        <row r="1">
          <cell r="A1" t="str">
            <v>AZIENDA:</v>
          </cell>
        </row>
      </sheetData>
      <sheetData sheetId="1302">
        <row r="1">
          <cell r="A1" t="str">
            <v>AZIENDA:</v>
          </cell>
        </row>
      </sheetData>
      <sheetData sheetId="1303">
        <row r="1">
          <cell r="A1" t="str">
            <v>AZIENDA:</v>
          </cell>
        </row>
      </sheetData>
      <sheetData sheetId="1304">
        <row r="1">
          <cell r="A1" t="str">
            <v>AZIENDA:</v>
          </cell>
        </row>
      </sheetData>
      <sheetData sheetId="1305">
        <row r="1">
          <cell r="A1" t="str">
            <v>AZIENDA:</v>
          </cell>
        </row>
      </sheetData>
      <sheetData sheetId="1306">
        <row r="1">
          <cell r="A1" t="str">
            <v>AZIENDA:</v>
          </cell>
        </row>
      </sheetData>
      <sheetData sheetId="1307">
        <row r="1">
          <cell r="A1" t="str">
            <v>AZIENDA:</v>
          </cell>
        </row>
      </sheetData>
      <sheetData sheetId="1308">
        <row r="1">
          <cell r="A1" t="str">
            <v>AZIENDA:</v>
          </cell>
        </row>
      </sheetData>
      <sheetData sheetId="1309">
        <row r="1">
          <cell r="A1" t="str">
            <v>AZIENDA:</v>
          </cell>
        </row>
      </sheetData>
      <sheetData sheetId="1310">
        <row r="1">
          <cell r="A1" t="str">
            <v>AZIENDA:</v>
          </cell>
        </row>
      </sheetData>
      <sheetData sheetId="1311">
        <row r="1">
          <cell r="A1" t="str">
            <v>AZIENDA:</v>
          </cell>
        </row>
      </sheetData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>
        <row r="8">
          <cell r="C8">
            <v>1500000000</v>
          </cell>
        </row>
      </sheetData>
      <sheetData sheetId="1334">
        <row r="1">
          <cell r="A1" t="str">
            <v>Codice USL/Azienda</v>
          </cell>
        </row>
      </sheetData>
      <sheetData sheetId="1335">
        <row r="1">
          <cell r="A1" t="str">
            <v>Codice USL/Azienda</v>
          </cell>
        </row>
      </sheetData>
      <sheetData sheetId="1336">
        <row r="1">
          <cell r="A1" t="str">
            <v>Avellino</v>
          </cell>
        </row>
      </sheetData>
      <sheetData sheetId="1337">
        <row r="7">
          <cell r="L7">
            <v>4.3999999999999997E-2</v>
          </cell>
        </row>
      </sheetData>
      <sheetData sheetId="1338">
        <row r="5">
          <cell r="B5">
            <v>4565677.4227499999</v>
          </cell>
        </row>
      </sheetData>
      <sheetData sheetId="1339">
        <row r="2">
          <cell r="A2" t="str">
            <v>Abitazioni di tipo signorile</v>
          </cell>
        </row>
      </sheetData>
      <sheetData sheetId="1340">
        <row r="1">
          <cell r="A1" t="str">
            <v>Avellino</v>
          </cell>
        </row>
      </sheetData>
      <sheetData sheetId="1341">
        <row r="1">
          <cell r="A1" t="str">
            <v>AZIENDA:</v>
          </cell>
        </row>
      </sheetData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>
        <row r="1">
          <cell r="A1" t="str">
            <v>Codice USL/Azienda</v>
          </cell>
        </row>
      </sheetData>
      <sheetData sheetId="1390">
        <row r="1">
          <cell r="A1" t="str">
            <v>Avellino</v>
          </cell>
        </row>
      </sheetData>
      <sheetData sheetId="1391">
        <row r="2">
          <cell r="C2" t="str">
            <v>CODICE</v>
          </cell>
        </row>
      </sheetData>
      <sheetData sheetId="1392"/>
      <sheetData sheetId="1393">
        <row r="2">
          <cell r="C2" t="str">
            <v>CODICE</v>
          </cell>
        </row>
      </sheetData>
      <sheetData sheetId="1394">
        <row r="2">
          <cell r="C2" t="str">
            <v>CODICE</v>
          </cell>
        </row>
      </sheetData>
      <sheetData sheetId="1395">
        <row r="2">
          <cell r="A2" t="str">
            <v>Abitazioni di tipo signorile</v>
          </cell>
        </row>
      </sheetData>
      <sheetData sheetId="1396">
        <row r="1">
          <cell r="A1" t="str">
            <v>AZIENDA:</v>
          </cell>
        </row>
      </sheetData>
      <sheetData sheetId="1397"/>
      <sheetData sheetId="1398"/>
      <sheetData sheetId="1399">
        <row r="1">
          <cell r="A1" t="str">
            <v>AZIENDA:</v>
          </cell>
        </row>
      </sheetData>
      <sheetData sheetId="1400">
        <row r="1">
          <cell r="A1" t="str">
            <v>AZIENDA:</v>
          </cell>
        </row>
      </sheetData>
      <sheetData sheetId="1401">
        <row r="1">
          <cell r="A1" t="str">
            <v>AZIENDA:</v>
          </cell>
        </row>
      </sheetData>
      <sheetData sheetId="1402">
        <row r="1">
          <cell r="A1" t="str">
            <v>AZIENDA:</v>
          </cell>
        </row>
      </sheetData>
      <sheetData sheetId="1403">
        <row r="1">
          <cell r="A1" t="str">
            <v>AZIENDA:</v>
          </cell>
        </row>
      </sheetData>
      <sheetData sheetId="1404">
        <row r="1">
          <cell r="A1" t="str">
            <v>AZIENDA:</v>
          </cell>
        </row>
      </sheetData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>
        <row r="4">
          <cell r="E4">
            <v>292575000</v>
          </cell>
        </row>
      </sheetData>
      <sheetData sheetId="1444"/>
      <sheetData sheetId="1445">
        <row r="3">
          <cell r="I3">
            <v>153</v>
          </cell>
        </row>
      </sheetData>
      <sheetData sheetId="1446">
        <row r="3">
          <cell r="I3">
            <v>153</v>
          </cell>
        </row>
      </sheetData>
      <sheetData sheetId="1447">
        <row r="5">
          <cell r="B5">
            <v>4565677.4227499999</v>
          </cell>
        </row>
      </sheetData>
      <sheetData sheetId="1448">
        <row r="7">
          <cell r="L7">
            <v>4.3999999999999997E-2</v>
          </cell>
        </row>
      </sheetData>
      <sheetData sheetId="1449">
        <row r="2">
          <cell r="C2" t="str">
            <v>CODICE</v>
          </cell>
        </row>
      </sheetData>
      <sheetData sheetId="1450">
        <row r="2">
          <cell r="C2" t="str">
            <v>CODICE</v>
          </cell>
        </row>
      </sheetData>
      <sheetData sheetId="1451">
        <row r="7">
          <cell r="L7">
            <v>4.3999999999999997E-2</v>
          </cell>
        </row>
      </sheetData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>
        <row r="1">
          <cell r="A1" t="str">
            <v>Somma di rettificato</v>
          </cell>
        </row>
      </sheetData>
      <sheetData sheetId="1468">
        <row r="6">
          <cell r="D6">
            <v>2.6000000000000002E-2</v>
          </cell>
        </row>
      </sheetData>
      <sheetData sheetId="1469">
        <row r="1">
          <cell r="A1" t="str">
            <v>Somma di (Dare) Avere</v>
          </cell>
        </row>
      </sheetData>
      <sheetData sheetId="1470"/>
      <sheetData sheetId="1471"/>
      <sheetData sheetId="1472">
        <row r="16">
          <cell r="I16">
            <v>4.3856996891980859E-2</v>
          </cell>
        </row>
      </sheetData>
      <sheetData sheetId="1473"/>
      <sheetData sheetId="1474">
        <row r="1">
          <cell r="A1" t="str">
            <v>AZIENDA:</v>
          </cell>
        </row>
      </sheetData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>
        <row r="1">
          <cell r="A1" t="str">
            <v>Somma di rettificato</v>
          </cell>
        </row>
      </sheetData>
      <sheetData sheetId="1496">
        <row r="1">
          <cell r="A1" t="str">
            <v>Somma di (Dare) Avere</v>
          </cell>
        </row>
      </sheetData>
      <sheetData sheetId="1497">
        <row r="16">
          <cell r="I16">
            <v>4.3856996891980859E-2</v>
          </cell>
        </row>
      </sheetData>
      <sheetData sheetId="1498"/>
      <sheetData sheetId="1499">
        <row r="2">
          <cell r="C2" t="str">
            <v>CODICE</v>
          </cell>
        </row>
      </sheetData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>
        <row r="5">
          <cell r="O5" t="str">
            <v>ACAC001</v>
          </cell>
        </row>
      </sheetData>
      <sheetData sheetId="1538" refreshError="1"/>
      <sheetData sheetId="1539">
        <row r="3">
          <cell r="A3" t="str">
            <v>D01</v>
          </cell>
        </row>
      </sheetData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  <sheetName val="confronto con i trimestre 2007"/>
      <sheetName val="confronto con iv trimestre 2007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  <sheetName val="Elenchi v2"/>
      <sheetName val="Bloomberg"/>
      <sheetName val="Quadro tendenziale 28-6-2005"/>
      <sheetName val="Fascia_1"/>
      <sheetName val="Fascia_2"/>
      <sheetName val="Fascia_3"/>
      <sheetName val="Confronto_con_I_Trimestre_2007"/>
      <sheetName val="Confronto_con_IV_Trimestre_2007"/>
      <sheetName val="Quadro_tendenziale_28-6-2005"/>
      <sheetName val="Input sottoconti"/>
      <sheetName val="Inpu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setup"/>
      <sheetName val="confronto con i trimestre 2007"/>
      <sheetName val="Quadro Macro"/>
      <sheetName val="RICOVERATI"/>
      <sheetName val="input"/>
      <sheetName val="crediti aditi per via legale"/>
      <sheetName val="abc"/>
      <sheetName val="0"/>
      <sheetName val="Revenues"/>
      <sheetName val="quadro tendenziale 28-6-2005"/>
      <sheetName val="Tabelle"/>
      <sheetName val="Validazione_ASL"/>
      <sheetName val="Anagrafica CRIL"/>
      <sheetName val="Indice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RICOVERATI"/>
      <sheetName val="setup"/>
      <sheetName val="confronto con i trimestre 2007"/>
      <sheetName val="Quadro Macro"/>
      <sheetName val="input"/>
      <sheetName val="crediti aditi per via legale"/>
      <sheetName val="abc"/>
      <sheetName val="0"/>
      <sheetName val="Revenues"/>
      <sheetName val="quadro tendenziale 28-6-2005"/>
      <sheetName val="Tabelle"/>
      <sheetName val="Validazione_ASL"/>
      <sheetName val="Anagrafica CRIL"/>
      <sheetName val="Indice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  <sheetName val="Tabel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0">
          <cell r="C30">
            <v>0</v>
          </cell>
        </row>
      </sheetData>
      <sheetData sheetId="27"/>
      <sheetData sheetId="28"/>
      <sheetData sheetId="29"/>
      <sheetData sheetId="30"/>
      <sheetData sheetId="31">
        <row r="5">
          <cell r="B5">
            <v>4565677.4227499999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0">
          <cell r="C30">
            <v>0</v>
          </cell>
        </row>
      </sheetData>
      <sheetData sheetId="46"/>
      <sheetData sheetId="47"/>
      <sheetData sheetId="48"/>
      <sheetData sheetId="49"/>
      <sheetData sheetId="50">
        <row r="5">
          <cell r="B5">
            <v>4565677.4227499999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Anagrafica CRIL"/>
    </sheetNames>
    <sheetDataSet>
      <sheetData sheetId="0"/>
      <sheetData sheetId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  <sheetName val="Anagrafica Protesi 09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  <sheetName val="Anagrafica Protesi 09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  <sheetName val="Elenchi v2"/>
      <sheetName val="Fascia_11"/>
      <sheetName val="Fascia_21"/>
      <sheetName val="Fascia_31"/>
      <sheetName val="Confronto_con_I_Trimestre_20071"/>
      <sheetName val="Confronto_con_IV_Trimestre_2001"/>
      <sheetName val="Fascia_1"/>
      <sheetName val="Fascia_2"/>
      <sheetName val="Fascia_3"/>
      <sheetName val="Confronto_con_I_Trimestre_2007"/>
      <sheetName val="Confronto_con_IV_Trimestre_2007"/>
      <sheetName val="Quadro tendenziale 28-6-2005"/>
      <sheetName val="Quadro_tendenziale_28-6-2005"/>
      <sheetName val="Input sottoconti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  <sheetName val="Elenchi v2"/>
      <sheetName val="Fascia_11"/>
      <sheetName val="Fascia_21"/>
      <sheetName val="Fascia_31"/>
      <sheetName val="Confronto_con_I_Trimestre_20071"/>
      <sheetName val="Confronto_con_IV_Trimestre_2001"/>
      <sheetName val="Fascia_1"/>
      <sheetName val="Fascia_2"/>
      <sheetName val="Fascia_3"/>
      <sheetName val="Confronto_con_I_Trimestre_2007"/>
      <sheetName val="Confronto_con_IV_Trimestre_2007"/>
      <sheetName val="Quadro tendenziale 28-6-2005"/>
      <sheetName val="Quadro_tendenziale_28-6-2005"/>
      <sheetName val="Input sottoconti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  <sheetName val="Accessi_per_SINGOLO_MESE"/>
      <sheetName val="input"/>
      <sheetName val="tb"/>
      <sheetName val="abc"/>
      <sheetName val="0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  <sheetName val="quadro tendenziale 28-6-2005"/>
      <sheetName val="appoggio"/>
      <sheetName val="aziende"/>
      <sheetName val="Tabelle"/>
      <sheetName val="valori"/>
      <sheetName val="Validazione_ASL"/>
      <sheetName val="pvt_CE_2013-2015"/>
      <sheetName val="Criteri"/>
      <sheetName val="confronto con iv trimestre 2007"/>
      <sheetName val="ap.Aziende"/>
      <sheetName val="appoggio2"/>
      <sheetName val="Convalida"/>
      <sheetName val="Timing_Inv1"/>
      <sheetName val="Cash_flow_inv1"/>
      <sheetName val="confronto_con_i_trimestre_2007"/>
      <sheetName val="quadro_tendenziale_28-6-2005"/>
      <sheetName val="Anagrafica_CRIL"/>
      <sheetName val="Timing_Inv5"/>
      <sheetName val="Cash_flow_inv5"/>
      <sheetName val="confronto_con_i_trimestre_20074"/>
      <sheetName val="quadro_tendenziale_28-6-20054"/>
      <sheetName val="Anagrafica_CRIL4"/>
      <sheetName val="Timing_Inv2"/>
      <sheetName val="Cash_flow_inv2"/>
      <sheetName val="confronto_con_i_trimestre_20071"/>
      <sheetName val="quadro_tendenziale_28-6-20051"/>
      <sheetName val="Anagrafica_CRIL1"/>
      <sheetName val="Timing_Inv3"/>
      <sheetName val="Cash_flow_inv3"/>
      <sheetName val="confronto_con_i_trimestre_20072"/>
      <sheetName val="quadro_tendenziale_28-6-20052"/>
      <sheetName val="Anagrafica_CRIL2"/>
      <sheetName val="Timing_Inv4"/>
      <sheetName val="Cash_flow_inv4"/>
      <sheetName val="confronto_con_i_trimestre_20073"/>
      <sheetName val="quadro_tendenziale_28-6-20053"/>
      <sheetName val="Anagrafica_CRIL3"/>
      <sheetName val="Timing_Inv6"/>
      <sheetName val="Cash_flow_inv6"/>
      <sheetName val="confronto_con_i_trimestre_20075"/>
      <sheetName val="quadro_tendenziale_28-6-20055"/>
      <sheetName val="Anagrafica_CRIL5"/>
      <sheetName val="Timing_Inv9"/>
      <sheetName val="Cash_flow_inv9"/>
      <sheetName val="confronto_con_i_trimestre_20078"/>
      <sheetName val="quadro_tendenziale_28-6-20058"/>
      <sheetName val="Anagrafica_CRIL8"/>
      <sheetName val="Timing_Inv7"/>
      <sheetName val="Cash_flow_inv7"/>
      <sheetName val="confronto_con_i_trimestre_20076"/>
      <sheetName val="quadro_tendenziale_28-6-20056"/>
      <sheetName val="Anagrafica_CRIL6"/>
      <sheetName val="Timing_Inv8"/>
      <sheetName val="Cash_flow_inv8"/>
      <sheetName val="confronto_con_i_trimestre_20077"/>
      <sheetName val="quadro_tendenziale_28-6-20057"/>
      <sheetName val="Anagrafica_CRIL7"/>
      <sheetName val="Timing_Inv10"/>
      <sheetName val="Cash_flow_inv10"/>
      <sheetName val="confronto_con_i_trimestre_20079"/>
      <sheetName val="quadro_tendenziale_28-6-20059"/>
      <sheetName val="Anagrafica_CRIL9"/>
      <sheetName val="Timing_Inv11"/>
      <sheetName val="Cash_flow_inv11"/>
      <sheetName val="confronto_con_i_trimestre_20010"/>
      <sheetName val="quadro_tendenziale_28-6-200510"/>
      <sheetName val="Anagrafica_CRIL10"/>
      <sheetName val="Timing_Inv12"/>
      <sheetName val="Cash_flow_inv12"/>
      <sheetName val="confronto_con_i_trimestre_20011"/>
      <sheetName val="quadro_tendenziale_28-6-200511"/>
      <sheetName val="Anagrafica_CRIL11"/>
    </sheetNames>
    <sheetDataSet>
      <sheetData sheetId="0"/>
      <sheetData sheetId="1"/>
      <sheetData sheetId="2"/>
      <sheetData sheetId="3">
        <row r="71">
          <cell r="D71">
            <v>1023.3430977383804</v>
          </cell>
        </row>
      </sheetData>
      <sheetData sheetId="4" refreshError="1"/>
      <sheetData sheetId="5">
        <row r="6">
          <cell r="D6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  <sheetName val="pvt_CE_2013-2015"/>
      <sheetName val="quadro tendenziale 28-6-2005"/>
      <sheetName val="appoggio"/>
      <sheetName val="aziende"/>
      <sheetName val="Tabelle"/>
      <sheetName val="valori"/>
      <sheetName val="Validazione_ASL"/>
      <sheetName val="Criteri"/>
      <sheetName val="confronto con iv trimestre 2007"/>
      <sheetName val="ap.Aziende"/>
      <sheetName val="appoggio2"/>
      <sheetName val="Convalida"/>
      <sheetName val="Timing_Inv1"/>
      <sheetName val="Cash_flow_inv1"/>
      <sheetName val="confronto_con_i_trimestre_2007"/>
      <sheetName val="quadro_tendenziale_28-6-2005"/>
      <sheetName val="Anagrafica_CRIL"/>
      <sheetName val="Timing_Inv5"/>
      <sheetName val="Cash_flow_inv5"/>
      <sheetName val="confronto_con_i_trimestre_20074"/>
      <sheetName val="quadro_tendenziale_28-6-20054"/>
      <sheetName val="Anagrafica_CRIL4"/>
      <sheetName val="Timing_Inv2"/>
      <sheetName val="Cash_flow_inv2"/>
      <sheetName val="confronto_con_i_trimestre_20071"/>
      <sheetName val="quadro_tendenziale_28-6-20051"/>
      <sheetName val="Anagrafica_CRIL1"/>
      <sheetName val="Timing_Inv3"/>
      <sheetName val="Cash_flow_inv3"/>
      <sheetName val="confronto_con_i_trimestre_20072"/>
      <sheetName val="quadro_tendenziale_28-6-20052"/>
      <sheetName val="Anagrafica_CRIL2"/>
      <sheetName val="Timing_Inv4"/>
      <sheetName val="Cash_flow_inv4"/>
      <sheetName val="confronto_con_i_trimestre_20073"/>
      <sheetName val="quadro_tendenziale_28-6-20053"/>
      <sheetName val="Anagrafica_CRIL3"/>
      <sheetName val="Timing_Inv6"/>
      <sheetName val="Cash_flow_inv6"/>
      <sheetName val="confronto_con_i_trimestre_20075"/>
      <sheetName val="quadro_tendenziale_28-6-20055"/>
      <sheetName val="Anagrafica_CRIL5"/>
      <sheetName val="Timing_Inv9"/>
      <sheetName val="Cash_flow_inv9"/>
      <sheetName val="confronto_con_i_trimestre_20078"/>
      <sheetName val="quadro_tendenziale_28-6-20058"/>
      <sheetName val="Anagrafica_CRIL8"/>
      <sheetName val="Timing_Inv7"/>
      <sheetName val="Cash_flow_inv7"/>
      <sheetName val="confronto_con_i_trimestre_20076"/>
      <sheetName val="quadro_tendenziale_28-6-20056"/>
      <sheetName val="Anagrafica_CRIL6"/>
      <sheetName val="Timing_Inv8"/>
      <sheetName val="Cash_flow_inv8"/>
      <sheetName val="confronto_con_i_trimestre_20077"/>
      <sheetName val="quadro_tendenziale_28-6-20057"/>
      <sheetName val="Anagrafica_CRIL7"/>
      <sheetName val="Timing_Inv10"/>
      <sheetName val="Cash_flow_inv10"/>
      <sheetName val="confronto_con_i_trimestre_20079"/>
      <sheetName val="quadro_tendenziale_28-6-20059"/>
      <sheetName val="Anagrafica_CRIL9"/>
      <sheetName val="Timing_Inv11"/>
      <sheetName val="Cash_flow_inv11"/>
      <sheetName val="confronto_con_i_trimestre_20010"/>
      <sheetName val="quadro_tendenziale_28-6-200510"/>
      <sheetName val="Anagrafica_CRIL10"/>
      <sheetName val="Timing_Inv12"/>
      <sheetName val="Cash_flow_inv12"/>
      <sheetName val="confronto_con_i_trimestre_20011"/>
      <sheetName val="quadro_tendenziale_28-6-200511"/>
      <sheetName val="Anagrafica_CRIL11"/>
    </sheetNames>
    <sheetDataSet>
      <sheetData sheetId="0"/>
      <sheetData sheetId="1"/>
      <sheetData sheetId="2"/>
      <sheetData sheetId="3">
        <row r="71">
          <cell r="D71">
            <v>1023.3430977383804</v>
          </cell>
        </row>
      </sheetData>
      <sheetData sheetId="4" refreshError="1"/>
      <sheetData sheetId="5">
        <row r="6">
          <cell r="D6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  <sheetName val="bloomberg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  <sheetName val="bloomberg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  <sheetName val="Dati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  <sheetName val="Dati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Convalida"/>
      <sheetName val="categoria"/>
      <sheetName val="residenza"/>
      <sheetName val="base"/>
      <sheetName val="valori"/>
      <sheetName val="TABELLE CALCOLO"/>
      <sheetName val="quadro tendenziale 28-6-2005"/>
      <sheetName val="Original Andrew___Data"/>
      <sheetName val="Quadro macro"/>
      <sheetName val="IMPUT PER CE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I11">
            <v>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  <sheetName val="Convalida"/>
      <sheetName val="categoria"/>
      <sheetName val="residenza"/>
      <sheetName val="valori"/>
      <sheetName val="TABELLE CALCOLO"/>
      <sheetName val="quadro tendenziale 28-6-2005"/>
      <sheetName val="Original Andrew___Data"/>
      <sheetName val="Quadro macro"/>
      <sheetName val="IMPUT PER CE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I11">
            <v>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  <sheetName val="valori"/>
      <sheetName val="Conv.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income statement"/>
      <sheetName val="Dati"/>
      <sheetName val="assumptions"/>
      <sheetName val="AN_ECON"/>
      <sheetName val="AN_PATR"/>
      <sheetName val="CE_RICL"/>
      <sheetName val="Master"/>
      <sheetName val="SP_RICL"/>
      <sheetName val="appoggio"/>
      <sheetName val="aziende"/>
      <sheetName val="confronto con i trimestre 2007"/>
      <sheetName val="Convalida"/>
      <sheetName val="parametri progr"/>
      <sheetName val="Con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  <sheetName val="income statement"/>
      <sheetName val="Dati"/>
      <sheetName val="assumptions"/>
      <sheetName val="AN_ECON"/>
      <sheetName val="AN_PATR"/>
      <sheetName val="CE_RICL"/>
      <sheetName val="Master"/>
      <sheetName val="SP_RICL"/>
      <sheetName val="appoggio"/>
      <sheetName val="aziende"/>
      <sheetName val="confronto con i trimestre 2007"/>
      <sheetName val="Convalida"/>
      <sheetName val="Con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bloomberg"/>
      <sheetName val="input"/>
      <sheetName val="tb"/>
      <sheetName val="foglio1"/>
      <sheetName val="Conv."/>
      <sheetName val="abc"/>
      <sheetName val="valori"/>
      <sheetName val="TABELLE CALCOLO"/>
      <sheetName val="tabelle"/>
      <sheetName val="system_tabs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bloomberg"/>
      <sheetName val="input"/>
      <sheetName val="tb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  <sheetName val="Tabelle"/>
      <sheetName val="elen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bil. ver."/>
      <sheetName val="abc"/>
      <sheetName val="assumptions"/>
      <sheetName val="input"/>
      <sheetName val="tb"/>
      <sheetName val="0"/>
      <sheetName val="valori"/>
      <sheetName val="TABELLE CALCOLO"/>
      <sheetName val="tabelle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assumptions"/>
      <sheetName val="bil. ver."/>
      <sheetName val="abc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  <sheetName val="Assunzioni_generali1"/>
      <sheetName val="Assunzioni_economiche1"/>
      <sheetName val="Assunzioni_patrimoniali1"/>
      <sheetName val="Conto_economico1"/>
      <sheetName val="Stato_patrimoniale1"/>
      <sheetName val="Fonte_&amp;_Impieghi1"/>
      <sheetName val="Free_Cash_Flow1"/>
      <sheetName val="Valutazione_DCF1"/>
      <sheetName val="Valutazione_DCF_(2)1"/>
      <sheetName val="Multipli_impliciti1"/>
      <sheetName val="Riepilogo_Valutazioni1"/>
      <sheetName val="Indici_Hunter1"/>
      <sheetName val="Indici_comparables1"/>
      <sheetName val="Schede_comparables1"/>
      <sheetName val="Bil__ver_"/>
      <sheetName val="Quadro_macro"/>
      <sheetName val="Assunzioni_generali2"/>
      <sheetName val="Assunzioni_economiche2"/>
      <sheetName val="Assunzioni_patrimoniali2"/>
      <sheetName val="Conto_economico2"/>
      <sheetName val="Stato_patrimoniale2"/>
      <sheetName val="Fonte_&amp;_Impieghi2"/>
      <sheetName val="Free_Cash_Flow2"/>
      <sheetName val="Valutazione_DCF2"/>
      <sheetName val="Valutazione_DCF_(2)2"/>
      <sheetName val="Multipli_impliciti2"/>
      <sheetName val="Riepilogo_Valutazioni2"/>
      <sheetName val="Indici_Hunter2"/>
      <sheetName val="Indici_comparables2"/>
      <sheetName val="Schede_comparables2"/>
      <sheetName val="Bil__ver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  <sheetName val="Assunzioni_generali1"/>
      <sheetName val="Assunzioni_economiche1"/>
      <sheetName val="Assunzioni_patrimoniali1"/>
      <sheetName val="Conto_economico1"/>
      <sheetName val="Stato_patrimoniale1"/>
      <sheetName val="Fonte_&amp;_Impieghi1"/>
      <sheetName val="Free_Cash_Flow1"/>
      <sheetName val="Valutazione_DCF1"/>
      <sheetName val="Valutazione_DCF_(2)1"/>
      <sheetName val="Multipli_impliciti1"/>
      <sheetName val="Riepilogo_Valutazioni1"/>
      <sheetName val="Indici_Hunter1"/>
      <sheetName val="Indici_comparables1"/>
      <sheetName val="Schede_comparables1"/>
      <sheetName val="Bil__ver_"/>
      <sheetName val="Quadro_macro"/>
      <sheetName val="Assunzioni_generali2"/>
      <sheetName val="Assunzioni_economiche2"/>
      <sheetName val="Assunzioni_patrimoniali2"/>
      <sheetName val="Conto_economico2"/>
      <sheetName val="Stato_patrimoniale2"/>
      <sheetName val="Fonte_&amp;_Impieghi2"/>
      <sheetName val="Free_Cash_Flow2"/>
      <sheetName val="Valutazione_DCF2"/>
      <sheetName val="Valutazione_DCF_(2)2"/>
      <sheetName val="Multipli_impliciti2"/>
      <sheetName val="Riepilogo_Valutazioni2"/>
      <sheetName val="Indici_Hunter2"/>
      <sheetName val="Indici_comparables2"/>
      <sheetName val="Schede_comparables2"/>
      <sheetName val="Bil__ver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  <sheetName val="ana"/>
      <sheetName val="Quadro programmatico 19-9-2005"/>
      <sheetName val="Anagrafica CRIL"/>
      <sheetName val="Indi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  <sheetName val="ana"/>
      <sheetName val="Quadro programmatico 19-9-2005"/>
      <sheetName val="Anagrafica CRIL"/>
      <sheetName val="Indi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  <sheetName val="elen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  <sheetName val="elenco"/>
      <sheetName val="New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  <sheetName val="elenco"/>
      <sheetName val="appoggio2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appoggio"/>
      <sheetName val="aziende"/>
      <sheetName val="TABELLE CALCOLO"/>
      <sheetName val="CE"/>
      <sheetName val="ANA_PUBBLICH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/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/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/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/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/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  <sheetName val="appoggio"/>
      <sheetName val="aziende"/>
      <sheetName val="TABELLE CALCOLO"/>
      <sheetName val="ANA_PUBBLICH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  <sheetName val="foglio1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_CE"/>
      <sheetName val="rend originale "/>
      <sheetName val="118_SPA 2024"/>
      <sheetName val="118_SPP 2024"/>
      <sheetName val="118_CE 2024"/>
      <sheetName val="Scritture SP 2024"/>
      <sheetName val="M_Tab SP_Passivo  tab 32_"/>
      <sheetName val="Linee guida RF"/>
      <sheetName val="Ok_TAB_7_dett immob in corso "/>
      <sheetName val="New Mod. CE2023"/>
      <sheetName val="NEW_Mod._SP_Attivo"/>
      <sheetName val="NEW_Mode_SP_Passivo"/>
      <sheetName val="118_SPA"/>
      <sheetName val="118_SPP"/>
      <sheetName val="118_CE (2)"/>
      <sheetName val="Mapping"/>
      <sheetName val="SPA 2018"/>
      <sheetName val="SPP 2018"/>
      <sheetName val=" oktab 1 e 5 immob_x_ni 2018"/>
      <sheetName val="okpatrimonio tab 32_2018"/>
      <sheetName val="tab 18 e 19 2018"/>
    </sheetNames>
    <sheetDataSet>
      <sheetData sheetId="0" refreshError="1"/>
      <sheetData sheetId="1"/>
      <sheetData sheetId="2">
        <row r="40">
          <cell r="O40">
            <v>0</v>
          </cell>
        </row>
        <row r="47">
          <cell r="O47">
            <v>-220700.97999999998</v>
          </cell>
        </row>
        <row r="58">
          <cell r="O58">
            <v>6127931.7021299303</v>
          </cell>
        </row>
        <row r="71">
          <cell r="O71">
            <v>0</v>
          </cell>
        </row>
        <row r="72">
          <cell r="O72">
            <v>-814.75</v>
          </cell>
        </row>
        <row r="76">
          <cell r="O76">
            <v>0</v>
          </cell>
        </row>
        <row r="77">
          <cell r="O77">
            <v>58178.770000000484</v>
          </cell>
        </row>
        <row r="81">
          <cell r="O81">
            <v>0</v>
          </cell>
        </row>
        <row r="91">
          <cell r="O91">
            <v>0</v>
          </cell>
        </row>
      </sheetData>
      <sheetData sheetId="3">
        <row r="8">
          <cell r="O8">
            <v>-10794862.989124954</v>
          </cell>
        </row>
        <row r="30">
          <cell r="O30">
            <v>-2286924.9399999976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71000</v>
          </cell>
        </row>
        <row r="50">
          <cell r="O50">
            <v>0</v>
          </cell>
        </row>
        <row r="51">
          <cell r="O51">
            <v>4555978.7100000009</v>
          </cell>
        </row>
        <row r="53">
          <cell r="O53">
            <v>653208.72000000067</v>
          </cell>
        </row>
        <row r="55">
          <cell r="O55">
            <v>-1740073.0134599954</v>
          </cell>
        </row>
        <row r="56">
          <cell r="O56">
            <v>4786986.5399999991</v>
          </cell>
        </row>
        <row r="62">
          <cell r="O62">
            <v>0</v>
          </cell>
        </row>
      </sheetData>
      <sheetData sheetId="4">
        <row r="31">
          <cell r="J31">
            <v>13219281.719125001</v>
          </cell>
        </row>
        <row r="73">
          <cell r="J73">
            <v>6440615.7747499999</v>
          </cell>
        </row>
        <row r="74">
          <cell r="J74">
            <v>7229758.0443749996</v>
          </cell>
        </row>
        <row r="79">
          <cell r="J79">
            <v>7072255.9399999995</v>
          </cell>
        </row>
      </sheetData>
      <sheetData sheetId="5">
        <row r="23">
          <cell r="F23">
            <v>554310.91999999993</v>
          </cell>
        </row>
        <row r="24">
          <cell r="F24">
            <v>561664.6</v>
          </cell>
        </row>
        <row r="25">
          <cell r="F25">
            <v>650284.69999999995</v>
          </cell>
        </row>
        <row r="26">
          <cell r="F26">
            <v>733739.78</v>
          </cell>
        </row>
      </sheetData>
      <sheetData sheetId="6" refreshError="1"/>
      <sheetData sheetId="7" refreshError="1"/>
      <sheetData sheetId="8" refreshError="1"/>
      <sheetData sheetId="9">
        <row r="124">
          <cell r="G124">
            <v>413314</v>
          </cell>
        </row>
        <row r="125">
          <cell r="G125">
            <v>4459421</v>
          </cell>
        </row>
        <row r="126">
          <cell r="G126">
            <v>2214006</v>
          </cell>
        </row>
        <row r="127">
          <cell r="G127">
            <v>5228075</v>
          </cell>
        </row>
        <row r="128">
          <cell r="G128">
            <v>3283</v>
          </cell>
        </row>
        <row r="129">
          <cell r="G129">
            <v>1092697</v>
          </cell>
        </row>
        <row r="415">
          <cell r="G415">
            <v>6440616</v>
          </cell>
        </row>
        <row r="418">
          <cell r="G418">
            <v>7421273</v>
          </cell>
        </row>
        <row r="439">
          <cell r="G439">
            <v>8228523</v>
          </cell>
        </row>
      </sheetData>
      <sheetData sheetId="10">
        <row r="55">
          <cell r="I55">
            <v>902414.93000003695</v>
          </cell>
        </row>
        <row r="58">
          <cell r="I58">
            <v>512276.30000000075</v>
          </cell>
        </row>
        <row r="61">
          <cell r="I61">
            <v>11827426.899999976</v>
          </cell>
        </row>
        <row r="64">
          <cell r="I64">
            <v>336138.3200000003</v>
          </cell>
        </row>
        <row r="67">
          <cell r="I67">
            <v>0</v>
          </cell>
        </row>
        <row r="71">
          <cell r="I71">
            <v>36788.490000000224</v>
          </cell>
        </row>
        <row r="73">
          <cell r="I73">
            <v>988419.6099999994</v>
          </cell>
        </row>
        <row r="97">
          <cell r="I97">
            <v>1364894.8600000013</v>
          </cell>
        </row>
        <row r="134">
          <cell r="I134">
            <v>9114065.2697700113</v>
          </cell>
        </row>
        <row r="146">
          <cell r="I146">
            <v>-4635172.1499999985</v>
          </cell>
        </row>
        <row r="154">
          <cell r="I154">
            <v>0</v>
          </cell>
        </row>
        <row r="155">
          <cell r="I155">
            <v>-2287371.2280000011</v>
          </cell>
        </row>
        <row r="164">
          <cell r="I164">
            <v>-351381.64000000013</v>
          </cell>
        </row>
        <row r="168">
          <cell r="I168">
            <v>-1158743.93</v>
          </cell>
        </row>
        <row r="169">
          <cell r="I169">
            <v>414974.85399999982</v>
          </cell>
        </row>
        <row r="188">
          <cell r="I188">
            <v>0</v>
          </cell>
        </row>
      </sheetData>
      <sheetData sheetId="11">
        <row r="18">
          <cell r="I18">
            <v>-8071135.8591248095</v>
          </cell>
        </row>
        <row r="81">
          <cell r="I81">
            <v>-2582.3000000000002</v>
          </cell>
        </row>
        <row r="87">
          <cell r="I87">
            <v>0</v>
          </cell>
        </row>
        <row r="98">
          <cell r="I98">
            <v>0</v>
          </cell>
        </row>
        <row r="99">
          <cell r="I99">
            <v>-460085.65999999992</v>
          </cell>
        </row>
        <row r="118">
          <cell r="I118">
            <v>11712</v>
          </cell>
        </row>
        <row r="120">
          <cell r="I120">
            <v>-585027.80000000005</v>
          </cell>
        </row>
        <row r="121">
          <cell r="I121">
            <v>4112903.4379999973</v>
          </cell>
        </row>
        <row r="129">
          <cell r="I129">
            <v>128702.2900000005</v>
          </cell>
        </row>
        <row r="130">
          <cell r="I130">
            <v>49661.920000003651</v>
          </cell>
        </row>
        <row r="131">
          <cell r="I131">
            <v>-277062.21999999136</v>
          </cell>
        </row>
        <row r="136">
          <cell r="I136">
            <v>-15536.67</v>
          </cell>
        </row>
      </sheetData>
      <sheetData sheetId="12">
        <row r="81">
          <cell r="O81">
            <v>-1970799.327770099</v>
          </cell>
        </row>
      </sheetData>
      <sheetData sheetId="13">
        <row r="30">
          <cell r="O30">
            <v>6340493.1999999881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VALORI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valori"/>
      <sheetName val="Conv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>
        <row r="7">
          <cell r="L7">
            <v>4.3999999999999997E-2</v>
          </cell>
        </row>
      </sheetData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New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elle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Convalida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17D7-00F8-4409-BFA3-01B20B8DC279}">
  <sheetPr>
    <tabColor rgb="FF00B0F0"/>
    <pageSetUpPr fitToPage="1"/>
  </sheetPr>
  <dimension ref="A1:J648"/>
  <sheetViews>
    <sheetView showGridLines="0" tabSelected="1" zoomScaleNormal="100" zoomScaleSheetLayoutView="120" workbookViewId="0">
      <pane xSplit="4" ySplit="2" topLeftCell="E3" activePane="bottomRight" state="frozen"/>
      <selection activeCell="J402" sqref="J402"/>
      <selection pane="topRight" activeCell="J402" sqref="J402"/>
      <selection pane="bottomLeft" activeCell="J402" sqref="J402"/>
      <selection pane="bottomRight" activeCell="E7" sqref="E7"/>
    </sheetView>
  </sheetViews>
  <sheetFormatPr defaultColWidth="9.140625" defaultRowHeight="15" outlineLevelRow="1" outlineLevelCol="1"/>
  <cols>
    <col min="1" max="1" width="1.7109375" style="1" bestFit="1" customWidth="1"/>
    <col min="2" max="2" width="4.85546875" style="2" customWidth="1"/>
    <col min="3" max="3" width="8.7109375" style="1" bestFit="1" customWidth="1"/>
    <col min="4" max="4" width="55.42578125" style="3" customWidth="1"/>
    <col min="5" max="5" width="27.7109375" style="3" customWidth="1"/>
    <col min="6" max="6" width="21" style="3" customWidth="1"/>
    <col min="7" max="7" width="18.7109375" style="3" customWidth="1"/>
    <col min="8" max="8" width="9.140625" style="5" customWidth="1" outlineLevel="1"/>
    <col min="9" max="9" width="12" style="1" bestFit="1" customWidth="1"/>
    <col min="10" max="10" width="10.28515625" style="1" bestFit="1" customWidth="1"/>
    <col min="11" max="16384" width="9.140625" style="1"/>
  </cols>
  <sheetData>
    <row r="1" spans="1:10" ht="18.75">
      <c r="E1" s="4"/>
      <c r="F1" s="4"/>
      <c r="G1" s="4"/>
      <c r="I1" s="6"/>
      <c r="J1" s="7"/>
    </row>
    <row r="2" spans="1:10" ht="64.5" customHeight="1">
      <c r="B2" s="8" t="s">
        <v>0</v>
      </c>
      <c r="C2" s="8" t="s">
        <v>1</v>
      </c>
      <c r="D2" s="9" t="s">
        <v>2</v>
      </c>
      <c r="E2" s="10" t="s">
        <v>3</v>
      </c>
      <c r="F2" s="11" t="s">
        <v>4</v>
      </c>
      <c r="G2" s="11" t="s">
        <v>5</v>
      </c>
      <c r="H2" s="12" t="s">
        <v>6</v>
      </c>
    </row>
    <row r="3" spans="1:10" ht="26.45" customHeight="1">
      <c r="B3" s="13"/>
      <c r="C3" s="13" t="s">
        <v>7</v>
      </c>
      <c r="D3" s="14" t="s">
        <v>8</v>
      </c>
      <c r="E3" s="15">
        <f>(E4+E13+E28+E33)</f>
        <v>201458731.56998527</v>
      </c>
      <c r="F3" s="15">
        <f>(F4+F13+F28+F33)</f>
        <v>194911149.70070806</v>
      </c>
      <c r="G3" s="15">
        <f>+E3-F3</f>
        <v>6547581.869277209</v>
      </c>
      <c r="H3" s="16" t="s">
        <v>9</v>
      </c>
    </row>
    <row r="4" spans="1:10" ht="30">
      <c r="B4" s="17"/>
      <c r="C4" s="18" t="s">
        <v>10</v>
      </c>
      <c r="D4" s="14" t="s">
        <v>11</v>
      </c>
      <c r="E4" s="15">
        <f>+E5+E12</f>
        <v>201458731.56998527</v>
      </c>
      <c r="F4" s="15">
        <f>+F5+F12</f>
        <v>194690448.72070807</v>
      </c>
      <c r="G4" s="15">
        <f t="shared" ref="G4:G67" si="0">+E4-F4</f>
        <v>6768282.8492771983</v>
      </c>
      <c r="H4" s="16" t="s">
        <v>9</v>
      </c>
    </row>
    <row r="5" spans="1:10" ht="30">
      <c r="B5" s="17"/>
      <c r="C5" s="18" t="s">
        <v>12</v>
      </c>
      <c r="D5" s="14" t="s">
        <v>13</v>
      </c>
      <c r="E5" s="15">
        <f>+E6+E7+E8+E11</f>
        <v>199677304.32998526</v>
      </c>
      <c r="F5" s="15">
        <f>+F6+F7+F8+F11</f>
        <v>192909021.48070806</v>
      </c>
      <c r="G5" s="15">
        <f t="shared" si="0"/>
        <v>6768282.8492771983</v>
      </c>
      <c r="H5" s="16" t="s">
        <v>9</v>
      </c>
    </row>
    <row r="6" spans="1:10">
      <c r="A6" s="1" t="s">
        <v>6</v>
      </c>
      <c r="B6" s="19"/>
      <c r="C6" s="20" t="s">
        <v>14</v>
      </c>
      <c r="D6" s="21" t="s">
        <v>15</v>
      </c>
      <c r="E6" s="22">
        <f>-SUMIF('[1]Mapping CE PREV 2024'!$B$5:$B$387,'[1]New Mod. CEprev2024 STAMPA'!C6,'[1]Mapping CE PREV 2024'!$M$5:$M$387)</f>
        <v>0</v>
      </c>
      <c r="F6" s="22">
        <f>-SUMIF('[1]Mapping CE PREV 2024'!$B$5:$B$387,'[1]New Mod. CEprev2024 STAMPA'!C6,'[1]Mapping CE PREV 2024'!$I$5:$I$387)</f>
        <v>0</v>
      </c>
      <c r="G6" s="22">
        <f t="shared" si="0"/>
        <v>0</v>
      </c>
      <c r="H6" s="16"/>
    </row>
    <row r="7" spans="1:10">
      <c r="B7" s="19"/>
      <c r="C7" s="20" t="s">
        <v>16</v>
      </c>
      <c r="D7" s="21" t="s">
        <v>17</v>
      </c>
      <c r="E7" s="22">
        <f>-SUMIF('[1]Mapping CE PREV 2024'!$B$5:$B$387,'[1]New Mod. CEprev2024 STAMPA'!C7,'[1]Mapping CE PREV 2024'!$M$5:$M$387)</f>
        <v>120444174.41283609</v>
      </c>
      <c r="F7" s="22">
        <f>-SUMIF('[1]Mapping CE PREV 2024'!$B$5:$B$387,'[1]New Mod. CEprev2024 STAMPA'!C7,'[1]Mapping CE PREV 2024'!$I$5:$I$387)</f>
        <v>114380333.8849875</v>
      </c>
      <c r="G7" s="22">
        <f t="shared" si="0"/>
        <v>6063840.5278485864</v>
      </c>
      <c r="H7" s="23"/>
    </row>
    <row r="8" spans="1:10" ht="15.75">
      <c r="B8" s="19"/>
      <c r="C8" s="24" t="s">
        <v>18</v>
      </c>
      <c r="D8" s="25" t="s">
        <v>19</v>
      </c>
      <c r="E8" s="26">
        <f>+E9+E10</f>
        <v>79233129.917149171</v>
      </c>
      <c r="F8" s="26">
        <f>+F9+F10</f>
        <v>78528687.595720544</v>
      </c>
      <c r="G8" s="26">
        <f t="shared" si="0"/>
        <v>704442.32142862678</v>
      </c>
      <c r="H8" s="16" t="s">
        <v>9</v>
      </c>
    </row>
    <row r="9" spans="1:10">
      <c r="B9" s="27"/>
      <c r="C9" s="20" t="s">
        <v>20</v>
      </c>
      <c r="D9" s="21" t="s">
        <v>21</v>
      </c>
      <c r="E9" s="22">
        <f>-SUMIF('[1]Mapping CE PREV 2024'!$B$5:$B$387,'[1]New Mod. CEprev2024 STAMPA'!C9,'[1]Mapping CE PREV 2024'!$M$5:$M$387)</f>
        <v>22276687</v>
      </c>
      <c r="F9" s="22">
        <f>-SUMIF('[1]Mapping CE PREV 2024'!$B$5:$B$387,'[1]New Mod. CEprev2024 STAMPA'!C9,'[1]Mapping CE PREV 2024'!$I$5:$I$387)</f>
        <v>22276687</v>
      </c>
      <c r="G9" s="22">
        <f t="shared" si="0"/>
        <v>0</v>
      </c>
      <c r="H9" s="12"/>
    </row>
    <row r="10" spans="1:10">
      <c r="B10" s="27"/>
      <c r="C10" s="20" t="s">
        <v>22</v>
      </c>
      <c r="D10" s="21" t="s">
        <v>23</v>
      </c>
      <c r="E10" s="22">
        <f>-SUMIF('[1]Mapping CE PREV 2024'!$B$5:$B$387,'[1]New Mod. CEprev2024 STAMPA'!C10,'[1]Mapping CE PREV 2024'!$M$5:$M$387)</f>
        <v>56956442.917149171</v>
      </c>
      <c r="F10" s="22">
        <f>-SUMIF('[1]Mapping CE PREV 2024'!$B$5:$B$387,'[1]New Mod. CEprev2024 STAMPA'!C10,'[1]Mapping CE PREV 2024'!$I$5:$I$387)</f>
        <v>56252000.595720544</v>
      </c>
      <c r="G10" s="22">
        <f t="shared" si="0"/>
        <v>704442.32142862678</v>
      </c>
      <c r="H10" s="12"/>
    </row>
    <row r="11" spans="1:10" ht="30">
      <c r="A11" s="1" t="s">
        <v>6</v>
      </c>
      <c r="B11" s="19"/>
      <c r="C11" s="20" t="s">
        <v>24</v>
      </c>
      <c r="D11" s="21" t="s">
        <v>25</v>
      </c>
      <c r="E11" s="22">
        <f>-SUMIF('[1]Mapping CE PREV 2024'!$B$5:$B$387,'[1]New Mod. CEprev2024 STAMPA'!C11,'[1]Mapping CE PREV 2024'!$M$5:$M$387)</f>
        <v>0</v>
      </c>
      <c r="F11" s="22">
        <f>-SUMIF('[1]Mapping CE PREV 2024'!$B$5:$B$387,'[1]New Mod. CEprev2024 STAMPA'!C11,'[1]Mapping CE PREV 2024'!$I$5:$I$387)</f>
        <v>0</v>
      </c>
      <c r="G11" s="22">
        <f t="shared" si="0"/>
        <v>0</v>
      </c>
      <c r="H11" s="16"/>
    </row>
    <row r="12" spans="1:10" ht="30">
      <c r="B12" s="17"/>
      <c r="C12" s="18" t="s">
        <v>26</v>
      </c>
      <c r="D12" s="14" t="s">
        <v>27</v>
      </c>
      <c r="E12" s="28">
        <f>-SUMIF('[1]Mapping CE PREV 2024'!$B$5:$B$387,'[1]New Mod. CEprev2024 STAMPA'!C12,'[1]Mapping CE PREV 2024'!$M$5:$M$387)</f>
        <v>1781427.24</v>
      </c>
      <c r="F12" s="28">
        <f>-SUMIF('[1]Mapping CE PREV 2024'!$B$5:$B$387,'[1]New Mod. CEprev2024 STAMPA'!C12,'[1]Mapping CE PREV 2024'!$I$5:$I$387)</f>
        <v>1781427.24</v>
      </c>
      <c r="G12" s="22">
        <f t="shared" si="0"/>
        <v>0</v>
      </c>
      <c r="H12" s="23"/>
    </row>
    <row r="13" spans="1:10">
      <c r="B13" s="19"/>
      <c r="C13" s="20" t="s">
        <v>28</v>
      </c>
      <c r="D13" s="21" t="s">
        <v>29</v>
      </c>
      <c r="E13" s="29">
        <f>+E14+E19+E22</f>
        <v>0</v>
      </c>
      <c r="F13" s="29">
        <f>+F14+F19+F22</f>
        <v>220700.98</v>
      </c>
      <c r="G13" s="29">
        <f t="shared" si="0"/>
        <v>-220700.98</v>
      </c>
      <c r="H13" s="16" t="s">
        <v>9</v>
      </c>
    </row>
    <row r="14" spans="1:10">
      <c r="A14" s="1" t="s">
        <v>6</v>
      </c>
      <c r="B14" s="19"/>
      <c r="C14" s="20" t="s">
        <v>30</v>
      </c>
      <c r="D14" s="21" t="s">
        <v>31</v>
      </c>
      <c r="E14" s="29">
        <f>+E15+E16+E17+E18</f>
        <v>0</v>
      </c>
      <c r="F14" s="29">
        <f>+F15+F16+F17+F18</f>
        <v>0</v>
      </c>
      <c r="G14" s="29">
        <f t="shared" si="0"/>
        <v>0</v>
      </c>
      <c r="H14" s="16" t="s">
        <v>9</v>
      </c>
    </row>
    <row r="15" spans="1:10" ht="30">
      <c r="A15" s="1" t="s">
        <v>6</v>
      </c>
      <c r="B15" s="19"/>
      <c r="C15" s="20" t="s">
        <v>32</v>
      </c>
      <c r="D15" s="21" t="s">
        <v>33</v>
      </c>
      <c r="E15" s="22">
        <f>-SUMIF('[1]Mapping CE PREV 2024'!$B$5:$B$387,'[1]New Mod. CEprev2024 STAMPA'!C15,'[1]Mapping CE PREV 2024'!$M$5:$M$387)</f>
        <v>0</v>
      </c>
      <c r="F15" s="22">
        <f>-SUMIF('[1]Mapping CE PREV 2024'!$B$5:$B$387,'[1]New Mod. CEprev2024 STAMPA'!C15,'[1]Mapping CE PREV 2024'!$I$5:$I$387)</f>
        <v>0</v>
      </c>
      <c r="G15" s="22">
        <f t="shared" si="0"/>
        <v>0</v>
      </c>
      <c r="H15" s="16"/>
    </row>
    <row r="16" spans="1:10" ht="45">
      <c r="A16" s="1" t="s">
        <v>6</v>
      </c>
      <c r="B16" s="27"/>
      <c r="C16" s="20" t="s">
        <v>34</v>
      </c>
      <c r="D16" s="21" t="s">
        <v>35</v>
      </c>
      <c r="E16" s="22">
        <f>-SUMIF('[1]Mapping CE PREV 2024'!$B$5:$B$387,'[1]New Mod. CEprev2024 STAMPA'!C16,'[1]Mapping CE PREV 2024'!$M$5:$M$387)</f>
        <v>0</v>
      </c>
      <c r="F16" s="22">
        <f>-SUMIF('[1]Mapping CE PREV 2024'!$B$5:$B$387,'[1]New Mod. CEprev2024 STAMPA'!C16,'[1]Mapping CE PREV 2024'!$I$5:$I$387)</f>
        <v>0</v>
      </c>
      <c r="G16" s="22">
        <f t="shared" si="0"/>
        <v>0</v>
      </c>
      <c r="H16" s="16"/>
    </row>
    <row r="17" spans="1:8" ht="45">
      <c r="A17" s="1" t="s">
        <v>6</v>
      </c>
      <c r="B17" s="19"/>
      <c r="C17" s="20" t="s">
        <v>36</v>
      </c>
      <c r="D17" s="21" t="s">
        <v>37</v>
      </c>
      <c r="E17" s="22">
        <f>-SUMIF('[1]Mapping CE PREV 2024'!$B$5:$B$387,'[1]New Mod. CEprev2024 STAMPA'!C17,'[1]Mapping CE PREV 2024'!$M$5:$M$387)</f>
        <v>0</v>
      </c>
      <c r="F17" s="22">
        <f>-SUMIF('[1]Mapping CE PREV 2024'!$B$5:$B$387,'[1]New Mod. CEprev2024 STAMPA'!C17,'[1]Mapping CE PREV 2024'!$I$5:$I$387)</f>
        <v>0</v>
      </c>
      <c r="G17" s="22">
        <f t="shared" si="0"/>
        <v>0</v>
      </c>
      <c r="H17" s="16"/>
    </row>
    <row r="18" spans="1:8" ht="30">
      <c r="A18" s="1" t="s">
        <v>6</v>
      </c>
      <c r="B18" s="19"/>
      <c r="C18" s="20" t="s">
        <v>38</v>
      </c>
      <c r="D18" s="21" t="s">
        <v>39</v>
      </c>
      <c r="E18" s="22">
        <f>-SUMIF('[1]Mapping CE PREV 2024'!$B$5:$B$387,'[1]New Mod. CEprev2024 STAMPA'!C18,'[1]Mapping CE PREV 2024'!$M$5:$M$387)</f>
        <v>0</v>
      </c>
      <c r="F18" s="22">
        <f>-SUMIF('[1]Mapping CE PREV 2024'!$B$5:$B$387,'[1]New Mod. CEprev2024 STAMPA'!C18,'[1]Mapping CE PREV 2024'!$I$5:$I$387)</f>
        <v>0</v>
      </c>
      <c r="G18" s="22">
        <f t="shared" si="0"/>
        <v>0</v>
      </c>
      <c r="H18" s="16"/>
    </row>
    <row r="19" spans="1:8" ht="30">
      <c r="A19" s="1" t="s">
        <v>6</v>
      </c>
      <c r="B19" s="19"/>
      <c r="C19" s="20" t="s">
        <v>40</v>
      </c>
      <c r="D19" s="21" t="s">
        <v>41</v>
      </c>
      <c r="E19" s="29">
        <f>+E20+E21</f>
        <v>0</v>
      </c>
      <c r="F19" s="29">
        <f>+F20+F21</f>
        <v>0</v>
      </c>
      <c r="G19" s="29">
        <f t="shared" si="0"/>
        <v>0</v>
      </c>
      <c r="H19" s="16" t="s">
        <v>9</v>
      </c>
    </row>
    <row r="20" spans="1:8" ht="30">
      <c r="A20" s="1" t="s">
        <v>6</v>
      </c>
      <c r="B20" s="19" t="s">
        <v>42</v>
      </c>
      <c r="C20" s="20" t="s">
        <v>43</v>
      </c>
      <c r="D20" s="21" t="s">
        <v>44</v>
      </c>
      <c r="E20" s="22">
        <f>-SUMIF('[1]Mapping CE PREV 2024'!$B$5:$B$387,'[1]New Mod. CEprev2024 STAMPA'!C20,'[1]Mapping CE PREV 2024'!$M$5:$M$387)</f>
        <v>0</v>
      </c>
      <c r="F20" s="22">
        <f>-SUMIF('[1]Mapping CE PREV 2024'!$B$5:$B$387,'[1]New Mod. CEprev2024 STAMPA'!C20,'[1]Mapping CE PREV 2024'!$I$5:$I$387)</f>
        <v>0</v>
      </c>
      <c r="G20" s="22">
        <f t="shared" si="0"/>
        <v>0</v>
      </c>
      <c r="H20" s="16"/>
    </row>
    <row r="21" spans="1:8" ht="30">
      <c r="A21" s="1" t="s">
        <v>6</v>
      </c>
      <c r="B21" s="27" t="s">
        <v>42</v>
      </c>
      <c r="C21" s="20" t="s">
        <v>45</v>
      </c>
      <c r="D21" s="21" t="s">
        <v>46</v>
      </c>
      <c r="E21" s="22">
        <f>-SUMIF('[1]Mapping CE PREV 2024'!$B$5:$B$387,'[1]New Mod. CEprev2024 STAMPA'!C21,'[1]Mapping CE PREV 2024'!$M$5:$M$387)</f>
        <v>0</v>
      </c>
      <c r="F21" s="22">
        <f>-SUMIF('[1]Mapping CE PREV 2024'!$B$5:$B$387,'[1]New Mod. CEprev2024 STAMPA'!C21,'[1]Mapping CE PREV 2024'!$I$5:$I$387)</f>
        <v>0</v>
      </c>
      <c r="G21" s="22">
        <f t="shared" si="0"/>
        <v>0</v>
      </c>
      <c r="H21" s="16"/>
    </row>
    <row r="22" spans="1:8" ht="30">
      <c r="B22" s="27"/>
      <c r="C22" s="20" t="s">
        <v>47</v>
      </c>
      <c r="D22" s="21" t="s">
        <v>48</v>
      </c>
      <c r="E22" s="29">
        <f>+E23+E24+E25+E26+E27</f>
        <v>0</v>
      </c>
      <c r="F22" s="29">
        <f>+F23+F24+F25+F26+F27</f>
        <v>220700.98</v>
      </c>
      <c r="G22" s="29">
        <f t="shared" si="0"/>
        <v>-220700.98</v>
      </c>
      <c r="H22" s="16" t="s">
        <v>9</v>
      </c>
    </row>
    <row r="23" spans="1:8">
      <c r="B23" s="27"/>
      <c r="C23" s="20" t="s">
        <v>49</v>
      </c>
      <c r="D23" s="21" t="s">
        <v>50</v>
      </c>
      <c r="E23" s="22">
        <f>-SUMIF('[1]Mapping CE PREV 2024'!$B$5:$B$387,'[1]New Mod. CEprev2024 STAMPA'!C23,'[1]Mapping CE PREV 2024'!$M$5:$M$387)</f>
        <v>0</v>
      </c>
      <c r="F23" s="22">
        <f>-SUMIF('[1]Mapping CE PREV 2024'!$B$5:$B$387,'[1]New Mod. CEprev2024 STAMPA'!C23,'[1]Mapping CE PREV 2024'!$I$5:$I$387)</f>
        <v>220700.98</v>
      </c>
      <c r="G23" s="22">
        <f t="shared" si="0"/>
        <v>-220700.98</v>
      </c>
      <c r="H23" s="16"/>
    </row>
    <row r="24" spans="1:8" ht="30">
      <c r="A24" s="1" t="s">
        <v>6</v>
      </c>
      <c r="B24" s="27"/>
      <c r="C24" s="20" t="s">
        <v>51</v>
      </c>
      <c r="D24" s="21" t="s">
        <v>52</v>
      </c>
      <c r="E24" s="30">
        <f>-SUMIF('[1]Mapping CE PREV 2024'!$B$5:$B$387,'[1]New Mod. CEprev2024 STAMPA'!C24,'[1]Mapping CE PREV 2024'!$M$5:$M$387)</f>
        <v>0</v>
      </c>
      <c r="F24" s="30">
        <f>-SUMIF('[1]Mapping CE PREV 2024'!$B$5:$B$387,'[1]New Mod. CEprev2024 STAMPA'!C24,'[1]Mapping CE PREV 2024'!$I$5:$I$387)</f>
        <v>0</v>
      </c>
      <c r="G24" s="22">
        <f t="shared" si="0"/>
        <v>0</v>
      </c>
      <c r="H24" s="16"/>
    </row>
    <row r="25" spans="1:8" ht="30">
      <c r="A25" s="1" t="s">
        <v>6</v>
      </c>
      <c r="B25" s="27"/>
      <c r="C25" s="20" t="s">
        <v>53</v>
      </c>
      <c r="D25" s="21" t="s">
        <v>54</v>
      </c>
      <c r="E25" s="22">
        <f>-SUMIF('[1]Mapping CE PREV 2024'!$B$5:$B$387,'[1]New Mod. CEprev2024 STAMPA'!C25,'[1]Mapping CE PREV 2024'!$M$5:$M$387)</f>
        <v>0</v>
      </c>
      <c r="F25" s="22">
        <f>-SUMIF('[1]Mapping CE PREV 2024'!$B$5:$B$387,'[1]New Mod. CEprev2024 STAMPA'!C25,'[1]Mapping CE PREV 2024'!$I$5:$I$387)</f>
        <v>0</v>
      </c>
      <c r="G25" s="22">
        <f t="shared" si="0"/>
        <v>0</v>
      </c>
      <c r="H25" s="16"/>
    </row>
    <row r="26" spans="1:8" ht="30">
      <c r="A26" s="1" t="s">
        <v>6</v>
      </c>
      <c r="B26" s="27"/>
      <c r="C26" s="20" t="s">
        <v>55</v>
      </c>
      <c r="D26" s="21" t="s">
        <v>56</v>
      </c>
      <c r="E26" s="22">
        <f>-SUMIF('[1]Mapping CE PREV 2024'!$B$5:$B$387,'[1]New Mod. CEprev2024 STAMPA'!C26,'[1]Mapping CE PREV 2024'!$M$5:$M$387)</f>
        <v>0</v>
      </c>
      <c r="F26" s="22">
        <f>-SUMIF('[1]Mapping CE PREV 2024'!$B$5:$B$387,'[1]New Mod. CEprev2024 STAMPA'!C26,'[1]Mapping CE PREV 2024'!$I$5:$I$387)</f>
        <v>0</v>
      </c>
      <c r="G26" s="22">
        <f t="shared" si="0"/>
        <v>0</v>
      </c>
      <c r="H26" s="16"/>
    </row>
    <row r="27" spans="1:8" ht="60">
      <c r="A27" s="1" t="s">
        <v>6</v>
      </c>
      <c r="B27" s="27"/>
      <c r="C27" s="20" t="s">
        <v>57</v>
      </c>
      <c r="D27" s="21" t="s">
        <v>58</v>
      </c>
      <c r="E27" s="22">
        <f>-SUMIF('[1]Mapping CE PREV 2024'!$B$5:$B$387,'[1]New Mod. CEprev2024 STAMPA'!C27,'[1]Mapping CE PREV 2024'!$M$5:$M$387)</f>
        <v>0</v>
      </c>
      <c r="F27" s="22">
        <f>-SUMIF('[1]Mapping CE PREV 2024'!$B$5:$B$387,'[1]New Mod. CEprev2024 STAMPA'!C27,'[1]Mapping CE PREV 2024'!$I$5:$I$387)</f>
        <v>0</v>
      </c>
      <c r="G27" s="22">
        <f t="shared" si="0"/>
        <v>0</v>
      </c>
      <c r="H27" s="16"/>
    </row>
    <row r="28" spans="1:8">
      <c r="A28" s="1" t="s">
        <v>6</v>
      </c>
      <c r="B28" s="27"/>
      <c r="C28" s="20" t="s">
        <v>59</v>
      </c>
      <c r="D28" s="21" t="s">
        <v>60</v>
      </c>
      <c r="E28" s="29">
        <f>+E29+E30+E31+E32</f>
        <v>0</v>
      </c>
      <c r="F28" s="29">
        <f>+F29+F30+F31+F32</f>
        <v>0</v>
      </c>
      <c r="G28" s="29">
        <f t="shared" si="0"/>
        <v>0</v>
      </c>
      <c r="H28" s="16" t="s">
        <v>9</v>
      </c>
    </row>
    <row r="29" spans="1:8" ht="30">
      <c r="A29" s="1" t="s">
        <v>6</v>
      </c>
      <c r="B29" s="27"/>
      <c r="C29" s="20" t="s">
        <v>61</v>
      </c>
      <c r="D29" s="21" t="s">
        <v>62</v>
      </c>
      <c r="E29" s="22">
        <f>-SUMIF('[1]Mapping CE PREV 2024'!$B$5:$B$387,'[1]New Mod. CEprev2024 STAMPA'!C29,'[1]Mapping CE PREV 2024'!$M$5:$M$387)</f>
        <v>0</v>
      </c>
      <c r="F29" s="22">
        <f>-SUMIF('[1]Mapping CE PREV 2024'!$B$5:$B$387,'[1]New Mod. CEprev2024 STAMPA'!C29,'[1]Mapping CE PREV 2024'!$I$5:$I$387)</f>
        <v>0</v>
      </c>
      <c r="G29" s="22">
        <f t="shared" si="0"/>
        <v>0</v>
      </c>
      <c r="H29" s="16"/>
    </row>
    <row r="30" spans="1:8" ht="30">
      <c r="A30" s="1" t="s">
        <v>6</v>
      </c>
      <c r="B30" s="27"/>
      <c r="C30" s="20" t="s">
        <v>63</v>
      </c>
      <c r="D30" s="21" t="s">
        <v>64</v>
      </c>
      <c r="E30" s="22">
        <f>-SUMIF('[1]Mapping CE PREV 2024'!$B$5:$B$387,'[1]New Mod. CEprev2024 STAMPA'!C30,'[1]Mapping CE PREV 2024'!$M$5:$M$387)</f>
        <v>0</v>
      </c>
      <c r="F30" s="22">
        <f>-SUMIF('[1]Mapping CE PREV 2024'!$B$5:$B$387,'[1]New Mod. CEprev2024 STAMPA'!C30,'[1]Mapping CE PREV 2024'!$I$5:$I$387)</f>
        <v>0</v>
      </c>
      <c r="G30" s="22">
        <f t="shared" si="0"/>
        <v>0</v>
      </c>
      <c r="H30" s="16"/>
    </row>
    <row r="31" spans="1:8" ht="30">
      <c r="A31" s="1" t="s">
        <v>6</v>
      </c>
      <c r="B31" s="27"/>
      <c r="C31" s="20" t="s">
        <v>65</v>
      </c>
      <c r="D31" s="21" t="s">
        <v>66</v>
      </c>
      <c r="E31" s="22">
        <f>-SUMIF('[1]Mapping CE PREV 2024'!$B$5:$B$387,'[1]New Mod. CEprev2024 STAMPA'!C31,'[1]Mapping CE PREV 2024'!$M$5:$M$387)</f>
        <v>0</v>
      </c>
      <c r="F31" s="22">
        <f>-SUMIF('[1]Mapping CE PREV 2024'!$B$5:$B$387,'[1]New Mod. CEprev2024 STAMPA'!C31,'[1]Mapping CE PREV 2024'!$I$5:$I$387)</f>
        <v>0</v>
      </c>
      <c r="G31" s="22">
        <f t="shared" si="0"/>
        <v>0</v>
      </c>
      <c r="H31" s="16"/>
    </row>
    <row r="32" spans="1:8">
      <c r="A32" s="1" t="s">
        <v>6</v>
      </c>
      <c r="B32" s="19"/>
      <c r="C32" s="20" t="s">
        <v>67</v>
      </c>
      <c r="D32" s="21" t="s">
        <v>68</v>
      </c>
      <c r="E32" s="22">
        <f>-SUMIF('[1]Mapping CE PREV 2024'!$B$5:$B$387,'[1]New Mod. CEprev2024 STAMPA'!C32,'[1]Mapping CE PREV 2024'!$M$5:$M$387)</f>
        <v>0</v>
      </c>
      <c r="F32" s="22">
        <f>-SUMIF('[1]Mapping CE PREV 2024'!$B$5:$B$387,'[1]New Mod. CEprev2024 STAMPA'!C32,'[1]Mapping CE PREV 2024'!$I$5:$I$387)</f>
        <v>0</v>
      </c>
      <c r="G32" s="22">
        <f t="shared" si="0"/>
        <v>0</v>
      </c>
      <c r="H32" s="16"/>
    </row>
    <row r="33" spans="1:8">
      <c r="A33" s="1" t="s">
        <v>6</v>
      </c>
      <c r="B33" s="19"/>
      <c r="C33" s="20" t="s">
        <v>69</v>
      </c>
      <c r="D33" s="21" t="s">
        <v>70</v>
      </c>
      <c r="E33" s="22">
        <f>-SUMIF('[1]Mapping CE PREV 2024'!$B$5:$B$387,'[1]New Mod. CEprev2024 STAMPA'!C33,'[1]Mapping CE PREV 2024'!$M$5:$M$387)</f>
        <v>0</v>
      </c>
      <c r="F33" s="22">
        <f>-SUMIF('[1]Mapping CE PREV 2024'!$B$5:$B$387,'[1]New Mod. CEprev2024 STAMPA'!C33,'[1]Mapping CE PREV 2024'!$I$5:$I$387)</f>
        <v>0</v>
      </c>
      <c r="G33" s="22">
        <f t="shared" si="0"/>
        <v>0</v>
      </c>
      <c r="H33" s="16"/>
    </row>
    <row r="34" spans="1:8" ht="30">
      <c r="B34" s="17"/>
      <c r="C34" s="18" t="s">
        <v>71</v>
      </c>
      <c r="D34" s="14" t="s">
        <v>72</v>
      </c>
      <c r="E34" s="15">
        <f>+E35+E36</f>
        <v>-2500000</v>
      </c>
      <c r="F34" s="15">
        <f>+F35+F36</f>
        <v>-2575581.27</v>
      </c>
      <c r="G34" s="15">
        <f t="shared" si="0"/>
        <v>75581.270000000019</v>
      </c>
      <c r="H34" s="16" t="s">
        <v>9</v>
      </c>
    </row>
    <row r="35" spans="1:8" ht="30">
      <c r="B35" s="27"/>
      <c r="C35" s="20" t="s">
        <v>73</v>
      </c>
      <c r="D35" s="21" t="s">
        <v>74</v>
      </c>
      <c r="E35" s="22">
        <f>-SUMIF('[1]Mapping CE PREV 2024'!$B$5:$B$387,'[1]New Mod. CEprev2024 STAMPA'!C35,'[1]Mapping CE PREV 2024'!$M$5:$M$387)</f>
        <v>-2500000</v>
      </c>
      <c r="F35" s="22">
        <f>-SUMIF('[1]Mapping CE PREV 2024'!$B$5:$B$387,'[1]New Mod. CEprev2024 STAMPA'!C35,'[1]Mapping CE PREV 2024'!$I$5:$I$387)</f>
        <v>-2575581.27</v>
      </c>
      <c r="G35" s="22">
        <f t="shared" si="0"/>
        <v>75581.270000000019</v>
      </c>
      <c r="H35" s="16"/>
    </row>
    <row r="36" spans="1:8" ht="30">
      <c r="A36" s="1" t="s">
        <v>6</v>
      </c>
      <c r="B36" s="27"/>
      <c r="C36" s="20" t="s">
        <v>75</v>
      </c>
      <c r="D36" s="21" t="s">
        <v>76</v>
      </c>
      <c r="E36" s="22">
        <f>-SUMIF('[1]Mapping CE PREV 2024'!$B$5:$B$387,'[1]New Mod. CEprev2024 STAMPA'!C36,'[1]Mapping CE PREV 2024'!$M$5:$M$387)</f>
        <v>0</v>
      </c>
      <c r="F36" s="22">
        <f>-SUMIF('[1]Mapping CE PREV 2024'!$B$5:$B$387,'[1]New Mod. CEprev2024 STAMPA'!C36,'[1]Mapping CE PREV 2024'!$I$5:$I$387)</f>
        <v>0</v>
      </c>
      <c r="G36" s="22">
        <f t="shared" si="0"/>
        <v>0</v>
      </c>
      <c r="H36" s="16"/>
    </row>
    <row r="37" spans="1:8" ht="23.25" customHeight="1">
      <c r="B37" s="17"/>
      <c r="C37" s="18" t="s">
        <v>77</v>
      </c>
      <c r="D37" s="14" t="s">
        <v>78</v>
      </c>
      <c r="E37" s="15">
        <f>+E38+E39+E40+E41+E42</f>
        <v>1244223.9899999998</v>
      </c>
      <c r="F37" s="15">
        <f>+F38+F39+F40+F41+F42</f>
        <v>1903825.2499999998</v>
      </c>
      <c r="G37" s="15">
        <f t="shared" si="0"/>
        <v>-659601.26</v>
      </c>
      <c r="H37" s="16" t="s">
        <v>9</v>
      </c>
    </row>
    <row r="38" spans="1:8" ht="27.75" customHeight="1">
      <c r="B38" s="27"/>
      <c r="C38" s="20" t="s">
        <v>79</v>
      </c>
      <c r="D38" s="21" t="s">
        <v>80</v>
      </c>
      <c r="E38" s="22">
        <f>-SUMIF('[1]Mapping CE PREV 2024'!$B$5:$B$387,'[1]New Mod. CEprev2024 STAMPA'!C38,'[1]Mapping CE PREV 2024'!$M$5:$M$387)</f>
        <v>0</v>
      </c>
      <c r="F38" s="22">
        <f>-SUMIF('[1]Mapping CE PREV 2024'!$B$5:$B$387,'[1]New Mod. CEprev2024 STAMPA'!C38,'[1]Mapping CE PREV 2024'!$I$5:$I$387)</f>
        <v>634601.26</v>
      </c>
      <c r="G38" s="22">
        <f t="shared" si="0"/>
        <v>-634601.26</v>
      </c>
      <c r="H38" s="12"/>
    </row>
    <row r="39" spans="1:8" ht="45">
      <c r="B39" s="27"/>
      <c r="C39" s="20" t="s">
        <v>81</v>
      </c>
      <c r="D39" s="21" t="s">
        <v>82</v>
      </c>
      <c r="E39" s="22">
        <f>-SUMIF('[1]Mapping CE PREV 2024'!$B$5:$B$387,'[1]New Mod. CEprev2024 STAMPA'!C39,'[1]Mapping CE PREV 2024'!$M$5:$M$387)</f>
        <v>1244223.9899999998</v>
      </c>
      <c r="F39" s="22">
        <f>-SUMIF('[1]Mapping CE PREV 2024'!$B$5:$B$387,'[1]New Mod. CEprev2024 STAMPA'!C39,'[1]Mapping CE PREV 2024'!$I$5:$I$387)</f>
        <v>1244223.9899999998</v>
      </c>
      <c r="G39" s="22">
        <f t="shared" si="0"/>
        <v>0</v>
      </c>
      <c r="H39" s="16"/>
    </row>
    <row r="40" spans="1:8" ht="30">
      <c r="A40" s="1" t="s">
        <v>6</v>
      </c>
      <c r="B40" s="27"/>
      <c r="C40" s="20" t="s">
        <v>83</v>
      </c>
      <c r="D40" s="21" t="s">
        <v>84</v>
      </c>
      <c r="E40" s="22">
        <f>-SUMIF('[1]Mapping CE PREV 2024'!$B$5:$B$387,'[1]New Mod. CEprev2024 STAMPA'!C40,'[1]Mapping CE PREV 2024'!$M$5:$M$387)</f>
        <v>0</v>
      </c>
      <c r="F40" s="22">
        <f>-SUMIF('[1]Mapping CE PREV 2024'!$B$5:$B$387,'[1]New Mod. CEprev2024 STAMPA'!C40,'[1]Mapping CE PREV 2024'!$I$5:$I$387)</f>
        <v>0</v>
      </c>
      <c r="G40" s="22">
        <f t="shared" si="0"/>
        <v>0</v>
      </c>
      <c r="H40" s="16"/>
    </row>
    <row r="41" spans="1:8" ht="16.5" customHeight="1">
      <c r="A41" s="1" t="s">
        <v>6</v>
      </c>
      <c r="B41" s="27"/>
      <c r="C41" s="20" t="s">
        <v>85</v>
      </c>
      <c r="D41" s="21" t="s">
        <v>86</v>
      </c>
      <c r="E41" s="22">
        <f>-SUMIF('[1]Mapping CE PREV 2024'!$B$5:$B$387,'[1]New Mod. CEprev2024 STAMPA'!C41,'[1]Mapping CE PREV 2024'!$M$5:$M$387)</f>
        <v>0</v>
      </c>
      <c r="F41" s="22">
        <f>-SUMIF('[1]Mapping CE PREV 2024'!$B$5:$B$387,'[1]New Mod. CEprev2024 STAMPA'!C41,'[1]Mapping CE PREV 2024'!$I$5:$I$387)</f>
        <v>0</v>
      </c>
      <c r="G41" s="22">
        <f t="shared" si="0"/>
        <v>0</v>
      </c>
      <c r="H41" s="16"/>
    </row>
    <row r="42" spans="1:8" ht="30">
      <c r="B42" s="27"/>
      <c r="C42" s="20" t="s">
        <v>87</v>
      </c>
      <c r="D42" s="21" t="s">
        <v>88</v>
      </c>
      <c r="E42" s="22">
        <f>-SUMIF('[1]Mapping CE PREV 2024'!$B$5:$B$387,'[1]New Mod. CEprev2024 STAMPA'!C42,'[1]Mapping CE PREV 2024'!$M$5:$M$387)</f>
        <v>0</v>
      </c>
      <c r="F42" s="22">
        <f>-SUMIF('[1]Mapping CE PREV 2024'!$B$5:$B$387,'[1]New Mod. CEprev2024 STAMPA'!C42,'[1]Mapping CE PREV 2024'!$I$5:$I$387)</f>
        <v>25000</v>
      </c>
      <c r="G42" s="22">
        <f t="shared" si="0"/>
        <v>-25000</v>
      </c>
      <c r="H42" s="16"/>
    </row>
    <row r="43" spans="1:8" ht="30">
      <c r="B43" s="17"/>
      <c r="C43" s="18" t="s">
        <v>89</v>
      </c>
      <c r="D43" s="14" t="s">
        <v>90</v>
      </c>
      <c r="E43" s="28">
        <f>+E44+E83+E89+E90</f>
        <v>187250712.50001469</v>
      </c>
      <c r="F43" s="28">
        <f>+F44+F83+F89+F90</f>
        <v>185707013.7500146</v>
      </c>
      <c r="G43" s="28">
        <f t="shared" si="0"/>
        <v>1543698.7500000894</v>
      </c>
      <c r="H43" s="16" t="s">
        <v>9</v>
      </c>
    </row>
    <row r="44" spans="1:8" ht="30">
      <c r="B44" s="27"/>
      <c r="C44" s="20" t="s">
        <v>91</v>
      </c>
      <c r="D44" s="21" t="s">
        <v>92</v>
      </c>
      <c r="E44" s="29">
        <f>+E45+E61+E62</f>
        <v>183189349.97001469</v>
      </c>
      <c r="F44" s="29">
        <f>+F45+F61+F62</f>
        <v>181645651.2200146</v>
      </c>
      <c r="G44" s="29">
        <f t="shared" si="0"/>
        <v>1543698.7500000894</v>
      </c>
      <c r="H44" s="16" t="s">
        <v>9</v>
      </c>
    </row>
    <row r="45" spans="1:8" ht="30">
      <c r="B45" s="27" t="s">
        <v>42</v>
      </c>
      <c r="C45" s="20" t="s">
        <v>93</v>
      </c>
      <c r="D45" s="21" t="s">
        <v>94</v>
      </c>
      <c r="E45" s="29">
        <f>SUM(E46:E60)</f>
        <v>180043361.08001468</v>
      </c>
      <c r="F45" s="29">
        <f>SUM(F46:F60)</f>
        <v>178494093.86001459</v>
      </c>
      <c r="G45" s="29">
        <f t="shared" si="0"/>
        <v>1549267.2200000882</v>
      </c>
      <c r="H45" s="16" t="s">
        <v>9</v>
      </c>
    </row>
    <row r="46" spans="1:8">
      <c r="B46" s="19" t="s">
        <v>42</v>
      </c>
      <c r="C46" s="20" t="s">
        <v>95</v>
      </c>
      <c r="D46" s="21" t="s">
        <v>96</v>
      </c>
      <c r="E46" s="22">
        <f>-SUMIF('[1]Mapping CE PREV 2024'!$B$5:$B$387,'[1]New Mod. CEprev2024 STAMPA'!C46,'[1]Mapping CE PREV 2024'!$M$5:$M$387)</f>
        <v>108634011</v>
      </c>
      <c r="F46" s="22">
        <f>-SUMIF('[1]Mapping CE PREV 2024'!$B$5:$B$387,'[1]New Mod. CEprev2024 STAMPA'!C46,'[1]Mapping CE PREV 2024'!$I$5:$I$387)</f>
        <v>108292990</v>
      </c>
      <c r="G46" s="22">
        <f t="shared" si="0"/>
        <v>341021</v>
      </c>
      <c r="H46" s="16"/>
    </row>
    <row r="47" spans="1:8">
      <c r="B47" s="19" t="s">
        <v>42</v>
      </c>
      <c r="C47" s="20" t="s">
        <v>97</v>
      </c>
      <c r="D47" s="21" t="s">
        <v>98</v>
      </c>
      <c r="E47" s="22">
        <f>-SUMIF('[1]Mapping CE PREV 2024'!$B$5:$B$387,'[1]New Mod. CEprev2024 STAMPA'!C47,'[1]Mapping CE PREV 2024'!$M$5:$M$387)</f>
        <v>22234902.140012074</v>
      </c>
      <c r="F47" s="22">
        <f>-SUMIF('[1]Mapping CE PREV 2024'!$B$5:$B$387,'[1]New Mod. CEprev2024 STAMPA'!C47,'[1]Mapping CE PREV 2024'!$I$5:$I$387)</f>
        <v>20890317.94001133</v>
      </c>
      <c r="G47" s="22">
        <f t="shared" si="0"/>
        <v>1344584.2000007443</v>
      </c>
      <c r="H47" s="16"/>
    </row>
    <row r="48" spans="1:8" ht="30">
      <c r="B48" s="19" t="s">
        <v>42</v>
      </c>
      <c r="C48" s="20" t="s">
        <v>99</v>
      </c>
      <c r="D48" s="21" t="s">
        <v>100</v>
      </c>
      <c r="E48" s="22">
        <f>-SUMIF('[1]Mapping CE PREV 2024'!$B$5:$B$387,'[1]New Mod. CEprev2024 STAMPA'!C48,'[1]Mapping CE PREV 2024'!$M$5:$M$387)</f>
        <v>4191986.8000010648</v>
      </c>
      <c r="F48" s="22">
        <f>-SUMIF('[1]Mapping CE PREV 2024'!$B$5:$B$387,'[1]New Mod. CEprev2024 STAMPA'!C48,'[1]Mapping CE PREV 2024'!$I$5:$I$387)</f>
        <v>4192080.9100010647</v>
      </c>
      <c r="G48" s="22">
        <f t="shared" si="0"/>
        <v>-94.109999999869615</v>
      </c>
      <c r="H48" s="16"/>
    </row>
    <row r="49" spans="1:8">
      <c r="A49" s="1" t="s">
        <v>6</v>
      </c>
      <c r="B49" s="27" t="s">
        <v>42</v>
      </c>
      <c r="C49" s="20" t="s">
        <v>101</v>
      </c>
      <c r="D49" s="21" t="s">
        <v>102</v>
      </c>
      <c r="E49" s="22">
        <f>-SUMIF('[1]Mapping CE PREV 2024'!$B$5:$B$387,'[1]New Mod. CEprev2024 STAMPA'!C49,'[1]Mapping CE PREV 2024'!$M$5:$M$387)</f>
        <v>0</v>
      </c>
      <c r="F49" s="22">
        <f>-SUMIF('[1]Mapping CE PREV 2024'!$B$5:$B$387,'[1]New Mod. CEprev2024 STAMPA'!C49,'[1]Mapping CE PREV 2024'!$I$5:$I$387)</f>
        <v>0</v>
      </c>
      <c r="G49" s="22">
        <f t="shared" si="0"/>
        <v>0</v>
      </c>
      <c r="H49" s="16"/>
    </row>
    <row r="50" spans="1:8">
      <c r="B50" s="19" t="s">
        <v>42</v>
      </c>
      <c r="C50" s="20" t="s">
        <v>103</v>
      </c>
      <c r="D50" s="21" t="s">
        <v>104</v>
      </c>
      <c r="E50" s="22">
        <f>-SUMIF('[1]Mapping CE PREV 2024'!$B$5:$B$387,'[1]New Mod. CEprev2024 STAMPA'!C50,'[1]Mapping CE PREV 2024'!$M$5:$M$387)</f>
        <v>43130424.920001552</v>
      </c>
      <c r="F50" s="22">
        <f>-SUMIF('[1]Mapping CE PREV 2024'!$B$5:$B$387,'[1]New Mod. CEprev2024 STAMPA'!C50,'[1]Mapping CE PREV 2024'!$I$5:$I$387)</f>
        <v>43266668.790002182</v>
      </c>
      <c r="G50" s="22">
        <f t="shared" si="0"/>
        <v>-136243.87000063062</v>
      </c>
      <c r="H50" s="16"/>
    </row>
    <row r="51" spans="1:8">
      <c r="A51" s="1" t="s">
        <v>6</v>
      </c>
      <c r="B51" s="27" t="s">
        <v>42</v>
      </c>
      <c r="C51" s="20" t="s">
        <v>105</v>
      </c>
      <c r="D51" s="21" t="s">
        <v>106</v>
      </c>
      <c r="E51" s="22">
        <f>-SUMIF('[1]Mapping CE PREV 2024'!$B$5:$B$387,'[1]New Mod. CEprev2024 STAMPA'!C51,'[1]Mapping CE PREV 2024'!$M$5:$M$387)</f>
        <v>0</v>
      </c>
      <c r="F51" s="22">
        <f>-SUMIF('[1]Mapping CE PREV 2024'!$B$5:$B$387,'[1]New Mod. CEprev2024 STAMPA'!C51,'[1]Mapping CE PREV 2024'!$I$5:$I$387)</f>
        <v>0</v>
      </c>
      <c r="G51" s="22">
        <f t="shared" si="0"/>
        <v>0</v>
      </c>
      <c r="H51" s="16"/>
    </row>
    <row r="52" spans="1:8">
      <c r="A52" s="1" t="s">
        <v>6</v>
      </c>
      <c r="B52" s="27" t="s">
        <v>42</v>
      </c>
      <c r="C52" s="20" t="s">
        <v>107</v>
      </c>
      <c r="D52" s="21" t="s">
        <v>108</v>
      </c>
      <c r="E52" s="22">
        <f>-SUMIF('[1]Mapping CE PREV 2024'!$B$5:$B$387,'[1]New Mod. CEprev2024 STAMPA'!C52,'[1]Mapping CE PREV 2024'!$M$5:$M$387)</f>
        <v>0</v>
      </c>
      <c r="F52" s="22">
        <f>-SUMIF('[1]Mapping CE PREV 2024'!$B$5:$B$387,'[1]New Mod. CEprev2024 STAMPA'!C52,'[1]Mapping CE PREV 2024'!$I$5:$I$387)</f>
        <v>0</v>
      </c>
      <c r="G52" s="22">
        <f t="shared" si="0"/>
        <v>0</v>
      </c>
      <c r="H52" s="16"/>
    </row>
    <row r="53" spans="1:8">
      <c r="A53" s="1" t="s">
        <v>6</v>
      </c>
      <c r="B53" s="19" t="s">
        <v>42</v>
      </c>
      <c r="C53" s="20" t="s">
        <v>109</v>
      </c>
      <c r="D53" s="21" t="s">
        <v>110</v>
      </c>
      <c r="E53" s="22">
        <f>-SUMIF('[1]Mapping CE PREV 2024'!$B$5:$B$387,'[1]New Mod. CEprev2024 STAMPA'!C53,'[1]Mapping CE PREV 2024'!$M$5:$M$387)</f>
        <v>0</v>
      </c>
      <c r="F53" s="22">
        <f>-SUMIF('[1]Mapping CE PREV 2024'!$B$5:$B$387,'[1]New Mod. CEprev2024 STAMPA'!C53,'[1]Mapping CE PREV 2024'!$I$5:$I$387)</f>
        <v>0</v>
      </c>
      <c r="G53" s="22">
        <f t="shared" si="0"/>
        <v>0</v>
      </c>
      <c r="H53" s="16"/>
    </row>
    <row r="54" spans="1:8">
      <c r="A54" s="1" t="s">
        <v>6</v>
      </c>
      <c r="B54" s="19" t="s">
        <v>42</v>
      </c>
      <c r="C54" s="20" t="s">
        <v>111</v>
      </c>
      <c r="D54" s="21" t="s">
        <v>112</v>
      </c>
      <c r="E54" s="22">
        <f>-SUMIF('[1]Mapping CE PREV 2024'!$B$5:$B$387,'[1]New Mod. CEprev2024 STAMPA'!C54,'[1]Mapping CE PREV 2024'!$M$5:$M$387)</f>
        <v>0</v>
      </c>
      <c r="F54" s="22">
        <f>-SUMIF('[1]Mapping CE PREV 2024'!$B$5:$B$387,'[1]New Mod. CEprev2024 STAMPA'!C54,'[1]Mapping CE PREV 2024'!$I$5:$I$387)</f>
        <v>0</v>
      </c>
      <c r="G54" s="22">
        <f t="shared" si="0"/>
        <v>0</v>
      </c>
      <c r="H54" s="16"/>
    </row>
    <row r="55" spans="1:8">
      <c r="A55" s="1" t="s">
        <v>6</v>
      </c>
      <c r="B55" s="19" t="s">
        <v>42</v>
      </c>
      <c r="C55" s="20" t="s">
        <v>113</v>
      </c>
      <c r="D55" s="21" t="s">
        <v>114</v>
      </c>
      <c r="E55" s="22">
        <f>-SUMIF('[1]Mapping CE PREV 2024'!$B$5:$B$387,'[1]New Mod. CEprev2024 STAMPA'!C55,'[1]Mapping CE PREV 2024'!$M$5:$M$387)</f>
        <v>0</v>
      </c>
      <c r="F55" s="22">
        <f>-SUMIF('[1]Mapping CE PREV 2024'!$B$5:$B$387,'[1]New Mod. CEprev2024 STAMPA'!C55,'[1]Mapping CE PREV 2024'!$I$5:$I$387)</f>
        <v>0</v>
      </c>
      <c r="G55" s="22">
        <f t="shared" si="0"/>
        <v>0</v>
      </c>
      <c r="H55" s="16"/>
    </row>
    <row r="56" spans="1:8">
      <c r="A56" s="1" t="s">
        <v>6</v>
      </c>
      <c r="B56" s="19" t="s">
        <v>42</v>
      </c>
      <c r="C56" s="20" t="s">
        <v>115</v>
      </c>
      <c r="D56" s="21" t="s">
        <v>116</v>
      </c>
      <c r="E56" s="22">
        <f>-SUMIF('[1]Mapping CE PREV 2024'!$B$5:$B$387,'[1]New Mod. CEprev2024 STAMPA'!C56,'[1]Mapping CE PREV 2024'!$M$5:$M$387)</f>
        <v>0</v>
      </c>
      <c r="F56" s="22">
        <f>-SUMIF('[1]Mapping CE PREV 2024'!$B$5:$B$387,'[1]New Mod. CEprev2024 STAMPA'!C56,'[1]Mapping CE PREV 2024'!$I$5:$I$387)</f>
        <v>0</v>
      </c>
      <c r="G56" s="22">
        <f t="shared" si="0"/>
        <v>0</v>
      </c>
      <c r="H56" s="16"/>
    </row>
    <row r="57" spans="1:8">
      <c r="A57" s="1" t="s">
        <v>6</v>
      </c>
      <c r="B57" s="19" t="s">
        <v>42</v>
      </c>
      <c r="C57" s="20" t="s">
        <v>117</v>
      </c>
      <c r="D57" s="21" t="s">
        <v>118</v>
      </c>
      <c r="E57" s="22">
        <f>-SUMIF('[1]Mapping CE PREV 2024'!$B$5:$B$387,'[1]New Mod. CEprev2024 STAMPA'!C57,'[1]Mapping CE PREV 2024'!$M$5:$M$387)</f>
        <v>0</v>
      </c>
      <c r="F57" s="22">
        <f>-SUMIF('[1]Mapping CE PREV 2024'!$B$5:$B$387,'[1]New Mod. CEprev2024 STAMPA'!C57,'[1]Mapping CE PREV 2024'!$I$5:$I$387)</f>
        <v>0</v>
      </c>
      <c r="G57" s="22">
        <f t="shared" si="0"/>
        <v>0</v>
      </c>
      <c r="H57" s="16"/>
    </row>
    <row r="58" spans="1:8" ht="30">
      <c r="B58" s="19" t="s">
        <v>42</v>
      </c>
      <c r="C58" s="20" t="s">
        <v>119</v>
      </c>
      <c r="D58" s="21" t="s">
        <v>120</v>
      </c>
      <c r="E58" s="22">
        <f>-SUMIF('[1]Mapping CE PREV 2024'!$B$5:$B$387,'[1]New Mod. CEprev2024 STAMPA'!C58,'[1]Mapping CE PREV 2024'!$M$5:$M$387)</f>
        <v>946854.22</v>
      </c>
      <c r="F58" s="22">
        <f>-SUMIF('[1]Mapping CE PREV 2024'!$B$5:$B$387,'[1]New Mod. CEprev2024 STAMPA'!C58,'[1]Mapping CE PREV 2024'!$I$5:$I$387)</f>
        <v>946854.22</v>
      </c>
      <c r="G58" s="22">
        <f t="shared" si="0"/>
        <v>0</v>
      </c>
      <c r="H58" s="16"/>
    </row>
    <row r="59" spans="1:8">
      <c r="A59" s="1" t="s">
        <v>6</v>
      </c>
      <c r="B59" s="27" t="s">
        <v>42</v>
      </c>
      <c r="C59" s="20" t="s">
        <v>121</v>
      </c>
      <c r="D59" s="21" t="s">
        <v>122</v>
      </c>
      <c r="E59" s="22">
        <f>-SUMIF('[1]Mapping CE PREV 2024'!$B$5:$B$387,'[1]New Mod. CEprev2024 STAMPA'!C59,'[1]Mapping CE PREV 2024'!$M$5:$M$387)</f>
        <v>0</v>
      </c>
      <c r="F59" s="22">
        <f>-SUMIF('[1]Mapping CE PREV 2024'!$B$5:$B$387,'[1]New Mod. CEprev2024 STAMPA'!C59,'[1]Mapping CE PREV 2024'!$I$5:$I$387)</f>
        <v>0</v>
      </c>
      <c r="G59" s="22">
        <f t="shared" si="0"/>
        <v>0</v>
      </c>
      <c r="H59" s="16"/>
    </row>
    <row r="60" spans="1:8" ht="30">
      <c r="B60" s="27" t="s">
        <v>42</v>
      </c>
      <c r="C60" s="20" t="s">
        <v>123</v>
      </c>
      <c r="D60" s="21" t="s">
        <v>124</v>
      </c>
      <c r="E60" s="22">
        <f>-SUMIF('[1]Mapping CE PREV 2024'!$B$5:$B$387,'[1]New Mod. CEprev2024 STAMPA'!C60,'[1]Mapping CE PREV 2024'!$M$5:$M$387)</f>
        <v>905182</v>
      </c>
      <c r="F60" s="22">
        <f>-SUMIF('[1]Mapping CE PREV 2024'!$B$5:$B$387,'[1]New Mod. CEprev2024 STAMPA'!C60,'[1]Mapping CE PREV 2024'!$I$5:$I$387)</f>
        <v>905182</v>
      </c>
      <c r="G60" s="22">
        <f t="shared" si="0"/>
        <v>0</v>
      </c>
      <c r="H60" s="16"/>
    </row>
    <row r="61" spans="1:8" ht="30">
      <c r="B61" s="19"/>
      <c r="C61" s="20" t="s">
        <v>125</v>
      </c>
      <c r="D61" s="21" t="s">
        <v>126</v>
      </c>
      <c r="E61" s="22">
        <f>-SUMIF('[1]Mapping CE PREV 2024'!$B$5:$B$387,'[1]New Mod. CEprev2024 STAMPA'!C61,'[1]Mapping CE PREV 2024'!$M$5:$M$387)</f>
        <v>75836.77</v>
      </c>
      <c r="F61" s="22">
        <f>-SUMIF('[1]Mapping CE PREV 2024'!$B$5:$B$387,'[1]New Mod. CEprev2024 STAMPA'!C61,'[1]Mapping CE PREV 2024'!$I$5:$I$387)</f>
        <v>75836.77</v>
      </c>
      <c r="G61" s="22">
        <f t="shared" si="0"/>
        <v>0</v>
      </c>
      <c r="H61" s="16"/>
    </row>
    <row r="62" spans="1:8" ht="30">
      <c r="B62" s="19"/>
      <c r="C62" s="20" t="s">
        <v>127</v>
      </c>
      <c r="D62" s="21" t="s">
        <v>128</v>
      </c>
      <c r="E62" s="31">
        <f>SUM(E63:E77,E80,E81,E82)</f>
        <v>3070152.1200000015</v>
      </c>
      <c r="F62" s="31">
        <f>SUM(F63:F77,F80,F81,F82)</f>
        <v>3075720.5900000008</v>
      </c>
      <c r="G62" s="31">
        <f t="shared" si="0"/>
        <v>-5568.4699999992736</v>
      </c>
      <c r="H62" s="16" t="s">
        <v>9</v>
      </c>
    </row>
    <row r="63" spans="1:8">
      <c r="B63" s="19" t="s">
        <v>129</v>
      </c>
      <c r="C63" s="20" t="s">
        <v>130</v>
      </c>
      <c r="D63" s="21" t="s">
        <v>131</v>
      </c>
      <c r="E63" s="22">
        <f>-SUMIF('[1]Mapping CE PREV 2024'!$B$5:$B$387,'[1]New Mod. CEprev2024 STAMPA'!C63,'[1]Mapping CE PREV 2024'!$M$5:$M$387)</f>
        <v>1119482</v>
      </c>
      <c r="F63" s="22">
        <f>-SUMIF('[1]Mapping CE PREV 2024'!$B$5:$B$387,'[1]New Mod. CEprev2024 STAMPA'!C63,'[1]Mapping CE PREV 2024'!$I$5:$I$387)</f>
        <v>1145626</v>
      </c>
      <c r="G63" s="22">
        <f t="shared" si="0"/>
        <v>-26144</v>
      </c>
      <c r="H63" s="16"/>
    </row>
    <row r="64" spans="1:8">
      <c r="B64" s="19" t="s">
        <v>129</v>
      </c>
      <c r="C64" s="20" t="s">
        <v>132</v>
      </c>
      <c r="D64" s="21" t="s">
        <v>133</v>
      </c>
      <c r="E64" s="22">
        <f>-SUMIF('[1]Mapping CE PREV 2024'!$B$5:$B$387,'[1]New Mod. CEprev2024 STAMPA'!C64,'[1]Mapping CE PREV 2024'!$M$5:$M$387)</f>
        <v>115427.70000000054</v>
      </c>
      <c r="F64" s="22">
        <f>-SUMIF('[1]Mapping CE PREV 2024'!$B$5:$B$387,'[1]New Mod. CEprev2024 STAMPA'!C64,'[1]Mapping CE PREV 2024'!$I$5:$I$387)</f>
        <v>107603.91000000048</v>
      </c>
      <c r="G64" s="22">
        <f t="shared" si="0"/>
        <v>7823.7900000000518</v>
      </c>
      <c r="H64" s="16"/>
    </row>
    <row r="65" spans="1:8">
      <c r="B65" s="19" t="s">
        <v>129</v>
      </c>
      <c r="C65" s="20" t="s">
        <v>134</v>
      </c>
      <c r="D65" s="21" t="s">
        <v>135</v>
      </c>
      <c r="E65" s="22">
        <f>-SUMIF('[1]Mapping CE PREV 2024'!$B$5:$B$387,'[1]New Mod. CEprev2024 STAMPA'!C65,'[1]Mapping CE PREV 2024'!$M$5:$M$387)</f>
        <v>56001.140000000603</v>
      </c>
      <c r="F65" s="22">
        <f>-SUMIF('[1]Mapping CE PREV 2024'!$B$5:$B$387,'[1]New Mod. CEprev2024 STAMPA'!C65,'[1]Mapping CE PREV 2024'!$I$5:$I$387)</f>
        <v>55926.260000000599</v>
      </c>
      <c r="G65" s="22">
        <f t="shared" si="0"/>
        <v>74.880000000004657</v>
      </c>
      <c r="H65" s="16"/>
    </row>
    <row r="66" spans="1:8" ht="30">
      <c r="A66" s="1" t="s">
        <v>6</v>
      </c>
      <c r="B66" s="19" t="s">
        <v>136</v>
      </c>
      <c r="C66" s="20" t="s">
        <v>137</v>
      </c>
      <c r="D66" s="21" t="s">
        <v>138</v>
      </c>
      <c r="E66" s="22">
        <f>-SUMIF('[1]Mapping CE PREV 2024'!$B$5:$B$387,'[1]New Mod. CEprev2024 STAMPA'!C66,'[1]Mapping CE PREV 2024'!$M$5:$M$387)</f>
        <v>0</v>
      </c>
      <c r="F66" s="22">
        <f>-SUMIF('[1]Mapping CE PREV 2024'!$B$5:$B$387,'[1]New Mod. CEprev2024 STAMPA'!C66,'[1]Mapping CE PREV 2024'!$I$5:$I$387)</f>
        <v>0</v>
      </c>
      <c r="G66" s="22">
        <f t="shared" si="0"/>
        <v>0</v>
      </c>
      <c r="H66" s="16"/>
    </row>
    <row r="67" spans="1:8">
      <c r="B67" s="19" t="s">
        <v>129</v>
      </c>
      <c r="C67" s="20" t="s">
        <v>139</v>
      </c>
      <c r="D67" s="21" t="s">
        <v>140</v>
      </c>
      <c r="E67" s="22">
        <f>-SUMIF('[1]Mapping CE PREV 2024'!$B$5:$B$387,'[1]New Mod. CEprev2024 STAMPA'!C67,'[1]Mapping CE PREV 2024'!$M$5:$M$387)</f>
        <v>146078.18000000002</v>
      </c>
      <c r="F67" s="22">
        <f>-SUMIF('[1]Mapping CE PREV 2024'!$B$5:$B$387,'[1]New Mod. CEprev2024 STAMPA'!C67,'[1]Mapping CE PREV 2024'!$I$5:$I$387)</f>
        <v>146078.18000000002</v>
      </c>
      <c r="G67" s="22">
        <f t="shared" si="0"/>
        <v>0</v>
      </c>
      <c r="H67" s="16"/>
    </row>
    <row r="68" spans="1:8" ht="30">
      <c r="A68" s="1" t="s">
        <v>6</v>
      </c>
      <c r="B68" s="19" t="s">
        <v>129</v>
      </c>
      <c r="C68" s="20" t="s">
        <v>141</v>
      </c>
      <c r="D68" s="21" t="s">
        <v>142</v>
      </c>
      <c r="E68" s="22">
        <f>-SUMIF('[1]Mapping CE PREV 2024'!$B$5:$B$387,'[1]New Mod. CEprev2024 STAMPA'!C68,'[1]Mapping CE PREV 2024'!$M$5:$M$387)</f>
        <v>0</v>
      </c>
      <c r="F68" s="22">
        <f>-SUMIF('[1]Mapping CE PREV 2024'!$B$5:$B$387,'[1]New Mod. CEprev2024 STAMPA'!C68,'[1]Mapping CE PREV 2024'!$I$5:$I$387)</f>
        <v>0</v>
      </c>
      <c r="G68" s="22">
        <f t="shared" ref="G68:G131" si="1">+E68-F68</f>
        <v>0</v>
      </c>
      <c r="H68" s="16"/>
    </row>
    <row r="69" spans="1:8" ht="30">
      <c r="A69" s="1" t="s">
        <v>6</v>
      </c>
      <c r="B69" s="19" t="s">
        <v>129</v>
      </c>
      <c r="C69" s="20" t="s">
        <v>143</v>
      </c>
      <c r="D69" s="21" t="s">
        <v>144</v>
      </c>
      <c r="E69" s="22">
        <f>-SUMIF('[1]Mapping CE PREV 2024'!$B$5:$B$387,'[1]New Mod. CEprev2024 STAMPA'!C69,'[1]Mapping CE PREV 2024'!$M$5:$M$387)</f>
        <v>0</v>
      </c>
      <c r="F69" s="22">
        <f>-SUMIF('[1]Mapping CE PREV 2024'!$B$5:$B$387,'[1]New Mod. CEprev2024 STAMPA'!C69,'[1]Mapping CE PREV 2024'!$I$5:$I$387)</f>
        <v>0</v>
      </c>
      <c r="G69" s="22">
        <f t="shared" si="1"/>
        <v>0</v>
      </c>
      <c r="H69" s="16"/>
    </row>
    <row r="70" spans="1:8">
      <c r="A70" s="1" t="s">
        <v>6</v>
      </c>
      <c r="B70" s="19" t="s">
        <v>129</v>
      </c>
      <c r="C70" s="20" t="s">
        <v>145</v>
      </c>
      <c r="D70" s="21" t="s">
        <v>146</v>
      </c>
      <c r="E70" s="22">
        <f>-SUMIF('[1]Mapping CE PREV 2024'!$B$5:$B$387,'[1]New Mod. CEprev2024 STAMPA'!C70,'[1]Mapping CE PREV 2024'!$M$5:$M$387)</f>
        <v>0</v>
      </c>
      <c r="F70" s="22">
        <f>-SUMIF('[1]Mapping CE PREV 2024'!$B$5:$B$387,'[1]New Mod. CEprev2024 STAMPA'!C70,'[1]Mapping CE PREV 2024'!$I$5:$I$387)</f>
        <v>0</v>
      </c>
      <c r="G70" s="22">
        <f t="shared" si="1"/>
        <v>0</v>
      </c>
      <c r="H70" s="16"/>
    </row>
    <row r="71" spans="1:8" ht="30">
      <c r="B71" s="19" t="s">
        <v>129</v>
      </c>
      <c r="C71" s="20" t="s">
        <v>147</v>
      </c>
      <c r="D71" s="21" t="s">
        <v>148</v>
      </c>
      <c r="E71" s="22">
        <f>-SUMIF('[1]Mapping CE PREV 2024'!$B$5:$B$387,'[1]New Mod. CEprev2024 STAMPA'!C71,'[1]Mapping CE PREV 2024'!$M$5:$M$387)</f>
        <v>1044700</v>
      </c>
      <c r="F71" s="22">
        <f>-SUMIF('[1]Mapping CE PREV 2024'!$B$5:$B$387,'[1]New Mod. CEprev2024 STAMPA'!C71,'[1]Mapping CE PREV 2024'!$I$5:$I$387)</f>
        <v>1044700</v>
      </c>
      <c r="G71" s="22">
        <f t="shared" si="1"/>
        <v>0</v>
      </c>
      <c r="H71" s="16"/>
    </row>
    <row r="72" spans="1:8" ht="30">
      <c r="A72" s="1" t="s">
        <v>6</v>
      </c>
      <c r="B72" s="27" t="s">
        <v>136</v>
      </c>
      <c r="C72" s="20" t="s">
        <v>149</v>
      </c>
      <c r="D72" s="21" t="s">
        <v>150</v>
      </c>
      <c r="E72" s="22">
        <f>-SUMIF('[1]Mapping CE PREV 2024'!$B$5:$B$387,'[1]New Mod. CEprev2024 STAMPA'!C72,'[1]Mapping CE PREV 2024'!$M$5:$M$387)</f>
        <v>0</v>
      </c>
      <c r="F72" s="22">
        <f>-SUMIF('[1]Mapping CE PREV 2024'!$B$5:$B$387,'[1]New Mod. CEprev2024 STAMPA'!C72,'[1]Mapping CE PREV 2024'!$I$5:$I$387)</f>
        <v>0</v>
      </c>
      <c r="G72" s="22">
        <f t="shared" si="1"/>
        <v>0</v>
      </c>
      <c r="H72" s="16"/>
    </row>
    <row r="73" spans="1:8" ht="30">
      <c r="A73" s="1" t="s">
        <v>6</v>
      </c>
      <c r="B73" s="27" t="s">
        <v>136</v>
      </c>
      <c r="C73" s="20" t="s">
        <v>151</v>
      </c>
      <c r="D73" s="21" t="s">
        <v>152</v>
      </c>
      <c r="E73" s="22">
        <f>-SUMIF('[1]Mapping CE PREV 2024'!$B$5:$B$387,'[1]New Mod. CEprev2024 STAMPA'!C73,'[1]Mapping CE PREV 2024'!$M$5:$M$387)</f>
        <v>0</v>
      </c>
      <c r="F73" s="22">
        <f>-SUMIF('[1]Mapping CE PREV 2024'!$B$5:$B$387,'[1]New Mod. CEprev2024 STAMPA'!C73,'[1]Mapping CE PREV 2024'!$I$5:$I$387)</f>
        <v>0</v>
      </c>
      <c r="G73" s="22">
        <f t="shared" si="1"/>
        <v>0</v>
      </c>
      <c r="H73" s="16"/>
    </row>
    <row r="74" spans="1:8" ht="30">
      <c r="A74" s="1" t="s">
        <v>6</v>
      </c>
      <c r="B74" s="19" t="s">
        <v>129</v>
      </c>
      <c r="C74" s="20" t="s">
        <v>153</v>
      </c>
      <c r="D74" s="21" t="s">
        <v>154</v>
      </c>
      <c r="E74" s="22">
        <f>-SUMIF('[1]Mapping CE PREV 2024'!$B$5:$B$387,'[1]New Mod. CEprev2024 STAMPA'!C74,'[1]Mapping CE PREV 2024'!$M$5:$M$387)</f>
        <v>0</v>
      </c>
      <c r="F74" s="22">
        <f>-SUMIF('[1]Mapping CE PREV 2024'!$B$5:$B$387,'[1]New Mod. CEprev2024 STAMPA'!C74,'[1]Mapping CE PREV 2024'!$I$5:$I$387)</f>
        <v>0</v>
      </c>
      <c r="G74" s="22">
        <f t="shared" si="1"/>
        <v>0</v>
      </c>
      <c r="H74" s="16"/>
    </row>
    <row r="75" spans="1:8" ht="30">
      <c r="A75" s="1" t="s">
        <v>6</v>
      </c>
      <c r="B75" s="19" t="s">
        <v>129</v>
      </c>
      <c r="C75" s="20" t="s">
        <v>155</v>
      </c>
      <c r="D75" s="21" t="s">
        <v>156</v>
      </c>
      <c r="E75" s="22">
        <f>-SUMIF('[1]Mapping CE PREV 2024'!$B$5:$B$387,'[1]New Mod. CEprev2024 STAMPA'!C75,'[1]Mapping CE PREV 2024'!$M$5:$M$387)</f>
        <v>0</v>
      </c>
      <c r="F75" s="22">
        <f>-SUMIF('[1]Mapping CE PREV 2024'!$B$5:$B$387,'[1]New Mod. CEprev2024 STAMPA'!C75,'[1]Mapping CE PREV 2024'!$I$5:$I$387)</f>
        <v>0</v>
      </c>
      <c r="G75" s="22">
        <f t="shared" si="1"/>
        <v>0</v>
      </c>
      <c r="H75" s="16"/>
    </row>
    <row r="76" spans="1:8" ht="30">
      <c r="A76" s="1" t="s">
        <v>6</v>
      </c>
      <c r="B76" s="19" t="s">
        <v>129</v>
      </c>
      <c r="C76" s="20" t="s">
        <v>157</v>
      </c>
      <c r="D76" s="21" t="s">
        <v>158</v>
      </c>
      <c r="E76" s="22">
        <f>-SUMIF('[1]Mapping CE PREV 2024'!$B$5:$B$387,'[1]New Mod. CEprev2024 STAMPA'!C76,'[1]Mapping CE PREV 2024'!$M$5:$M$387)</f>
        <v>0</v>
      </c>
      <c r="F76" s="22">
        <f>-SUMIF('[1]Mapping CE PREV 2024'!$B$5:$B$387,'[1]New Mod. CEprev2024 STAMPA'!C76,'[1]Mapping CE PREV 2024'!$I$5:$I$387)</f>
        <v>0</v>
      </c>
      <c r="G76" s="22">
        <f t="shared" si="1"/>
        <v>0</v>
      </c>
      <c r="H76" s="16"/>
    </row>
    <row r="77" spans="1:8" ht="30">
      <c r="A77" s="1" t="s">
        <v>6</v>
      </c>
      <c r="B77" s="19" t="s">
        <v>136</v>
      </c>
      <c r="C77" s="20" t="s">
        <v>159</v>
      </c>
      <c r="D77" s="21" t="s">
        <v>160</v>
      </c>
      <c r="E77" s="29">
        <f>+E78+E79</f>
        <v>0</v>
      </c>
      <c r="F77" s="29">
        <f>+F78+F79</f>
        <v>0</v>
      </c>
      <c r="G77" s="29">
        <f t="shared" si="1"/>
        <v>0</v>
      </c>
      <c r="H77" s="16" t="s">
        <v>9</v>
      </c>
    </row>
    <row r="78" spans="1:8" ht="30">
      <c r="A78" s="1" t="s">
        <v>6</v>
      </c>
      <c r="B78" s="19" t="s">
        <v>136</v>
      </c>
      <c r="C78" s="20" t="s">
        <v>161</v>
      </c>
      <c r="D78" s="21" t="s">
        <v>162</v>
      </c>
      <c r="E78" s="22">
        <f>-SUMIF('[1]Mapping CE PREV 2024'!$B$5:$B$387,'[1]New Mod. CEprev2024 STAMPA'!C78,'[1]Mapping CE PREV 2024'!$M$5:$M$387)</f>
        <v>0</v>
      </c>
      <c r="F78" s="22">
        <f>-SUMIF('[1]Mapping CE PREV 2024'!$B$5:$B$387,'[1]New Mod. CEprev2024 STAMPA'!C78,'[1]Mapping CE PREV 2024'!$I$5:$I$387)</f>
        <v>0</v>
      </c>
      <c r="G78" s="22">
        <f t="shared" si="1"/>
        <v>0</v>
      </c>
      <c r="H78" s="16"/>
    </row>
    <row r="79" spans="1:8" ht="30">
      <c r="A79" s="1" t="s">
        <v>6</v>
      </c>
      <c r="B79" s="27" t="s">
        <v>136</v>
      </c>
      <c r="C79" s="20" t="s">
        <v>163</v>
      </c>
      <c r="D79" s="21" t="s">
        <v>164</v>
      </c>
      <c r="E79" s="22">
        <f>-SUMIF('[1]Mapping CE PREV 2024'!$B$5:$B$387,'[1]New Mod. CEprev2024 STAMPA'!C79,'[1]Mapping CE PREV 2024'!$M$5:$M$387)</f>
        <v>0</v>
      </c>
      <c r="F79" s="22">
        <f>-SUMIF('[1]Mapping CE PREV 2024'!$B$5:$B$387,'[1]New Mod. CEprev2024 STAMPA'!C79,'[1]Mapping CE PREV 2024'!$I$5:$I$387)</f>
        <v>0</v>
      </c>
      <c r="G79" s="22">
        <f t="shared" si="1"/>
        <v>0</v>
      </c>
      <c r="H79" s="16"/>
    </row>
    <row r="80" spans="1:8" ht="30">
      <c r="B80" s="19"/>
      <c r="C80" s="20" t="s">
        <v>165</v>
      </c>
      <c r="D80" s="21" t="s">
        <v>166</v>
      </c>
      <c r="E80" s="22">
        <f>-SUMIF('[1]Mapping CE PREV 2024'!$B$5:$B$387,'[1]New Mod. CEprev2024 STAMPA'!C80,'[1]Mapping CE PREV 2024'!$M$5:$M$387)</f>
        <v>588463.1</v>
      </c>
      <c r="F80" s="22">
        <f>-SUMIF('[1]Mapping CE PREV 2024'!$B$5:$B$387,'[1]New Mod. CEprev2024 STAMPA'!C80,'[1]Mapping CE PREV 2024'!$I$5:$I$387)</f>
        <v>575786.23999999999</v>
      </c>
      <c r="G80" s="22">
        <f t="shared" si="1"/>
        <v>12676.859999999986</v>
      </c>
      <c r="H80" s="16"/>
    </row>
    <row r="81" spans="1:8" ht="30">
      <c r="A81" s="1" t="s">
        <v>6</v>
      </c>
      <c r="B81" s="27" t="s">
        <v>42</v>
      </c>
      <c r="C81" s="20" t="s">
        <v>167</v>
      </c>
      <c r="D81" s="21" t="s">
        <v>168</v>
      </c>
      <c r="E81" s="22">
        <f>-SUMIF('[1]Mapping CE PREV 2024'!$B$5:$B$387,'[1]New Mod. CEprev2024 STAMPA'!C81,'[1]Mapping CE PREV 2024'!$M$5:$M$387)</f>
        <v>0</v>
      </c>
      <c r="F81" s="22">
        <f>-SUMIF('[1]Mapping CE PREV 2024'!$B$5:$B$387,'[1]New Mod. CEprev2024 STAMPA'!C81,'[1]Mapping CE PREV 2024'!$I$5:$I$387)</f>
        <v>0</v>
      </c>
      <c r="G81" s="22">
        <f t="shared" si="1"/>
        <v>0</v>
      </c>
      <c r="H81" s="16"/>
    </row>
    <row r="82" spans="1:8" ht="45">
      <c r="A82" s="1" t="s">
        <v>6</v>
      </c>
      <c r="B82" s="19" t="s">
        <v>136</v>
      </c>
      <c r="C82" s="20" t="s">
        <v>169</v>
      </c>
      <c r="D82" s="21" t="s">
        <v>170</v>
      </c>
      <c r="E82" s="22">
        <f>-SUMIF('[1]Mapping CE PREV 2024'!$B$5:$B$387,'[1]New Mod. CEprev2024 STAMPA'!C82,'[1]Mapping CE PREV 2024'!$M$5:$M$387)</f>
        <v>0</v>
      </c>
      <c r="F82" s="22">
        <f>-SUMIF('[1]Mapping CE PREV 2024'!$B$5:$B$387,'[1]New Mod. CEprev2024 STAMPA'!C82,'[1]Mapping CE PREV 2024'!$I$5:$I$387)</f>
        <v>0</v>
      </c>
      <c r="G82" s="22">
        <f t="shared" si="1"/>
        <v>0</v>
      </c>
      <c r="H82" s="16"/>
    </row>
    <row r="83" spans="1:8" ht="45">
      <c r="A83" s="1" t="s">
        <v>6</v>
      </c>
      <c r="B83" s="19" t="s">
        <v>129</v>
      </c>
      <c r="C83" s="20" t="s">
        <v>171</v>
      </c>
      <c r="D83" s="21" t="s">
        <v>172</v>
      </c>
      <c r="E83" s="29">
        <f>SUM(E84:E88)</f>
        <v>0</v>
      </c>
      <c r="F83" s="29">
        <f>SUM(F84:F88)</f>
        <v>0</v>
      </c>
      <c r="G83" s="29">
        <f t="shared" si="1"/>
        <v>0</v>
      </c>
      <c r="H83" s="16" t="s">
        <v>9</v>
      </c>
    </row>
    <row r="84" spans="1:8" ht="30">
      <c r="A84" s="1" t="s">
        <v>6</v>
      </c>
      <c r="B84" s="19" t="s">
        <v>129</v>
      </c>
      <c r="C84" s="20" t="s">
        <v>173</v>
      </c>
      <c r="D84" s="21" t="s">
        <v>174</v>
      </c>
      <c r="E84" s="22">
        <f>-SUMIF('[1]Mapping CE PREV 2024'!$B$5:$B$387,'[1]New Mod. CEprev2024 STAMPA'!C84,'[1]Mapping CE PREV 2024'!$M$5:$M$387)</f>
        <v>0</v>
      </c>
      <c r="F84" s="22">
        <f>-SUMIF('[1]Mapping CE PREV 2024'!$B$5:$B$387,'[1]New Mod. CEprev2024 STAMPA'!C84,'[1]Mapping CE PREV 2024'!$I$5:$I$387)</f>
        <v>0</v>
      </c>
      <c r="G84" s="22">
        <f t="shared" si="1"/>
        <v>0</v>
      </c>
      <c r="H84" s="16"/>
    </row>
    <row r="85" spans="1:8" ht="30">
      <c r="A85" s="1" t="s">
        <v>6</v>
      </c>
      <c r="B85" s="19" t="s">
        <v>129</v>
      </c>
      <c r="C85" s="20" t="s">
        <v>175</v>
      </c>
      <c r="D85" s="21" t="s">
        <v>176</v>
      </c>
      <c r="E85" s="22">
        <f>-SUMIF('[1]Mapping CE PREV 2024'!$B$5:$B$387,'[1]New Mod. CEprev2024 STAMPA'!C85,'[1]Mapping CE PREV 2024'!$M$5:$M$387)</f>
        <v>0</v>
      </c>
      <c r="F85" s="22">
        <f>-SUMIF('[1]Mapping CE PREV 2024'!$B$5:$B$387,'[1]New Mod. CEprev2024 STAMPA'!C85,'[1]Mapping CE PREV 2024'!$I$5:$I$387)</f>
        <v>0</v>
      </c>
      <c r="G85" s="22">
        <f t="shared" si="1"/>
        <v>0</v>
      </c>
      <c r="H85" s="16"/>
    </row>
    <row r="86" spans="1:8" ht="45">
      <c r="A86" s="1" t="s">
        <v>6</v>
      </c>
      <c r="B86" s="19" t="s">
        <v>129</v>
      </c>
      <c r="C86" s="20" t="s">
        <v>177</v>
      </c>
      <c r="D86" s="21" t="s">
        <v>178</v>
      </c>
      <c r="E86" s="22">
        <f>-SUMIF('[1]Mapping CE PREV 2024'!$B$5:$B$387,'[1]New Mod. CEprev2024 STAMPA'!C86,'[1]Mapping CE PREV 2024'!$M$5:$M$387)</f>
        <v>0</v>
      </c>
      <c r="F86" s="22">
        <f>-SUMIF('[1]Mapping CE PREV 2024'!$B$5:$B$387,'[1]New Mod. CEprev2024 STAMPA'!C86,'[1]Mapping CE PREV 2024'!$I$5:$I$387)</f>
        <v>0</v>
      </c>
      <c r="G86" s="22">
        <f t="shared" si="1"/>
        <v>0</v>
      </c>
      <c r="H86" s="16"/>
    </row>
    <row r="87" spans="1:8" ht="30">
      <c r="A87" s="1" t="s">
        <v>6</v>
      </c>
      <c r="B87" s="19" t="s">
        <v>129</v>
      </c>
      <c r="C87" s="20" t="s">
        <v>179</v>
      </c>
      <c r="D87" s="21" t="s">
        <v>180</v>
      </c>
      <c r="E87" s="22">
        <f>-SUMIF('[1]Mapping CE PREV 2024'!$B$5:$B$387,'[1]New Mod. CEprev2024 STAMPA'!C87,'[1]Mapping CE PREV 2024'!$M$5:$M$387)</f>
        <v>0</v>
      </c>
      <c r="F87" s="22">
        <f>-SUMIF('[1]Mapping CE PREV 2024'!$B$5:$B$387,'[1]New Mod. CEprev2024 STAMPA'!C87,'[1]Mapping CE PREV 2024'!$I$5:$I$387)</f>
        <v>0</v>
      </c>
      <c r="G87" s="22">
        <f t="shared" si="1"/>
        <v>0</v>
      </c>
      <c r="H87" s="16"/>
    </row>
    <row r="88" spans="1:8" ht="45">
      <c r="A88" s="1" t="s">
        <v>6</v>
      </c>
      <c r="B88" s="19" t="s">
        <v>129</v>
      </c>
      <c r="C88" s="20" t="s">
        <v>181</v>
      </c>
      <c r="D88" s="21" t="s">
        <v>182</v>
      </c>
      <c r="E88" s="22">
        <f>-SUMIF('[1]Mapping CE PREV 2024'!$B$5:$B$387,'[1]New Mod. CEprev2024 STAMPA'!C88,'[1]Mapping CE PREV 2024'!$M$5:$M$387)</f>
        <v>0</v>
      </c>
      <c r="F88" s="22">
        <f>-SUMIF('[1]Mapping CE PREV 2024'!$B$5:$B$387,'[1]New Mod. CEprev2024 STAMPA'!C88,'[1]Mapping CE PREV 2024'!$I$5:$I$387)</f>
        <v>0</v>
      </c>
      <c r="G88" s="22">
        <f t="shared" si="1"/>
        <v>0</v>
      </c>
      <c r="H88" s="16"/>
    </row>
    <row r="89" spans="1:8" ht="24.75" customHeight="1">
      <c r="B89" s="19"/>
      <c r="C89" s="20" t="s">
        <v>183</v>
      </c>
      <c r="D89" s="21" t="s">
        <v>184</v>
      </c>
      <c r="E89" s="22">
        <f>-SUMIF('[1]Mapping CE PREV 2024'!$B$5:$B$387,'[1]New Mod. CEprev2024 STAMPA'!C89,'[1]Mapping CE PREV 2024'!$M$5:$M$387)</f>
        <v>1611241.88</v>
      </c>
      <c r="F89" s="22">
        <f>-SUMIF('[1]Mapping CE PREV 2024'!$B$5:$B$387,'[1]New Mod. CEprev2024 STAMPA'!C89,'[1]Mapping CE PREV 2024'!$I$5:$I$387)</f>
        <v>1611241.88</v>
      </c>
      <c r="G89" s="22">
        <f t="shared" si="1"/>
        <v>0</v>
      </c>
      <c r="H89" s="16"/>
    </row>
    <row r="90" spans="1:8" ht="30">
      <c r="B90" s="19"/>
      <c r="C90" s="20" t="s">
        <v>185</v>
      </c>
      <c r="D90" s="21" t="s">
        <v>186</v>
      </c>
      <c r="E90" s="29">
        <f>SUM(E91:E97)</f>
        <v>2450120.65</v>
      </c>
      <c r="F90" s="29">
        <f>SUM(F91:F97)</f>
        <v>2450120.65</v>
      </c>
      <c r="G90" s="29">
        <f t="shared" si="1"/>
        <v>0</v>
      </c>
      <c r="H90" s="16" t="s">
        <v>9</v>
      </c>
    </row>
    <row r="91" spans="1:8" ht="30">
      <c r="B91" s="19"/>
      <c r="C91" s="20" t="s">
        <v>187</v>
      </c>
      <c r="D91" s="21" t="s">
        <v>188</v>
      </c>
      <c r="E91" s="22">
        <f>-SUMIF('[1]Mapping CE PREV 2024'!$B$5:$B$387,'[1]New Mod. CEprev2024 STAMPA'!C91,'[1]Mapping CE PREV 2024'!$M$5:$M$387)</f>
        <v>404124.89</v>
      </c>
      <c r="F91" s="22">
        <f>-SUMIF('[1]Mapping CE PREV 2024'!$B$5:$B$387,'[1]New Mod. CEprev2024 STAMPA'!C91,'[1]Mapping CE PREV 2024'!$I$5:$I$387)</f>
        <v>404124.89</v>
      </c>
      <c r="G91" s="22">
        <f t="shared" si="1"/>
        <v>0</v>
      </c>
      <c r="H91" s="16"/>
    </row>
    <row r="92" spans="1:8" ht="30.2" customHeight="1">
      <c r="B92" s="19"/>
      <c r="C92" s="20" t="s">
        <v>189</v>
      </c>
      <c r="D92" s="21" t="s">
        <v>190</v>
      </c>
      <c r="E92" s="22">
        <f>-SUMIF('[1]Mapping CE PREV 2024'!$B$5:$B$387,'[1]New Mod. CEprev2024 STAMPA'!C92,'[1]Mapping CE PREV 2024'!$M$5:$M$387)</f>
        <v>1528313.74</v>
      </c>
      <c r="F92" s="22">
        <f>-SUMIF('[1]Mapping CE PREV 2024'!$B$5:$B$387,'[1]New Mod. CEprev2024 STAMPA'!C92,'[1]Mapping CE PREV 2024'!$I$5:$I$387)</f>
        <v>1528313.74</v>
      </c>
      <c r="G92" s="22">
        <f t="shared" si="1"/>
        <v>0</v>
      </c>
      <c r="H92" s="16"/>
    </row>
    <row r="93" spans="1:8" ht="30">
      <c r="A93" s="1" t="s">
        <v>6</v>
      </c>
      <c r="B93" s="19"/>
      <c r="C93" s="20" t="s">
        <v>191</v>
      </c>
      <c r="D93" s="21" t="s">
        <v>192</v>
      </c>
      <c r="E93" s="22">
        <f>-SUMIF('[1]Mapping CE PREV 2024'!$B$5:$B$387,'[1]New Mod. CEprev2024 STAMPA'!C93,'[1]Mapping CE PREV 2024'!$M$5:$M$387)</f>
        <v>0</v>
      </c>
      <c r="F93" s="22">
        <f>-SUMIF('[1]Mapping CE PREV 2024'!$B$5:$B$387,'[1]New Mod. CEprev2024 STAMPA'!C93,'[1]Mapping CE PREV 2024'!$I$5:$I$387)</f>
        <v>0</v>
      </c>
      <c r="G93" s="22">
        <f t="shared" si="1"/>
        <v>0</v>
      </c>
      <c r="H93" s="16"/>
    </row>
    <row r="94" spans="1:8" ht="30.75" customHeight="1">
      <c r="B94" s="19"/>
      <c r="C94" s="20" t="s">
        <v>193</v>
      </c>
      <c r="D94" s="21" t="s">
        <v>194</v>
      </c>
      <c r="E94" s="22">
        <f>-SUMIF('[1]Mapping CE PREV 2024'!$B$5:$B$387,'[1]New Mod. CEprev2024 STAMPA'!C94,'[1]Mapping CE PREV 2024'!$M$5:$M$387)</f>
        <v>440088.02</v>
      </c>
      <c r="F94" s="22">
        <f>-SUMIF('[1]Mapping CE PREV 2024'!$B$5:$B$387,'[1]New Mod. CEprev2024 STAMPA'!C94,'[1]Mapping CE PREV 2024'!$I$5:$I$387)</f>
        <v>440088.02</v>
      </c>
      <c r="G94" s="22">
        <f t="shared" si="1"/>
        <v>0</v>
      </c>
      <c r="H94" s="16"/>
    </row>
    <row r="95" spans="1:8" ht="30.75" customHeight="1">
      <c r="A95" s="1" t="s">
        <v>6</v>
      </c>
      <c r="B95" s="32" t="s">
        <v>42</v>
      </c>
      <c r="C95" s="20" t="s">
        <v>195</v>
      </c>
      <c r="D95" s="21" t="s">
        <v>196</v>
      </c>
      <c r="E95" s="22">
        <f>-SUMIF('[1]Mapping CE PREV 2024'!$B$5:$B$387,'[1]New Mod. CEprev2024 STAMPA'!C95,'[1]Mapping CE PREV 2024'!$M$5:$M$387)</f>
        <v>0</v>
      </c>
      <c r="F95" s="22">
        <f>-SUMIF('[1]Mapping CE PREV 2024'!$B$5:$B$387,'[1]New Mod. CEprev2024 STAMPA'!C95,'[1]Mapping CE PREV 2024'!$I$5:$I$387)</f>
        <v>0</v>
      </c>
      <c r="G95" s="22">
        <f t="shared" si="1"/>
        <v>0</v>
      </c>
      <c r="H95" s="16"/>
    </row>
    <row r="96" spans="1:8">
      <c r="A96" s="1" t="s">
        <v>6</v>
      </c>
      <c r="B96" s="32"/>
      <c r="C96" s="20" t="s">
        <v>197</v>
      </c>
      <c r="D96" s="21" t="s">
        <v>198</v>
      </c>
      <c r="E96" s="22">
        <f>-SUMIF('[1]Mapping CE PREV 2024'!$B$5:$B$387,'[1]New Mod. CEprev2024 STAMPA'!C96,'[1]Mapping CE PREV 2024'!$M$5:$M$387)</f>
        <v>0</v>
      </c>
      <c r="F96" s="22">
        <f>-SUMIF('[1]Mapping CE PREV 2024'!$B$5:$B$387,'[1]New Mod. CEprev2024 STAMPA'!C96,'[1]Mapping CE PREV 2024'!$I$5:$I$387)</f>
        <v>0</v>
      </c>
      <c r="G96" s="22">
        <f t="shared" si="1"/>
        <v>0</v>
      </c>
      <c r="H96" s="16"/>
    </row>
    <row r="97" spans="1:8" ht="30">
      <c r="B97" s="32" t="s">
        <v>42</v>
      </c>
      <c r="C97" s="20" t="s">
        <v>199</v>
      </c>
      <c r="D97" s="21" t="s">
        <v>200</v>
      </c>
      <c r="E97" s="22">
        <f>-SUMIF('[1]Mapping CE PREV 2024'!$B$5:$B$387,'[1]New Mod. CEprev2024 STAMPA'!C97,'[1]Mapping CE PREV 2024'!$M$5:$M$387)</f>
        <v>77594</v>
      </c>
      <c r="F97" s="22">
        <f>-SUMIF('[1]Mapping CE PREV 2024'!$B$5:$B$387,'[1]New Mod. CEprev2024 STAMPA'!C97,'[1]Mapping CE PREV 2024'!$I$5:$I$387)</f>
        <v>77594</v>
      </c>
      <c r="G97" s="22">
        <f t="shared" si="1"/>
        <v>0</v>
      </c>
      <c r="H97" s="16"/>
    </row>
    <row r="98" spans="1:8">
      <c r="B98" s="17"/>
      <c r="C98" s="13" t="s">
        <v>201</v>
      </c>
      <c r="D98" s="14" t="s">
        <v>202</v>
      </c>
      <c r="E98" s="33">
        <f>+E99+E100+E103+E108+E112</f>
        <v>1435602.7</v>
      </c>
      <c r="F98" s="33">
        <f>+F99+F100+F103+F108+F112</f>
        <v>1184903.8700000001</v>
      </c>
      <c r="G98" s="33">
        <f t="shared" si="1"/>
        <v>250698.82999999984</v>
      </c>
      <c r="H98" s="16" t="s">
        <v>9</v>
      </c>
    </row>
    <row r="99" spans="1:8">
      <c r="A99" s="1" t="s">
        <v>6</v>
      </c>
      <c r="B99" s="19"/>
      <c r="C99" s="20" t="s">
        <v>203</v>
      </c>
      <c r="D99" s="21" t="s">
        <v>204</v>
      </c>
      <c r="E99" s="22">
        <f>-SUMIF('[1]Mapping CE PREV 2024'!$B$5:$B$387,'[1]New Mod. CEprev2024 STAMPA'!C99,'[1]Mapping CE PREV 2024'!$M$5:$M$387)</f>
        <v>0</v>
      </c>
      <c r="F99" s="22">
        <f>-SUMIF('[1]Mapping CE PREV 2024'!$B$5:$B$387,'[1]New Mod. CEprev2024 STAMPA'!C99,'[1]Mapping CE PREV 2024'!$I$5:$I$387)</f>
        <v>0</v>
      </c>
      <c r="G99" s="22">
        <f t="shared" si="1"/>
        <v>0</v>
      </c>
      <c r="H99" s="16"/>
    </row>
    <row r="100" spans="1:8">
      <c r="B100" s="19"/>
      <c r="C100" s="20" t="s">
        <v>205</v>
      </c>
      <c r="D100" s="21" t="s">
        <v>206</v>
      </c>
      <c r="E100" s="29">
        <f>+E101+E102</f>
        <v>166284.4</v>
      </c>
      <c r="F100" s="29">
        <f>+F101+F102</f>
        <v>11193.82</v>
      </c>
      <c r="G100" s="29">
        <f t="shared" si="1"/>
        <v>155090.57999999999</v>
      </c>
      <c r="H100" s="16" t="s">
        <v>9</v>
      </c>
    </row>
    <row r="101" spans="1:8" ht="30">
      <c r="A101" s="1" t="s">
        <v>6</v>
      </c>
      <c r="B101" s="19"/>
      <c r="C101" s="20" t="s">
        <v>207</v>
      </c>
      <c r="D101" s="21" t="s">
        <v>208</v>
      </c>
      <c r="E101" s="22">
        <f>-SUMIF('[1]Mapping CE PREV 2024'!$B$5:$B$387,'[1]New Mod. CEprev2024 STAMPA'!C101,'[1]Mapping CE PREV 2024'!$M$5:$M$387)</f>
        <v>155090.57999999999</v>
      </c>
      <c r="F101" s="22">
        <f>-SUMIF('[1]Mapping CE PREV 2024'!$B$5:$B$387,'[1]New Mod. CEprev2024 STAMPA'!C101,'[1]Mapping CE PREV 2024'!$I$5:$I$387)</f>
        <v>0</v>
      </c>
      <c r="G101" s="22">
        <f t="shared" si="1"/>
        <v>155090.57999999999</v>
      </c>
      <c r="H101" s="16"/>
    </row>
    <row r="102" spans="1:8" ht="30">
      <c r="B102" s="19"/>
      <c r="C102" s="20" t="s">
        <v>209</v>
      </c>
      <c r="D102" s="21" t="s">
        <v>210</v>
      </c>
      <c r="E102" s="22">
        <f>-SUMIF('[1]Mapping CE PREV 2024'!$B$5:$B$387,'[1]New Mod. CEprev2024 STAMPA'!C102,'[1]Mapping CE PREV 2024'!$M$5:$M$387)</f>
        <v>11193.82</v>
      </c>
      <c r="F102" s="22">
        <f>-SUMIF('[1]Mapping CE PREV 2024'!$B$5:$B$387,'[1]New Mod. CEprev2024 STAMPA'!C102,'[1]Mapping CE PREV 2024'!$I$5:$I$387)</f>
        <v>11193.82</v>
      </c>
      <c r="G102" s="22">
        <f t="shared" si="1"/>
        <v>0</v>
      </c>
      <c r="H102" s="16"/>
    </row>
    <row r="103" spans="1:8" ht="30">
      <c r="B103" s="19" t="s">
        <v>42</v>
      </c>
      <c r="C103" s="20" t="s">
        <v>211</v>
      </c>
      <c r="D103" s="21" t="s">
        <v>212</v>
      </c>
      <c r="E103" s="29">
        <f>+E104+E105+E106+E107</f>
        <v>168705.45</v>
      </c>
      <c r="F103" s="29">
        <f>+F104+F105+F106+F107</f>
        <v>168705.45</v>
      </c>
      <c r="G103" s="29">
        <f t="shared" si="1"/>
        <v>0</v>
      </c>
      <c r="H103" s="16" t="s">
        <v>9</v>
      </c>
    </row>
    <row r="104" spans="1:8" ht="45">
      <c r="B104" s="19" t="s">
        <v>42</v>
      </c>
      <c r="C104" s="20" t="s">
        <v>213</v>
      </c>
      <c r="D104" s="21" t="s">
        <v>214</v>
      </c>
      <c r="E104" s="22">
        <f>-SUMIF('[1]Mapping CE PREV 2024'!$B$5:$B$387,'[1]New Mod. CEprev2024 STAMPA'!C104,'[1]Mapping CE PREV 2024'!$M$5:$M$387)</f>
        <v>76528.960000000006</v>
      </c>
      <c r="F104" s="22">
        <f>-SUMIF('[1]Mapping CE PREV 2024'!$B$5:$B$387,'[1]New Mod. CEprev2024 STAMPA'!C104,'[1]Mapping CE PREV 2024'!$I$5:$I$387)</f>
        <v>76528.960000000006</v>
      </c>
      <c r="G104" s="22">
        <f t="shared" si="1"/>
        <v>0</v>
      </c>
      <c r="H104" s="16"/>
    </row>
    <row r="105" spans="1:8" ht="30">
      <c r="A105" s="1" t="s">
        <v>6</v>
      </c>
      <c r="B105" s="19" t="s">
        <v>42</v>
      </c>
      <c r="C105" s="20" t="s">
        <v>215</v>
      </c>
      <c r="D105" s="21" t="s">
        <v>216</v>
      </c>
      <c r="E105" s="22">
        <f>-SUMIF('[1]Mapping CE PREV 2024'!$B$5:$B$387,'[1]New Mod. CEprev2024 STAMPA'!C105,'[1]Mapping CE PREV 2024'!$M$5:$M$387)</f>
        <v>0</v>
      </c>
      <c r="F105" s="22">
        <f>-SUMIF('[1]Mapping CE PREV 2024'!$B$5:$B$387,'[1]New Mod. CEprev2024 STAMPA'!C105,'[1]Mapping CE PREV 2024'!$I$5:$I$387)</f>
        <v>0</v>
      </c>
      <c r="G105" s="22">
        <f t="shared" si="1"/>
        <v>0</v>
      </c>
      <c r="H105" s="16"/>
    </row>
    <row r="106" spans="1:8" ht="30">
      <c r="B106" s="19" t="s">
        <v>42</v>
      </c>
      <c r="C106" s="20" t="s">
        <v>217</v>
      </c>
      <c r="D106" s="21" t="s">
        <v>218</v>
      </c>
      <c r="E106" s="22">
        <f>-SUMIF('[1]Mapping CE PREV 2024'!$B$5:$B$387,'[1]New Mod. CEprev2024 STAMPA'!C106,'[1]Mapping CE PREV 2024'!$M$5:$M$387)</f>
        <v>92176.49</v>
      </c>
      <c r="F106" s="22">
        <f>-SUMIF('[1]Mapping CE PREV 2024'!$B$5:$B$387,'[1]New Mod. CEprev2024 STAMPA'!C106,'[1]Mapping CE PREV 2024'!$I$5:$I$387)</f>
        <v>92176.49</v>
      </c>
      <c r="G106" s="22">
        <f t="shared" si="1"/>
        <v>0</v>
      </c>
      <c r="H106" s="16"/>
    </row>
    <row r="107" spans="1:8" ht="30">
      <c r="A107" s="1" t="s">
        <v>6</v>
      </c>
      <c r="B107" s="19" t="s">
        <v>42</v>
      </c>
      <c r="C107" s="20" t="s">
        <v>219</v>
      </c>
      <c r="D107" s="21" t="s">
        <v>220</v>
      </c>
      <c r="E107" s="22">
        <f>-SUMIF('[1]Mapping CE PREV 2024'!$B$5:$B$387,'[1]New Mod. CEprev2024 STAMPA'!C107,'[1]Mapping CE PREV 2024'!$M$5:$M$387)</f>
        <v>0</v>
      </c>
      <c r="F107" s="22">
        <f>-SUMIF('[1]Mapping CE PREV 2024'!$B$5:$B$387,'[1]New Mod. CEprev2024 STAMPA'!C107,'[1]Mapping CE PREV 2024'!$I$5:$I$387)</f>
        <v>0</v>
      </c>
      <c r="G107" s="22">
        <f t="shared" si="1"/>
        <v>0</v>
      </c>
      <c r="H107" s="16"/>
    </row>
    <row r="108" spans="1:8">
      <c r="B108" s="19"/>
      <c r="C108" s="20" t="s">
        <v>221</v>
      </c>
      <c r="D108" s="21" t="s">
        <v>222</v>
      </c>
      <c r="E108" s="29">
        <f>+E109+E110+E111</f>
        <v>466630.49</v>
      </c>
      <c r="F108" s="29">
        <f>+F109+F110+F111</f>
        <v>371022.24</v>
      </c>
      <c r="G108" s="29">
        <f t="shared" si="1"/>
        <v>95608.25</v>
      </c>
      <c r="H108" s="16" t="s">
        <v>9</v>
      </c>
    </row>
    <row r="109" spans="1:8" ht="45">
      <c r="A109" s="1" t="s">
        <v>6</v>
      </c>
      <c r="B109" s="27"/>
      <c r="C109" s="20" t="s">
        <v>223</v>
      </c>
      <c r="D109" s="21" t="s">
        <v>224</v>
      </c>
      <c r="E109" s="22">
        <f>-SUMIF('[1]Mapping CE PREV 2024'!$B$5:$B$387,'[1]New Mod. CEprev2024 STAMPA'!C109,'[1]Mapping CE PREV 2024'!$M$5:$M$387)</f>
        <v>95608.25</v>
      </c>
      <c r="F109" s="22">
        <f>-SUMIF('[1]Mapping CE PREV 2024'!$B$5:$B$387,'[1]New Mod. CEprev2024 STAMPA'!C109,'[1]Mapping CE PREV 2024'!$I$5:$I$387)</f>
        <v>0</v>
      </c>
      <c r="G109" s="22">
        <f t="shared" si="1"/>
        <v>95608.25</v>
      </c>
    </row>
    <row r="110" spans="1:8" ht="30">
      <c r="A110" s="1" t="s">
        <v>6</v>
      </c>
      <c r="B110" s="19"/>
      <c r="C110" s="20" t="s">
        <v>225</v>
      </c>
      <c r="D110" s="21" t="s">
        <v>226</v>
      </c>
      <c r="E110" s="22">
        <f>-SUMIF('[1]Mapping CE PREV 2024'!$B$5:$B$387,'[1]New Mod. CEprev2024 STAMPA'!C110,'[1]Mapping CE PREV 2024'!$M$5:$M$387)</f>
        <v>0</v>
      </c>
      <c r="F110" s="22">
        <f>-SUMIF('[1]Mapping CE PREV 2024'!$B$5:$B$387,'[1]New Mod. CEprev2024 STAMPA'!C110,'[1]Mapping CE PREV 2024'!$I$5:$I$387)</f>
        <v>0</v>
      </c>
      <c r="G110" s="22">
        <f t="shared" si="1"/>
        <v>0</v>
      </c>
      <c r="H110" s="16"/>
    </row>
    <row r="111" spans="1:8" ht="30">
      <c r="B111" s="19"/>
      <c r="C111" s="20" t="s">
        <v>227</v>
      </c>
      <c r="D111" s="21" t="s">
        <v>228</v>
      </c>
      <c r="E111" s="22">
        <f>-SUMIF('[1]Mapping CE PREV 2024'!$B$5:$B$387,'[1]New Mod. CEprev2024 STAMPA'!C111,'[1]Mapping CE PREV 2024'!$M$5:$M$387)</f>
        <v>371022.24</v>
      </c>
      <c r="F111" s="22">
        <f>-SUMIF('[1]Mapping CE PREV 2024'!$B$5:$B$387,'[1]New Mod. CEprev2024 STAMPA'!C111,'[1]Mapping CE PREV 2024'!$I$5:$I$387)</f>
        <v>371022.24</v>
      </c>
      <c r="G111" s="22">
        <f t="shared" si="1"/>
        <v>0</v>
      </c>
      <c r="H111" s="16"/>
    </row>
    <row r="112" spans="1:8">
      <c r="B112" s="19"/>
      <c r="C112" s="20" t="s">
        <v>229</v>
      </c>
      <c r="D112" s="21" t="s">
        <v>230</v>
      </c>
      <c r="E112" s="31">
        <f>+E113+E117+E118</f>
        <v>633982.36</v>
      </c>
      <c r="F112" s="31">
        <f>+F113+F117+F118</f>
        <v>633982.36</v>
      </c>
      <c r="G112" s="31">
        <f t="shared" si="1"/>
        <v>0</v>
      </c>
      <c r="H112" s="16" t="s">
        <v>9</v>
      </c>
    </row>
    <row r="113" spans="1:8">
      <c r="A113" s="1" t="s">
        <v>6</v>
      </c>
      <c r="B113" s="19"/>
      <c r="C113" s="20" t="s">
        <v>231</v>
      </c>
      <c r="D113" s="21" t="s">
        <v>232</v>
      </c>
      <c r="E113" s="29">
        <f>+E114+E115+E116</f>
        <v>0</v>
      </c>
      <c r="F113" s="29">
        <f>+F114+F115+F116</f>
        <v>0</v>
      </c>
      <c r="G113" s="29">
        <f t="shared" si="1"/>
        <v>0</v>
      </c>
      <c r="H113" s="16" t="s">
        <v>9</v>
      </c>
    </row>
    <row r="114" spans="1:8" ht="30">
      <c r="A114" s="1" t="s">
        <v>6</v>
      </c>
      <c r="B114" s="19"/>
      <c r="C114" s="20" t="s">
        <v>233</v>
      </c>
      <c r="D114" s="21" t="s">
        <v>234</v>
      </c>
      <c r="E114" s="22">
        <f>-SUMIF('[1]Mapping CE PREV 2024'!$B$5:$B$387,'[1]New Mod. CEprev2024 STAMPA'!C114,'[1]Mapping CE PREV 2024'!$M$5:$M$387)</f>
        <v>0</v>
      </c>
      <c r="F114" s="22">
        <f>-SUMIF('[1]Mapping CE PREV 2024'!$B$5:$B$387,'[1]New Mod. CEprev2024 STAMPA'!C114,'[1]Mapping CE PREV 2024'!$I$5:$I$387)</f>
        <v>0</v>
      </c>
      <c r="G114" s="22">
        <f t="shared" si="1"/>
        <v>0</v>
      </c>
      <c r="H114" s="16"/>
    </row>
    <row r="115" spans="1:8" ht="30">
      <c r="A115" s="1" t="s">
        <v>6</v>
      </c>
      <c r="B115" s="19"/>
      <c r="C115" s="20" t="s">
        <v>235</v>
      </c>
      <c r="D115" s="21" t="s">
        <v>236</v>
      </c>
      <c r="E115" s="22">
        <f>-SUMIF('[1]Mapping CE PREV 2024'!$B$5:$B$387,'[1]New Mod. CEprev2024 STAMPA'!C115,'[1]Mapping CE PREV 2024'!$M$5:$M$387)</f>
        <v>0</v>
      </c>
      <c r="F115" s="22">
        <f>-SUMIF('[1]Mapping CE PREV 2024'!$B$5:$B$387,'[1]New Mod. CEprev2024 STAMPA'!C115,'[1]Mapping CE PREV 2024'!$I$5:$I$387)</f>
        <v>0</v>
      </c>
      <c r="G115" s="22">
        <f t="shared" si="1"/>
        <v>0</v>
      </c>
      <c r="H115" s="16"/>
    </row>
    <row r="116" spans="1:8">
      <c r="A116" s="1" t="s">
        <v>6</v>
      </c>
      <c r="B116" s="19"/>
      <c r="C116" s="20" t="s">
        <v>237</v>
      </c>
      <c r="D116" s="21" t="s">
        <v>238</v>
      </c>
      <c r="E116" s="22">
        <f>-SUMIF('[1]Mapping CE PREV 2024'!$B$5:$B$387,'[1]New Mod. CEprev2024 STAMPA'!C116,'[1]Mapping CE PREV 2024'!$M$5:$M$387)</f>
        <v>0</v>
      </c>
      <c r="F116" s="22">
        <f>-SUMIF('[1]Mapping CE PREV 2024'!$B$5:$B$387,'[1]New Mod. CEprev2024 STAMPA'!C116,'[1]Mapping CE PREV 2024'!$I$5:$I$387)</f>
        <v>0</v>
      </c>
      <c r="G116" s="22">
        <f t="shared" si="1"/>
        <v>0</v>
      </c>
      <c r="H116" s="16"/>
    </row>
    <row r="117" spans="1:8">
      <c r="A117" s="1" t="s">
        <v>6</v>
      </c>
      <c r="B117" s="27"/>
      <c r="C117" s="20" t="s">
        <v>239</v>
      </c>
      <c r="D117" s="21" t="s">
        <v>240</v>
      </c>
      <c r="E117" s="22">
        <f>-SUMIF('[1]Mapping CE PREV 2024'!$B$5:$B$387,'[1]New Mod. CEprev2024 STAMPA'!C117,'[1]Mapping CE PREV 2024'!$M$5:$M$387)</f>
        <v>0</v>
      </c>
      <c r="F117" s="22">
        <f>-SUMIF('[1]Mapping CE PREV 2024'!$B$5:$B$387,'[1]New Mod. CEprev2024 STAMPA'!C117,'[1]Mapping CE PREV 2024'!$I$5:$I$387)</f>
        <v>0</v>
      </c>
      <c r="G117" s="22">
        <f t="shared" si="1"/>
        <v>0</v>
      </c>
      <c r="H117" s="16"/>
    </row>
    <row r="118" spans="1:8">
      <c r="B118" s="19"/>
      <c r="C118" s="20" t="s">
        <v>241</v>
      </c>
      <c r="D118" s="21" t="s">
        <v>242</v>
      </c>
      <c r="E118" s="22">
        <f>-SUMIF('[1]Mapping CE PREV 2024'!$B$5:$B$387,'[1]New Mod. CEprev2024 STAMPA'!C118,'[1]Mapping CE PREV 2024'!$M$5:$M$387)</f>
        <v>633982.36</v>
      </c>
      <c r="F118" s="22">
        <f>-SUMIF('[1]Mapping CE PREV 2024'!$B$5:$B$387,'[1]New Mod. CEprev2024 STAMPA'!C118,'[1]Mapping CE PREV 2024'!$I$5:$I$387)</f>
        <v>633982.36</v>
      </c>
      <c r="G118" s="22">
        <f t="shared" si="1"/>
        <v>0</v>
      </c>
      <c r="H118" s="16"/>
    </row>
    <row r="119" spans="1:8" ht="30">
      <c r="B119" s="17"/>
      <c r="C119" s="18" t="s">
        <v>243</v>
      </c>
      <c r="D119" s="14" t="s">
        <v>244</v>
      </c>
      <c r="E119" s="15">
        <f>+E120+E121+E122</f>
        <v>1763789.94</v>
      </c>
      <c r="F119" s="15">
        <f>+F120+F121+F122</f>
        <v>1663789.94</v>
      </c>
      <c r="G119" s="15">
        <f t="shared" si="1"/>
        <v>100000</v>
      </c>
      <c r="H119" s="16" t="s">
        <v>9</v>
      </c>
    </row>
    <row r="120" spans="1:8" ht="30">
      <c r="B120" s="19"/>
      <c r="C120" s="20" t="s">
        <v>245</v>
      </c>
      <c r="D120" s="21" t="s">
        <v>246</v>
      </c>
      <c r="E120" s="22">
        <f>-SUMIF('[1]Mapping CE PREV 2024'!$B$5:$B$387,'[1]New Mod. CEprev2024 STAMPA'!C120,'[1]Mapping CE PREV 2024'!$M$5:$M$387)</f>
        <v>1762714.94</v>
      </c>
      <c r="F120" s="22">
        <f>-SUMIF('[1]Mapping CE PREV 2024'!$B$5:$B$387,'[1]New Mod. CEprev2024 STAMPA'!C120,'[1]Mapping CE PREV 2024'!$I$5:$I$387)</f>
        <v>1662714.94</v>
      </c>
      <c r="G120" s="22">
        <f t="shared" si="1"/>
        <v>100000</v>
      </c>
      <c r="H120" s="16"/>
    </row>
    <row r="121" spans="1:8" ht="24" customHeight="1">
      <c r="B121" s="19"/>
      <c r="C121" s="20" t="s">
        <v>247</v>
      </c>
      <c r="D121" s="21" t="s">
        <v>248</v>
      </c>
      <c r="E121" s="22">
        <f>-SUMIF('[1]Mapping CE PREV 2024'!$B$5:$B$387,'[1]New Mod. CEprev2024 STAMPA'!C121,'[1]Mapping CE PREV 2024'!$M$5:$M$387)</f>
        <v>1075</v>
      </c>
      <c r="F121" s="22">
        <f>-SUMIF('[1]Mapping CE PREV 2024'!$B$5:$B$387,'[1]New Mod. CEprev2024 STAMPA'!C121,'[1]Mapping CE PREV 2024'!$I$5:$I$387)</f>
        <v>1075</v>
      </c>
      <c r="G121" s="22">
        <f t="shared" si="1"/>
        <v>0</v>
      </c>
      <c r="H121" s="16"/>
    </row>
    <row r="122" spans="1:8" ht="19.5" customHeight="1">
      <c r="A122" s="1" t="s">
        <v>6</v>
      </c>
      <c r="B122" s="19"/>
      <c r="C122" s="20" t="s">
        <v>249</v>
      </c>
      <c r="D122" s="21" t="s">
        <v>250</v>
      </c>
      <c r="E122" s="22">
        <f>-SUMIF('[1]Mapping CE PREV 2024'!$B$5:$B$387,'[1]New Mod. CEprev2024 STAMPA'!C122,'[1]Mapping CE PREV 2024'!$M$5:$M$387)</f>
        <v>0</v>
      </c>
      <c r="F122" s="22">
        <f>-SUMIF('[1]Mapping CE PREV 2024'!$B$5:$B$387,'[1]New Mod. CEprev2024 STAMPA'!C122,'[1]Mapping CE PREV 2024'!$I$5:$I$387)</f>
        <v>0</v>
      </c>
      <c r="G122" s="22">
        <f t="shared" si="1"/>
        <v>0</v>
      </c>
      <c r="H122" s="16"/>
    </row>
    <row r="123" spans="1:8">
      <c r="B123" s="17"/>
      <c r="C123" s="18" t="s">
        <v>251</v>
      </c>
      <c r="D123" s="14" t="s">
        <v>252</v>
      </c>
      <c r="E123" s="15">
        <f>+E124+E125+E126+E127+E128+E129</f>
        <v>13219281.719125001</v>
      </c>
      <c r="F123" s="15">
        <f>+F124+F125+F126+F127+F128+F129</f>
        <v>13219281.719125001</v>
      </c>
      <c r="G123" s="15">
        <f t="shared" si="1"/>
        <v>0</v>
      </c>
      <c r="H123" s="16" t="s">
        <v>9</v>
      </c>
    </row>
    <row r="124" spans="1:8" ht="30">
      <c r="B124" s="19"/>
      <c r="C124" s="20" t="s">
        <v>253</v>
      </c>
      <c r="D124" s="21" t="s">
        <v>254</v>
      </c>
      <c r="E124" s="22">
        <f>-SUMIF('[1]Mapping CE PREV 2024'!$B$5:$B$387,'[1]New Mod. CEprev2024 STAMPA'!C124,'[1]Mapping CE PREV 2024'!$M$5:$M$387)</f>
        <v>221799.28999999998</v>
      </c>
      <c r="F124" s="22">
        <f>-SUMIF('[1]Mapping CE PREV 2024'!$B$5:$B$387,'[1]New Mod. CEprev2024 STAMPA'!C124,'[1]Mapping CE PREV 2024'!$I$5:$I$387)</f>
        <v>221799.28999999998</v>
      </c>
      <c r="G124" s="22">
        <f t="shared" si="1"/>
        <v>0</v>
      </c>
      <c r="H124" s="16"/>
    </row>
    <row r="125" spans="1:8" ht="32.25" customHeight="1">
      <c r="B125" s="19"/>
      <c r="C125" s="20" t="s">
        <v>255</v>
      </c>
      <c r="D125" s="21" t="s">
        <v>256</v>
      </c>
      <c r="E125" s="22">
        <f>-SUMIF('[1]Mapping CE PREV 2024'!$B$5:$B$387,'[1]New Mod. CEprev2024 STAMPA'!C125,'[1]Mapping CE PREV 2024'!$M$5:$M$387)</f>
        <v>4459420.7</v>
      </c>
      <c r="F125" s="22">
        <f>-SUMIF('[1]Mapping CE PREV 2024'!$B$5:$B$387,'[1]New Mod. CEprev2024 STAMPA'!C125,'[1]Mapping CE PREV 2024'!$I$5:$I$387)</f>
        <v>4459420.7</v>
      </c>
      <c r="G125" s="22">
        <f t="shared" si="1"/>
        <v>0</v>
      </c>
      <c r="H125" s="16"/>
    </row>
    <row r="126" spans="1:8" ht="33" customHeight="1">
      <c r="B126" s="27"/>
      <c r="C126" s="20" t="s">
        <v>257</v>
      </c>
      <c r="D126" s="21" t="s">
        <v>258</v>
      </c>
      <c r="E126" s="22">
        <f>-SUMIF('[1]Mapping CE PREV 2024'!$B$5:$B$387,'[1]New Mod. CEprev2024 STAMPA'!C126,'[1]Mapping CE PREV 2024'!$M$5:$M$387)</f>
        <v>2214005.94</v>
      </c>
      <c r="F126" s="22">
        <f>-SUMIF('[1]Mapping CE PREV 2024'!$B$5:$B$387,'[1]New Mod. CEprev2024 STAMPA'!C126,'[1]Mapping CE PREV 2024'!$I$5:$I$387)</f>
        <v>2214005.94</v>
      </c>
      <c r="G126" s="22">
        <f t="shared" si="1"/>
        <v>0</v>
      </c>
      <c r="H126" s="16"/>
    </row>
    <row r="127" spans="1:8" ht="30.2" customHeight="1">
      <c r="B127" s="27"/>
      <c r="C127" s="20" t="s">
        <v>259</v>
      </c>
      <c r="D127" s="21" t="s">
        <v>260</v>
      </c>
      <c r="E127" s="22">
        <f>-SUMIF('[1]Mapping CE PREV 2024'!$B$5:$B$387,'[1]New Mod. CEprev2024 STAMPA'!C127,'[1]Mapping CE PREV 2024'!$M$5:$M$387)</f>
        <v>5228075.2391250003</v>
      </c>
      <c r="F127" s="22">
        <f>-SUMIF('[1]Mapping CE PREV 2024'!$B$5:$B$387,'[1]New Mod. CEprev2024 STAMPA'!C127,'[1]Mapping CE PREV 2024'!$I$5:$I$387)</f>
        <v>5228075.2391250003</v>
      </c>
      <c r="G127" s="22">
        <f t="shared" si="1"/>
        <v>0</v>
      </c>
      <c r="H127" s="16"/>
    </row>
    <row r="128" spans="1:8" ht="30.2" customHeight="1">
      <c r="B128" s="19"/>
      <c r="C128" s="20" t="s">
        <v>261</v>
      </c>
      <c r="D128" s="21" t="s">
        <v>262</v>
      </c>
      <c r="E128" s="22">
        <f>-SUMIF('[1]Mapping CE PREV 2024'!$B$5:$B$387,'[1]New Mod. CEprev2024 STAMPA'!C128,'[1]Mapping CE PREV 2024'!$M$5:$M$387)</f>
        <v>3283.08</v>
      </c>
      <c r="F128" s="22">
        <f>-SUMIF('[1]Mapping CE PREV 2024'!$B$5:$B$387,'[1]New Mod. CEprev2024 STAMPA'!C128,'[1]Mapping CE PREV 2024'!$I$5:$I$387)</f>
        <v>3283.08</v>
      </c>
      <c r="G128" s="22">
        <f t="shared" si="1"/>
        <v>0</v>
      </c>
      <c r="H128" s="16"/>
    </row>
    <row r="129" spans="1:8" ht="24.75" customHeight="1">
      <c r="B129" s="19"/>
      <c r="C129" s="20" t="s">
        <v>263</v>
      </c>
      <c r="D129" s="21" t="s">
        <v>264</v>
      </c>
      <c r="E129" s="22">
        <f>-SUMIF('[1]Mapping CE PREV 2024'!$B$5:$B$387,'[1]New Mod. CEprev2024 STAMPA'!C129,'[1]Mapping CE PREV 2024'!$M$5:$M$387)</f>
        <v>1092697.47</v>
      </c>
      <c r="F129" s="22">
        <f>-SUMIF('[1]Mapping CE PREV 2024'!$B$5:$B$387,'[1]New Mod. CEprev2024 STAMPA'!C129,'[1]Mapping CE PREV 2024'!$I$5:$I$387)</f>
        <v>1092697.47</v>
      </c>
      <c r="G129" s="22">
        <f t="shared" si="1"/>
        <v>0</v>
      </c>
      <c r="H129" s="16"/>
    </row>
    <row r="130" spans="1:8">
      <c r="A130" s="1" t="s">
        <v>6</v>
      </c>
      <c r="B130" s="17"/>
      <c r="C130" s="18" t="s">
        <v>265</v>
      </c>
      <c r="D130" s="14" t="s">
        <v>266</v>
      </c>
      <c r="E130" s="28">
        <f>-SUMIF('[1]Mapping CE PREV 2024'!$B$5:$B$387,'[1]New Mod. CEprev2024 STAMPA'!C130,'[1]Mapping CE PREV 2024'!$M$5:$M$387)</f>
        <v>0</v>
      </c>
      <c r="F130" s="28">
        <f>-SUMIF('[1]Mapping CE PREV 2024'!$B$5:$B$387,'[1]New Mod. CEprev2024 STAMPA'!C130,'[1]Mapping CE PREV 2024'!$I$5:$I$387)</f>
        <v>0</v>
      </c>
      <c r="G130" s="22">
        <f t="shared" si="1"/>
        <v>0</v>
      </c>
      <c r="H130" s="16"/>
    </row>
    <row r="131" spans="1:8">
      <c r="B131" s="18"/>
      <c r="C131" s="13" t="s">
        <v>267</v>
      </c>
      <c r="D131" s="14" t="s">
        <v>268</v>
      </c>
      <c r="E131" s="33">
        <f>+E132+E133+E134</f>
        <v>728952.57000000007</v>
      </c>
      <c r="F131" s="33">
        <f>+F132+F133+F134</f>
        <v>728952.57000000007</v>
      </c>
      <c r="G131" s="33">
        <f t="shared" si="1"/>
        <v>0</v>
      </c>
      <c r="H131" s="16" t="s">
        <v>9</v>
      </c>
    </row>
    <row r="132" spans="1:8">
      <c r="B132" s="19"/>
      <c r="C132" s="20" t="s">
        <v>269</v>
      </c>
      <c r="D132" s="21" t="s">
        <v>270</v>
      </c>
      <c r="E132" s="22">
        <f>-SUMIF('[1]Mapping CE PREV 2024'!$B$5:$B$387,'[1]New Mod. CEprev2024 STAMPA'!C132,'[1]Mapping CE PREV 2024'!$M$5:$M$387)</f>
        <v>15020</v>
      </c>
      <c r="F132" s="22">
        <f>-SUMIF('[1]Mapping CE PREV 2024'!$B$5:$B$387,'[1]New Mod. CEprev2024 STAMPA'!C132,'[1]Mapping CE PREV 2024'!$I$5:$I$387)</f>
        <v>15020</v>
      </c>
      <c r="G132" s="22">
        <f t="shared" ref="G132:G195" si="2">+E132-F132</f>
        <v>0</v>
      </c>
      <c r="H132" s="16"/>
    </row>
    <row r="133" spans="1:8">
      <c r="B133" s="27"/>
      <c r="C133" s="20" t="s">
        <v>271</v>
      </c>
      <c r="D133" s="21" t="s">
        <v>272</v>
      </c>
      <c r="E133" s="22">
        <f>-SUMIF('[1]Mapping CE PREV 2024'!$B$5:$B$387,'[1]New Mod. CEprev2024 STAMPA'!C133,'[1]Mapping CE PREV 2024'!$M$5:$M$387)</f>
        <v>336685.83999999997</v>
      </c>
      <c r="F133" s="22">
        <f>-SUMIF('[1]Mapping CE PREV 2024'!$B$5:$B$387,'[1]New Mod. CEprev2024 STAMPA'!C133,'[1]Mapping CE PREV 2024'!$I$5:$I$387)</f>
        <v>336685.83999999997</v>
      </c>
      <c r="G133" s="22">
        <f t="shared" si="2"/>
        <v>0</v>
      </c>
      <c r="H133" s="16"/>
    </row>
    <row r="134" spans="1:8">
      <c r="B134" s="19"/>
      <c r="C134" s="20" t="s">
        <v>273</v>
      </c>
      <c r="D134" s="21" t="s">
        <v>274</v>
      </c>
      <c r="E134" s="22">
        <f>-SUMIF('[1]Mapping CE PREV 2024'!$B$5:$B$387,'[1]New Mod. CEprev2024 STAMPA'!C134,'[1]Mapping CE PREV 2024'!$M$5:$M$387)</f>
        <v>377246.73000000004</v>
      </c>
      <c r="F134" s="22">
        <f>-SUMIF('[1]Mapping CE PREV 2024'!$B$5:$B$387,'[1]New Mod. CEprev2024 STAMPA'!C134,'[1]Mapping CE PREV 2024'!$I$5:$I$387)</f>
        <v>377246.73000000004</v>
      </c>
      <c r="G134" s="22">
        <f t="shared" si="2"/>
        <v>0</v>
      </c>
      <c r="H134" s="16"/>
    </row>
    <row r="135" spans="1:8">
      <c r="B135" s="17"/>
      <c r="C135" s="18" t="s">
        <v>275</v>
      </c>
      <c r="D135" s="14" t="s">
        <v>276</v>
      </c>
      <c r="E135" s="15">
        <f>+E131+E130+E123+E119+E98+E43+E37+E34+E3</f>
        <v>404601294.98912501</v>
      </c>
      <c r="F135" s="15">
        <f>+F131+F130+F123+F119+F98+F43+F37+F34+F3</f>
        <v>396743335.52984762</v>
      </c>
      <c r="G135" s="15">
        <f t="shared" si="2"/>
        <v>7857959.4592773914</v>
      </c>
      <c r="H135" s="16" t="s">
        <v>9</v>
      </c>
    </row>
    <row r="136" spans="1:8">
      <c r="B136" s="17"/>
      <c r="C136" s="18" t="s">
        <v>277</v>
      </c>
      <c r="D136" s="14" t="s">
        <v>278</v>
      </c>
      <c r="E136" s="34">
        <f>+E137+E167</f>
        <v>107884420.22</v>
      </c>
      <c r="F136" s="34">
        <f>+F137+F167</f>
        <v>107789170.09000002</v>
      </c>
      <c r="G136" s="34">
        <f t="shared" si="2"/>
        <v>95250.12999998033</v>
      </c>
      <c r="H136" s="16" t="s">
        <v>9</v>
      </c>
    </row>
    <row r="137" spans="1:8">
      <c r="B137" s="35"/>
      <c r="C137" s="36" t="s">
        <v>279</v>
      </c>
      <c r="D137" s="37" t="s">
        <v>280</v>
      </c>
      <c r="E137" s="38">
        <f>+E138+E146+E150+E154+E155+E156+E157+E158+E159</f>
        <v>106750261.17999999</v>
      </c>
      <c r="F137" s="38">
        <f>+F138+F146+F150+F154+F155+F156+F157+F158+F159</f>
        <v>106699011.05000001</v>
      </c>
      <c r="G137" s="38">
        <f t="shared" si="2"/>
        <v>51250.12999998033</v>
      </c>
      <c r="H137" s="16" t="s">
        <v>9</v>
      </c>
    </row>
    <row r="138" spans="1:8">
      <c r="B138" s="19"/>
      <c r="C138" s="20" t="s">
        <v>281</v>
      </c>
      <c r="D138" s="21" t="s">
        <v>282</v>
      </c>
      <c r="E138" s="29">
        <f>SUM(E139:E142)</f>
        <v>55635057.190000005</v>
      </c>
      <c r="F138" s="29">
        <f>SUM(F139:F142)</f>
        <v>55439991.600000009</v>
      </c>
      <c r="G138" s="29">
        <f t="shared" si="2"/>
        <v>195065.58999999613</v>
      </c>
      <c r="H138" s="16" t="s">
        <v>9</v>
      </c>
    </row>
    <row r="139" spans="1:8" ht="45">
      <c r="B139" s="32"/>
      <c r="C139" s="39" t="s">
        <v>283</v>
      </c>
      <c r="D139" s="40" t="s">
        <v>284</v>
      </c>
      <c r="E139" s="41">
        <f>+SUMIF('[1]Mapping CE PREV 2024'!$B$5:$B$387,'[1]New Mod. CEprev2024 STAMPA'!C139,'[1]Mapping CE PREV 2024'!$M$5:$M$387)</f>
        <v>54532000</v>
      </c>
      <c r="F139" s="41">
        <f>+SUMIF('[1]Mapping CE PREV 2024'!$B$5:$B$387,'[1]New Mod. CEprev2024 STAMPA'!C139,'[1]Mapping CE PREV 2024'!$I$5:$I$387)</f>
        <v>54336227.640000001</v>
      </c>
      <c r="G139" s="22">
        <f t="shared" si="2"/>
        <v>195772.3599999994</v>
      </c>
      <c r="H139" s="42"/>
    </row>
    <row r="140" spans="1:8">
      <c r="B140" s="19"/>
      <c r="C140" s="20" t="s">
        <v>285</v>
      </c>
      <c r="D140" s="21" t="s">
        <v>286</v>
      </c>
      <c r="E140" s="22">
        <f>+SUMIF('[1]Mapping CE PREV 2024'!$B$5:$B$387,'[1]New Mod. CEprev2024 STAMPA'!C140,'[1]Mapping CE PREV 2024'!$M$5:$M$387)</f>
        <v>376.99</v>
      </c>
      <c r="F140" s="22">
        <f>+SUMIF('[1]Mapping CE PREV 2024'!$B$5:$B$387,'[1]New Mod. CEprev2024 STAMPA'!C140,'[1]Mapping CE PREV 2024'!$I$5:$I$387)</f>
        <v>376.99</v>
      </c>
      <c r="G140" s="22">
        <f t="shared" si="2"/>
        <v>0</v>
      </c>
      <c r="H140" s="16"/>
    </row>
    <row r="141" spans="1:8">
      <c r="B141" s="19"/>
      <c r="C141" s="20" t="s">
        <v>287</v>
      </c>
      <c r="D141" s="21" t="s">
        <v>288</v>
      </c>
      <c r="E141" s="22">
        <f>+SUMIF('[1]Mapping CE PREV 2024'!$B$5:$B$387,'[1]New Mod. CEprev2024 STAMPA'!C141,'[1]Mapping CE PREV 2024'!$M$5:$M$387)</f>
        <v>1022000</v>
      </c>
      <c r="F141" s="22">
        <f>+SUMIF('[1]Mapping CE PREV 2024'!$B$5:$B$387,'[1]New Mod. CEprev2024 STAMPA'!C141,'[1]Mapping CE PREV 2024'!$I$5:$I$387)</f>
        <v>1022706.77</v>
      </c>
      <c r="G141" s="22">
        <f t="shared" si="2"/>
        <v>-706.77000000001863</v>
      </c>
      <c r="H141" s="43"/>
    </row>
    <row r="142" spans="1:8">
      <c r="B142" s="27"/>
      <c r="C142" s="20" t="s">
        <v>289</v>
      </c>
      <c r="D142" s="21" t="s">
        <v>290</v>
      </c>
      <c r="E142" s="31">
        <f>+SUM(E143:E145)</f>
        <v>80680.2</v>
      </c>
      <c r="F142" s="31">
        <f>+SUM(F143:F145)</f>
        <v>80680.2</v>
      </c>
      <c r="G142" s="31">
        <f t="shared" si="2"/>
        <v>0</v>
      </c>
      <c r="H142" s="43" t="s">
        <v>9</v>
      </c>
    </row>
    <row r="143" spans="1:8" ht="45">
      <c r="A143" s="1" t="s">
        <v>6</v>
      </c>
      <c r="B143" s="19" t="s">
        <v>42</v>
      </c>
      <c r="C143" s="20" t="s">
        <v>291</v>
      </c>
      <c r="D143" s="21" t="s">
        <v>292</v>
      </c>
      <c r="E143" s="22">
        <f>+SUMIF('[1]Mapping CE PREV 2024'!$B$5:$B$387,'[1]New Mod. CEprev2024 STAMPA'!C143,'[1]Mapping CE PREV 2024'!$M$5:$M$387)</f>
        <v>0</v>
      </c>
      <c r="F143" s="22">
        <f>+SUMIF('[1]Mapping CE PREV 2024'!$B$5:$B$387,'[1]New Mod. CEprev2024 STAMPA'!C143,'[1]Mapping CE PREV 2024'!$I$5:$I$387)</f>
        <v>0</v>
      </c>
      <c r="G143" s="22">
        <f t="shared" si="2"/>
        <v>0</v>
      </c>
      <c r="H143" s="16"/>
    </row>
    <row r="144" spans="1:8" ht="45">
      <c r="A144" s="1" t="s">
        <v>6</v>
      </c>
      <c r="B144" s="27" t="s">
        <v>129</v>
      </c>
      <c r="C144" s="20" t="s">
        <v>293</v>
      </c>
      <c r="D144" s="21" t="s">
        <v>294</v>
      </c>
      <c r="E144" s="22">
        <f>+SUMIF('[1]Mapping CE PREV 2024'!$B$5:$B$387,'[1]New Mod. CEprev2024 STAMPA'!C144,'[1]Mapping CE PREV 2024'!$M$5:$M$387)</f>
        <v>0</v>
      </c>
      <c r="F144" s="22">
        <f>+SUMIF('[1]Mapping CE PREV 2024'!$B$5:$B$387,'[1]New Mod. CEprev2024 STAMPA'!C144,'[1]Mapping CE PREV 2024'!$I$5:$I$387)</f>
        <v>0</v>
      </c>
      <c r="G144" s="22">
        <f t="shared" si="2"/>
        <v>0</v>
      </c>
      <c r="H144" s="16"/>
    </row>
    <row r="145" spans="1:8" ht="30">
      <c r="B145" s="19"/>
      <c r="C145" s="20" t="s">
        <v>295</v>
      </c>
      <c r="D145" s="21" t="s">
        <v>296</v>
      </c>
      <c r="E145" s="22">
        <f>+SUMIF('[1]Mapping CE PREV 2024'!$B$5:$B$387,'[1]New Mod. CEprev2024 STAMPA'!C145,'[1]Mapping CE PREV 2024'!$M$5:$M$387)</f>
        <v>80680.2</v>
      </c>
      <c r="F145" s="22">
        <f>+SUMIF('[1]Mapping CE PREV 2024'!$B$5:$B$387,'[1]New Mod. CEprev2024 STAMPA'!C145,'[1]Mapping CE PREV 2024'!$I$5:$I$387)</f>
        <v>80680.2</v>
      </c>
      <c r="G145" s="22">
        <f t="shared" si="2"/>
        <v>0</v>
      </c>
      <c r="H145" s="43"/>
    </row>
    <row r="146" spans="1:8">
      <c r="B146" s="19"/>
      <c r="C146" s="20" t="s">
        <v>297</v>
      </c>
      <c r="D146" s="21" t="s">
        <v>298</v>
      </c>
      <c r="E146" s="31">
        <f>SUM(E147:E149)</f>
        <v>3943721.25</v>
      </c>
      <c r="F146" s="31">
        <f>SUM(F147:F149)</f>
        <v>3753721.25</v>
      </c>
      <c r="G146" s="31">
        <f t="shared" si="2"/>
        <v>190000</v>
      </c>
      <c r="H146" s="16" t="s">
        <v>9</v>
      </c>
    </row>
    <row r="147" spans="1:8" ht="18.75" customHeight="1">
      <c r="A147" s="1" t="s">
        <v>6</v>
      </c>
      <c r="B147" s="27" t="s">
        <v>42</v>
      </c>
      <c r="C147" s="20" t="s">
        <v>299</v>
      </c>
      <c r="D147" s="21" t="s">
        <v>300</v>
      </c>
      <c r="E147" s="22">
        <f>+SUMIF('[1]Mapping CE PREV 2024'!$B$5:$B$387,'[1]New Mod. CEprev2024 STAMPA'!C147,'[1]Mapping CE PREV 2024'!$M$5:$M$387)</f>
        <v>0</v>
      </c>
      <c r="F147" s="22">
        <f>+SUMIF('[1]Mapping CE PREV 2024'!$B$5:$B$387,'[1]New Mod. CEprev2024 STAMPA'!C147,'[1]Mapping CE PREV 2024'!$I$5:$I$387)</f>
        <v>0</v>
      </c>
      <c r="G147" s="22">
        <f t="shared" si="2"/>
        <v>0</v>
      </c>
      <c r="H147" s="16"/>
    </row>
    <row r="148" spans="1:8" ht="18.75" customHeight="1">
      <c r="A148" s="1" t="s">
        <v>6</v>
      </c>
      <c r="B148" s="19" t="s">
        <v>129</v>
      </c>
      <c r="C148" s="20" t="s">
        <v>301</v>
      </c>
      <c r="D148" s="21" t="s">
        <v>302</v>
      </c>
      <c r="E148" s="22">
        <f>+SUMIF('[1]Mapping CE PREV 2024'!$B$5:$B$387,'[1]New Mod. CEprev2024 STAMPA'!C148,'[1]Mapping CE PREV 2024'!$M$5:$M$387)</f>
        <v>0</v>
      </c>
      <c r="F148" s="22">
        <f>+SUMIF('[1]Mapping CE PREV 2024'!$B$5:$B$387,'[1]New Mod. CEprev2024 STAMPA'!C148,'[1]Mapping CE PREV 2024'!$I$5:$I$387)</f>
        <v>0</v>
      </c>
      <c r="G148" s="22">
        <f t="shared" si="2"/>
        <v>0</v>
      </c>
      <c r="H148" s="16"/>
    </row>
    <row r="149" spans="1:8">
      <c r="B149" s="27"/>
      <c r="C149" s="20" t="s">
        <v>303</v>
      </c>
      <c r="D149" s="21" t="s">
        <v>304</v>
      </c>
      <c r="E149" s="22">
        <f>+SUMIF('[1]Mapping CE PREV 2024'!$B$5:$B$387,'[1]New Mod. CEprev2024 STAMPA'!C149,'[1]Mapping CE PREV 2024'!$M$5:$M$387)</f>
        <v>3943721.25</v>
      </c>
      <c r="F149" s="22">
        <f>+SUMIF('[1]Mapping CE PREV 2024'!$B$5:$B$387,'[1]New Mod. CEprev2024 STAMPA'!C149,'[1]Mapping CE PREV 2024'!$I$5:$I$387)</f>
        <v>3753721.25</v>
      </c>
      <c r="G149" s="22">
        <f t="shared" si="2"/>
        <v>190000</v>
      </c>
      <c r="H149" s="43"/>
    </row>
    <row r="150" spans="1:8">
      <c r="B150" s="35"/>
      <c r="C150" s="36" t="s">
        <v>305</v>
      </c>
      <c r="D150" s="37" t="s">
        <v>306</v>
      </c>
      <c r="E150" s="38">
        <f>SUM(E151:E153)</f>
        <v>47055430</v>
      </c>
      <c r="F150" s="38">
        <f>SUM(F151:F153)</f>
        <v>47389469.600000001</v>
      </c>
      <c r="G150" s="38">
        <f t="shared" si="2"/>
        <v>-334039.60000000149</v>
      </c>
      <c r="H150" s="16" t="s">
        <v>9</v>
      </c>
    </row>
    <row r="151" spans="1:8">
      <c r="B151" s="19"/>
      <c r="C151" s="20" t="s">
        <v>307</v>
      </c>
      <c r="D151" s="21" t="s">
        <v>308</v>
      </c>
      <c r="E151" s="22">
        <f>+SUMIF('[1]Mapping CE PREV 2024'!$B$5:$B$387,'[1]New Mod. CEprev2024 STAMPA'!C151,'[1]Mapping CE PREV 2024'!$M$5:$M$387)</f>
        <v>35006430</v>
      </c>
      <c r="F151" s="22">
        <f>+SUMIF('[1]Mapping CE PREV 2024'!$B$5:$B$387,'[1]New Mod. CEprev2024 STAMPA'!C151,'[1]Mapping CE PREV 2024'!$I$5:$I$387)</f>
        <v>35383269.600000001</v>
      </c>
      <c r="G151" s="22">
        <f t="shared" si="2"/>
        <v>-376839.60000000149</v>
      </c>
      <c r="H151" s="43"/>
    </row>
    <row r="152" spans="1:8">
      <c r="B152" s="27"/>
      <c r="C152" s="20" t="s">
        <v>309</v>
      </c>
      <c r="D152" s="21" t="s">
        <v>310</v>
      </c>
      <c r="E152" s="22">
        <f>+SUMIF('[1]Mapping CE PREV 2024'!$B$5:$B$387,'[1]New Mod. CEprev2024 STAMPA'!C152,'[1]Mapping CE PREV 2024'!$M$5:$M$387)</f>
        <v>1849000</v>
      </c>
      <c r="F152" s="22">
        <f>+SUMIF('[1]Mapping CE PREV 2024'!$B$5:$B$387,'[1]New Mod. CEprev2024 STAMPA'!C152,'[1]Mapping CE PREV 2024'!$I$5:$I$387)</f>
        <v>1872200</v>
      </c>
      <c r="G152" s="22">
        <f t="shared" si="2"/>
        <v>-23200</v>
      </c>
      <c r="H152" s="43"/>
    </row>
    <row r="153" spans="1:8">
      <c r="B153" s="19"/>
      <c r="C153" s="20" t="s">
        <v>311</v>
      </c>
      <c r="D153" s="21" t="s">
        <v>312</v>
      </c>
      <c r="E153" s="22">
        <f>+SUMIF('[1]Mapping CE PREV 2024'!$B$5:$B$387,'[1]New Mod. CEprev2024 STAMPA'!C153,'[1]Mapping CE PREV 2024'!$M$5:$M$387)</f>
        <v>10200000</v>
      </c>
      <c r="F153" s="22">
        <f>+SUMIF('[1]Mapping CE PREV 2024'!$B$5:$B$387,'[1]New Mod. CEprev2024 STAMPA'!C153,'[1]Mapping CE PREV 2024'!$I$5:$I$387)</f>
        <v>10134000</v>
      </c>
      <c r="G153" s="22">
        <f t="shared" si="2"/>
        <v>66000</v>
      </c>
      <c r="H153" s="43"/>
    </row>
    <row r="154" spans="1:8">
      <c r="B154" s="27"/>
      <c r="C154" s="20" t="s">
        <v>313</v>
      </c>
      <c r="D154" s="21" t="s">
        <v>314</v>
      </c>
      <c r="E154" s="22">
        <f>+SUMIF('[1]Mapping CE PREV 2024'!$B$5:$B$387,'[1]New Mod. CEprev2024 STAMPA'!C154,'[1]Mapping CE PREV 2024'!$M$5:$M$387)</f>
        <v>54000</v>
      </c>
      <c r="F154" s="22">
        <f>+SUMIF('[1]Mapping CE PREV 2024'!$B$5:$B$387,'[1]New Mod. CEprev2024 STAMPA'!C154,'[1]Mapping CE PREV 2024'!$I$5:$I$387)</f>
        <v>53747.33</v>
      </c>
      <c r="G154" s="22">
        <f t="shared" si="2"/>
        <v>252.66999999999825</v>
      </c>
      <c r="H154" s="43"/>
    </row>
    <row r="155" spans="1:8">
      <c r="A155" s="1" t="s">
        <v>6</v>
      </c>
      <c r="B155" s="19"/>
      <c r="C155" s="20" t="s">
        <v>315</v>
      </c>
      <c r="D155" s="21" t="s">
        <v>316</v>
      </c>
      <c r="E155" s="22">
        <f>+SUMIF('[1]Mapping CE PREV 2024'!$B$5:$B$387,'[1]New Mod. CEprev2024 STAMPA'!C155,'[1]Mapping CE PREV 2024'!$M$5:$M$387)</f>
        <v>0</v>
      </c>
      <c r="F155" s="22">
        <f>+SUMIF('[1]Mapping CE PREV 2024'!$B$5:$B$387,'[1]New Mod. CEprev2024 STAMPA'!C155,'[1]Mapping CE PREV 2024'!$I$5:$I$387)</f>
        <v>0</v>
      </c>
      <c r="G155" s="22">
        <f t="shared" si="2"/>
        <v>0</v>
      </c>
      <c r="H155" s="16"/>
    </row>
    <row r="156" spans="1:8">
      <c r="B156" s="19"/>
      <c r="C156" s="20" t="s">
        <v>317</v>
      </c>
      <c r="D156" s="21" t="s">
        <v>318</v>
      </c>
      <c r="E156" s="22">
        <f>+SUMIF('[1]Mapping CE PREV 2024'!$B$5:$B$387,'[1]New Mod. CEprev2024 STAMPA'!C156,'[1]Mapping CE PREV 2024'!$M$5:$M$387)</f>
        <v>1252.74</v>
      </c>
      <c r="F156" s="22">
        <f>+SUMIF('[1]Mapping CE PREV 2024'!$B$5:$B$387,'[1]New Mod. CEprev2024 STAMPA'!C156,'[1]Mapping CE PREV 2024'!$I$5:$I$387)</f>
        <v>1252.74</v>
      </c>
      <c r="G156" s="22">
        <f t="shared" si="2"/>
        <v>0</v>
      </c>
      <c r="H156" s="43"/>
    </row>
    <row r="157" spans="1:8">
      <c r="A157" s="1" t="s">
        <v>6</v>
      </c>
      <c r="B157" s="19"/>
      <c r="C157" s="20" t="s">
        <v>319</v>
      </c>
      <c r="D157" s="21" t="s">
        <v>320</v>
      </c>
      <c r="E157" s="22">
        <f>+SUMIF('[1]Mapping CE PREV 2024'!$B$5:$B$387,'[1]New Mod. CEprev2024 STAMPA'!C157,'[1]Mapping CE PREV 2024'!$M$5:$M$387)</f>
        <v>0</v>
      </c>
      <c r="F157" s="22">
        <f>+SUMIF('[1]Mapping CE PREV 2024'!$B$5:$B$387,'[1]New Mod. CEprev2024 STAMPA'!C157,'[1]Mapping CE PREV 2024'!$I$5:$I$387)</f>
        <v>0</v>
      </c>
      <c r="G157" s="22">
        <f t="shared" si="2"/>
        <v>0</v>
      </c>
      <c r="H157" s="16"/>
    </row>
    <row r="158" spans="1:8">
      <c r="B158" s="19"/>
      <c r="C158" s="20" t="s">
        <v>321</v>
      </c>
      <c r="D158" s="21" t="s">
        <v>322</v>
      </c>
      <c r="E158" s="22">
        <f>+SUMIF('[1]Mapping CE PREV 2024'!$B$5:$B$387,'[1]New Mod. CEprev2024 STAMPA'!C158,'[1]Mapping CE PREV 2024'!$M$5:$M$387)</f>
        <v>60800</v>
      </c>
      <c r="F158" s="22">
        <f>+SUMIF('[1]Mapping CE PREV 2024'!$B$5:$B$387,'[1]New Mod. CEprev2024 STAMPA'!C158,'[1]Mapping CE PREV 2024'!$I$5:$I$387)</f>
        <v>60828.53</v>
      </c>
      <c r="G158" s="22">
        <f t="shared" si="2"/>
        <v>-28.529999999998836</v>
      </c>
      <c r="H158" s="16"/>
    </row>
    <row r="159" spans="1:8" ht="30">
      <c r="A159" s="1" t="s">
        <v>6</v>
      </c>
      <c r="B159" s="19" t="s">
        <v>42</v>
      </c>
      <c r="C159" s="20" t="s">
        <v>323</v>
      </c>
      <c r="D159" s="21" t="s">
        <v>324</v>
      </c>
      <c r="E159" s="29">
        <f>SUM(E160:E166)</f>
        <v>0</v>
      </c>
      <c r="F159" s="29">
        <f>SUM(F160:F166)</f>
        <v>0</v>
      </c>
      <c r="G159" s="29">
        <f t="shared" si="2"/>
        <v>0</v>
      </c>
      <c r="H159" s="16" t="s">
        <v>9</v>
      </c>
    </row>
    <row r="160" spans="1:8">
      <c r="A160" s="1" t="s">
        <v>6</v>
      </c>
      <c r="B160" s="19" t="s">
        <v>42</v>
      </c>
      <c r="C160" s="20" t="s">
        <v>325</v>
      </c>
      <c r="D160" s="21" t="s">
        <v>326</v>
      </c>
      <c r="E160" s="22">
        <f>+SUMIF('[1]Mapping CE PREV 2024'!$B$5:$B$387,'[1]New Mod. CEprev2024 STAMPA'!C160,'[1]Mapping CE PREV 2024'!$M$5:$M$387)</f>
        <v>0</v>
      </c>
      <c r="F160" s="22">
        <f>+SUMIF('[1]Mapping CE PREV 2024'!$B$5:$B$387,'[1]New Mod. CEprev2024 STAMPA'!C160,'[1]Mapping CE PREV 2024'!$I$5:$I$387)</f>
        <v>0</v>
      </c>
      <c r="G160" s="22">
        <f t="shared" si="2"/>
        <v>0</v>
      </c>
      <c r="H160" s="16"/>
    </row>
    <row r="161" spans="1:8">
      <c r="A161" s="1" t="s">
        <v>6</v>
      </c>
      <c r="B161" s="27" t="s">
        <v>42</v>
      </c>
      <c r="C161" s="20" t="s">
        <v>327</v>
      </c>
      <c r="D161" s="21" t="s">
        <v>328</v>
      </c>
      <c r="E161" s="22">
        <f>+SUMIF('[1]Mapping CE PREV 2024'!$B$5:$B$387,'[1]New Mod. CEprev2024 STAMPA'!C161,'[1]Mapping CE PREV 2024'!$M$5:$M$387)</f>
        <v>0</v>
      </c>
      <c r="F161" s="22">
        <f>+SUMIF('[1]Mapping CE PREV 2024'!$B$5:$B$387,'[1]New Mod. CEprev2024 STAMPA'!C161,'[1]Mapping CE PREV 2024'!$I$5:$I$387)</f>
        <v>0</v>
      </c>
      <c r="G161" s="22">
        <f t="shared" si="2"/>
        <v>0</v>
      </c>
      <c r="H161" s="16"/>
    </row>
    <row r="162" spans="1:8">
      <c r="A162" s="1" t="s">
        <v>6</v>
      </c>
      <c r="B162" s="19" t="s">
        <v>42</v>
      </c>
      <c r="C162" s="20" t="s">
        <v>329</v>
      </c>
      <c r="D162" s="21" t="s">
        <v>330</v>
      </c>
      <c r="E162" s="22">
        <f>+SUMIF('[1]Mapping CE PREV 2024'!$B$5:$B$387,'[1]New Mod. CEprev2024 STAMPA'!C162,'[1]Mapping CE PREV 2024'!$M$5:$M$387)</f>
        <v>0</v>
      </c>
      <c r="F162" s="22">
        <f>+SUMIF('[1]Mapping CE PREV 2024'!$B$5:$B$387,'[1]New Mod. CEprev2024 STAMPA'!C162,'[1]Mapping CE PREV 2024'!$I$5:$I$387)</f>
        <v>0</v>
      </c>
      <c r="G162" s="22">
        <f t="shared" si="2"/>
        <v>0</v>
      </c>
      <c r="H162" s="16"/>
    </row>
    <row r="163" spans="1:8">
      <c r="A163" s="1" t="s">
        <v>6</v>
      </c>
      <c r="B163" s="27" t="s">
        <v>42</v>
      </c>
      <c r="C163" s="20" t="s">
        <v>331</v>
      </c>
      <c r="D163" s="21" t="s">
        <v>332</v>
      </c>
      <c r="E163" s="22">
        <f>+SUMIF('[1]Mapping CE PREV 2024'!$B$5:$B$387,'[1]New Mod. CEprev2024 STAMPA'!C163,'[1]Mapping CE PREV 2024'!$M$5:$M$387)</f>
        <v>0</v>
      </c>
      <c r="F163" s="22">
        <f>+SUMIF('[1]Mapping CE PREV 2024'!$B$5:$B$387,'[1]New Mod. CEprev2024 STAMPA'!C163,'[1]Mapping CE PREV 2024'!$I$5:$I$387)</f>
        <v>0</v>
      </c>
      <c r="G163" s="22">
        <f t="shared" si="2"/>
        <v>0</v>
      </c>
      <c r="H163" s="16"/>
    </row>
    <row r="164" spans="1:8">
      <c r="A164" s="1" t="s">
        <v>6</v>
      </c>
      <c r="B164" s="19" t="s">
        <v>42</v>
      </c>
      <c r="C164" s="20" t="s">
        <v>333</v>
      </c>
      <c r="D164" s="21" t="s">
        <v>334</v>
      </c>
      <c r="E164" s="22">
        <f>+SUMIF('[1]Mapping CE PREV 2024'!$B$5:$B$387,'[1]New Mod. CEprev2024 STAMPA'!C164,'[1]Mapping CE PREV 2024'!$M$5:$M$387)</f>
        <v>0</v>
      </c>
      <c r="F164" s="22">
        <f>+SUMIF('[1]Mapping CE PREV 2024'!$B$5:$B$387,'[1]New Mod. CEprev2024 STAMPA'!C164,'[1]Mapping CE PREV 2024'!$I$5:$I$387)</f>
        <v>0</v>
      </c>
      <c r="G164" s="22">
        <f t="shared" si="2"/>
        <v>0</v>
      </c>
      <c r="H164" s="16"/>
    </row>
    <row r="165" spans="1:8">
      <c r="A165" s="1" t="s">
        <v>6</v>
      </c>
      <c r="B165" s="19" t="s">
        <v>42</v>
      </c>
      <c r="C165" s="20" t="s">
        <v>335</v>
      </c>
      <c r="D165" s="21" t="s">
        <v>336</v>
      </c>
      <c r="E165" s="22">
        <f>+SUMIF('[1]Mapping CE PREV 2024'!$B$5:$B$387,'[1]New Mod. CEprev2024 STAMPA'!C165,'[1]Mapping CE PREV 2024'!$M$5:$M$387)</f>
        <v>0</v>
      </c>
      <c r="F165" s="22">
        <f>+SUMIF('[1]Mapping CE PREV 2024'!$B$5:$B$387,'[1]New Mod. CEprev2024 STAMPA'!C165,'[1]Mapping CE PREV 2024'!$I$5:$I$387)</f>
        <v>0</v>
      </c>
      <c r="G165" s="22">
        <f t="shared" si="2"/>
        <v>0</v>
      </c>
      <c r="H165" s="16"/>
    </row>
    <row r="166" spans="1:8">
      <c r="A166" s="1" t="s">
        <v>6</v>
      </c>
      <c r="B166" s="27" t="s">
        <v>42</v>
      </c>
      <c r="C166" s="20" t="s">
        <v>337</v>
      </c>
      <c r="D166" s="21" t="s">
        <v>338</v>
      </c>
      <c r="E166" s="22">
        <f>+SUMIF('[1]Mapping CE PREV 2024'!$B$5:$B$387,'[1]New Mod. CEprev2024 STAMPA'!C166,'[1]Mapping CE PREV 2024'!$M$5:$M$387)</f>
        <v>0</v>
      </c>
      <c r="F166" s="22">
        <f>+SUMIF('[1]Mapping CE PREV 2024'!$B$5:$B$387,'[1]New Mod. CEprev2024 STAMPA'!C166,'[1]Mapping CE PREV 2024'!$I$5:$I$387)</f>
        <v>0</v>
      </c>
      <c r="G166" s="22">
        <f t="shared" si="2"/>
        <v>0</v>
      </c>
      <c r="H166" s="16"/>
    </row>
    <row r="167" spans="1:8">
      <c r="B167" s="19"/>
      <c r="C167" s="20" t="s">
        <v>339</v>
      </c>
      <c r="D167" s="21" t="s">
        <v>340</v>
      </c>
      <c r="E167" s="29">
        <f>SUM(E168:E174)</f>
        <v>1134159.04</v>
      </c>
      <c r="F167" s="29">
        <f>SUM(F168:F174)</f>
        <v>1090159.04</v>
      </c>
      <c r="G167" s="29">
        <f t="shared" si="2"/>
        <v>44000</v>
      </c>
      <c r="H167" s="16" t="s">
        <v>9</v>
      </c>
    </row>
    <row r="168" spans="1:8">
      <c r="B168" s="19"/>
      <c r="C168" s="20" t="s">
        <v>341</v>
      </c>
      <c r="D168" s="21" t="s">
        <v>342</v>
      </c>
      <c r="E168" s="22">
        <f>+SUMIF('[1]Mapping CE PREV 2024'!$B$5:$B$387,'[1]New Mod. CEprev2024 STAMPA'!C168,'[1]Mapping CE PREV 2024'!$M$5:$M$387)</f>
        <v>14.2</v>
      </c>
      <c r="F168" s="22">
        <f>+SUMIF('[1]Mapping CE PREV 2024'!$B$5:$B$387,'[1]New Mod. CEprev2024 STAMPA'!C168,'[1]Mapping CE PREV 2024'!$I$5:$I$387)</f>
        <v>14.2</v>
      </c>
      <c r="G168" s="22">
        <f t="shared" si="2"/>
        <v>0</v>
      </c>
      <c r="H168" s="43"/>
    </row>
    <row r="169" spans="1:8" ht="30">
      <c r="B169" s="19"/>
      <c r="C169" s="20" t="s">
        <v>343</v>
      </c>
      <c r="D169" s="21" t="s">
        <v>344</v>
      </c>
      <c r="E169" s="22">
        <f>+SUMIF('[1]Mapping CE PREV 2024'!$B$5:$B$387,'[1]New Mod. CEprev2024 STAMPA'!C169,'[1]Mapping CE PREV 2024'!$M$5:$M$387)</f>
        <v>307734.51</v>
      </c>
      <c r="F169" s="22">
        <f>+SUMIF('[1]Mapping CE PREV 2024'!$B$5:$B$387,'[1]New Mod. CEprev2024 STAMPA'!C169,'[1]Mapping CE PREV 2024'!$I$5:$I$387)</f>
        <v>307734.51</v>
      </c>
      <c r="G169" s="22">
        <f t="shared" si="2"/>
        <v>0</v>
      </c>
      <c r="H169" s="43"/>
    </row>
    <row r="170" spans="1:8">
      <c r="B170" s="19"/>
      <c r="C170" s="20" t="s">
        <v>345</v>
      </c>
      <c r="D170" s="21" t="s">
        <v>346</v>
      </c>
      <c r="E170" s="22">
        <f>+SUMIF('[1]Mapping CE PREV 2024'!$B$5:$B$387,'[1]New Mod. CEprev2024 STAMPA'!C170,'[1]Mapping CE PREV 2024'!$M$5:$M$387)</f>
        <v>186809.91999999998</v>
      </c>
      <c r="F170" s="22">
        <f>+SUMIF('[1]Mapping CE PREV 2024'!$B$5:$B$387,'[1]New Mod. CEprev2024 STAMPA'!C170,'[1]Mapping CE PREV 2024'!$I$5:$I$387)</f>
        <v>158809.91999999998</v>
      </c>
      <c r="G170" s="22">
        <f t="shared" si="2"/>
        <v>28000</v>
      </c>
      <c r="H170" s="43"/>
    </row>
    <row r="171" spans="1:8">
      <c r="B171" s="19"/>
      <c r="C171" s="20" t="s">
        <v>347</v>
      </c>
      <c r="D171" s="21" t="s">
        <v>348</v>
      </c>
      <c r="E171" s="22">
        <f>+SUMIF('[1]Mapping CE PREV 2024'!$B$5:$B$387,'[1]New Mod. CEprev2024 STAMPA'!C171,'[1]Mapping CE PREV 2024'!$M$5:$M$387)</f>
        <v>421071</v>
      </c>
      <c r="F171" s="22">
        <f>+SUMIF('[1]Mapping CE PREV 2024'!$B$5:$B$387,'[1]New Mod. CEprev2024 STAMPA'!C171,'[1]Mapping CE PREV 2024'!$I$5:$I$387)</f>
        <v>421071</v>
      </c>
      <c r="G171" s="22">
        <f t="shared" si="2"/>
        <v>0</v>
      </c>
      <c r="H171" s="43"/>
    </row>
    <row r="172" spans="1:8">
      <c r="B172" s="27"/>
      <c r="C172" s="20" t="s">
        <v>349</v>
      </c>
      <c r="D172" s="21" t="s">
        <v>350</v>
      </c>
      <c r="E172" s="22">
        <f>+SUMIF('[1]Mapping CE PREV 2024'!$B$5:$B$387,'[1]New Mod. CEprev2024 STAMPA'!C172,'[1]Mapping CE PREV 2024'!$M$5:$M$387)</f>
        <v>54362.18</v>
      </c>
      <c r="F172" s="22">
        <f>+SUMIF('[1]Mapping CE PREV 2024'!$B$5:$B$387,'[1]New Mod. CEprev2024 STAMPA'!C172,'[1]Mapping CE PREV 2024'!$I$5:$I$387)</f>
        <v>38362.18</v>
      </c>
      <c r="G172" s="22">
        <f t="shared" si="2"/>
        <v>16000</v>
      </c>
      <c r="H172" s="43"/>
    </row>
    <row r="173" spans="1:8">
      <c r="B173" s="19"/>
      <c r="C173" s="20" t="s">
        <v>351</v>
      </c>
      <c r="D173" s="21" t="s">
        <v>352</v>
      </c>
      <c r="E173" s="22">
        <f>+SUMIF('[1]Mapping CE PREV 2024'!$B$5:$B$387,'[1]New Mod. CEprev2024 STAMPA'!C173,'[1]Mapping CE PREV 2024'!$M$5:$M$387)</f>
        <v>164167.23000000001</v>
      </c>
      <c r="F173" s="22">
        <f>+SUMIF('[1]Mapping CE PREV 2024'!$B$5:$B$387,'[1]New Mod. CEprev2024 STAMPA'!C173,'[1]Mapping CE PREV 2024'!$I$5:$I$387)</f>
        <v>164167.23000000001</v>
      </c>
      <c r="G173" s="22">
        <f t="shared" si="2"/>
        <v>0</v>
      </c>
      <c r="H173" s="43"/>
    </row>
    <row r="174" spans="1:8" ht="30">
      <c r="A174" s="1" t="s">
        <v>6</v>
      </c>
      <c r="B174" s="27" t="s">
        <v>42</v>
      </c>
      <c r="C174" s="20" t="s">
        <v>353</v>
      </c>
      <c r="D174" s="21" t="s">
        <v>354</v>
      </c>
      <c r="E174" s="22">
        <f>+SUMIF('[1]Mapping CE PREV 2024'!$B$5:$B$387,'[1]New Mod. CEprev2024 STAMPA'!C174,'[1]Mapping CE PREV 2024'!$M$5:$M$387)</f>
        <v>0</v>
      </c>
      <c r="F174" s="22">
        <f>+SUMIF('[1]Mapping CE PREV 2024'!$B$5:$B$387,'[1]New Mod. CEprev2024 STAMPA'!C174,'[1]Mapping CE PREV 2024'!$I$5:$I$387)</f>
        <v>0</v>
      </c>
      <c r="G174" s="22">
        <f t="shared" si="2"/>
        <v>0</v>
      </c>
      <c r="H174" s="16"/>
    </row>
    <row r="175" spans="1:8">
      <c r="B175" s="17"/>
      <c r="C175" s="18" t="s">
        <v>355</v>
      </c>
      <c r="D175" s="14" t="s">
        <v>356</v>
      </c>
      <c r="E175" s="15">
        <f>+E176+E306</f>
        <v>55823188.879999995</v>
      </c>
      <c r="F175" s="15">
        <f>+F176+F306</f>
        <v>51872219.640000001</v>
      </c>
      <c r="G175" s="15">
        <f t="shared" si="2"/>
        <v>3950969.2399999946</v>
      </c>
      <c r="H175" s="16" t="s">
        <v>9</v>
      </c>
    </row>
    <row r="176" spans="1:8">
      <c r="B176" s="19"/>
      <c r="C176" s="20" t="s">
        <v>357</v>
      </c>
      <c r="D176" s="25" t="s">
        <v>358</v>
      </c>
      <c r="E176" s="31">
        <f>+E177+E185+E189+E208+E214+E219+E224+E234+E240+E247+E253+E258+E267+E275+E283+E297+E305</f>
        <v>23840033.809999999</v>
      </c>
      <c r="F176" s="31">
        <f>+F177+F185+F189+F208+F214+F219+F224+F234+F240+F247+F253+F258+F267+F275+F283+F297+F305</f>
        <v>23862326.600000001</v>
      </c>
      <c r="G176" s="31">
        <f t="shared" si="2"/>
        <v>-22292.790000002831</v>
      </c>
      <c r="H176" s="16" t="s">
        <v>9</v>
      </c>
    </row>
    <row r="177" spans="1:8" outlineLevel="1">
      <c r="A177" s="1" t="s">
        <v>6</v>
      </c>
      <c r="B177" s="19"/>
      <c r="C177" s="20" t="s">
        <v>359</v>
      </c>
      <c r="D177" s="21" t="s">
        <v>360</v>
      </c>
      <c r="E177" s="29">
        <f>+E178+E183+E184</f>
        <v>0</v>
      </c>
      <c r="F177" s="29">
        <f>+F178+F183+F184</f>
        <v>0</v>
      </c>
      <c r="G177" s="29">
        <f t="shared" si="2"/>
        <v>0</v>
      </c>
      <c r="H177" s="16" t="s">
        <v>9</v>
      </c>
    </row>
    <row r="178" spans="1:8" outlineLevel="1">
      <c r="A178" s="1" t="s">
        <v>6</v>
      </c>
      <c r="B178" s="27"/>
      <c r="C178" s="20" t="s">
        <v>361</v>
      </c>
      <c r="D178" s="21" t="s">
        <v>362</v>
      </c>
      <c r="E178" s="29">
        <f>SUM(E179:E182)</f>
        <v>0</v>
      </c>
      <c r="F178" s="29">
        <f>SUM(F179:F182)</f>
        <v>0</v>
      </c>
      <c r="G178" s="29">
        <f t="shared" si="2"/>
        <v>0</v>
      </c>
      <c r="H178" s="16" t="s">
        <v>9</v>
      </c>
    </row>
    <row r="179" spans="1:8" outlineLevel="1">
      <c r="A179" s="1" t="s">
        <v>6</v>
      </c>
      <c r="B179" s="19"/>
      <c r="C179" s="20" t="s">
        <v>363</v>
      </c>
      <c r="D179" s="21" t="s">
        <v>364</v>
      </c>
      <c r="E179" s="22">
        <f>+SUMIF('[1]Mapping CE PREV 2024'!$B$5:$B$387,'[1]New Mod. CEprev2024 STAMPA'!C179,'[1]Mapping CE PREV 2024'!$M$5:$M$387)</f>
        <v>0</v>
      </c>
      <c r="F179" s="22">
        <f>+SUMIF('[1]Mapping CE PREV 2024'!$B$5:$B$387,'[1]New Mod. CEprev2024 STAMPA'!C179,'[1]Mapping CE PREV 2024'!$I$5:$I$387)</f>
        <v>0</v>
      </c>
      <c r="G179" s="22">
        <f t="shared" si="2"/>
        <v>0</v>
      </c>
      <c r="H179" s="16"/>
    </row>
    <row r="180" spans="1:8" outlineLevel="1">
      <c r="A180" s="1" t="s">
        <v>6</v>
      </c>
      <c r="B180" s="27"/>
      <c r="C180" s="20" t="s">
        <v>365</v>
      </c>
      <c r="D180" s="21" t="s">
        <v>366</v>
      </c>
      <c r="E180" s="22">
        <f>+SUMIF('[1]Mapping CE PREV 2024'!$B$5:$B$387,'[1]New Mod. CEprev2024 STAMPA'!C180,'[1]Mapping CE PREV 2024'!$M$5:$M$387)</f>
        <v>0</v>
      </c>
      <c r="F180" s="22">
        <f>+SUMIF('[1]Mapping CE PREV 2024'!$B$5:$B$387,'[1]New Mod. CEprev2024 STAMPA'!C180,'[1]Mapping CE PREV 2024'!$I$5:$I$387)</f>
        <v>0</v>
      </c>
      <c r="G180" s="22">
        <f t="shared" si="2"/>
        <v>0</v>
      </c>
      <c r="H180" s="16"/>
    </row>
    <row r="181" spans="1:8" outlineLevel="1">
      <c r="A181" s="1" t="s">
        <v>6</v>
      </c>
      <c r="B181" s="19"/>
      <c r="C181" s="20" t="s">
        <v>367</v>
      </c>
      <c r="D181" s="21" t="s">
        <v>368</v>
      </c>
      <c r="E181" s="22">
        <f>+SUMIF('[1]Mapping CE PREV 2024'!$B$5:$B$387,'[1]New Mod. CEprev2024 STAMPA'!C181,'[1]Mapping CE PREV 2024'!$M$5:$M$387)</f>
        <v>0</v>
      </c>
      <c r="F181" s="22">
        <f>+SUMIF('[1]Mapping CE PREV 2024'!$B$5:$B$387,'[1]New Mod. CEprev2024 STAMPA'!C181,'[1]Mapping CE PREV 2024'!$I$5:$I$387)</f>
        <v>0</v>
      </c>
      <c r="G181" s="22">
        <f t="shared" si="2"/>
        <v>0</v>
      </c>
      <c r="H181" s="16"/>
    </row>
    <row r="182" spans="1:8" ht="30" outlineLevel="1">
      <c r="A182" s="1" t="s">
        <v>6</v>
      </c>
      <c r="B182" s="19"/>
      <c r="C182" s="20" t="s">
        <v>369</v>
      </c>
      <c r="D182" s="21" t="s">
        <v>370</v>
      </c>
      <c r="E182" s="22">
        <f>+SUMIF('[1]Mapping CE PREV 2024'!$B$5:$B$387,'[1]New Mod. CEprev2024 STAMPA'!C182,'[1]Mapping CE PREV 2024'!$M$5:$M$387)</f>
        <v>0</v>
      </c>
      <c r="F182" s="22">
        <f>+SUMIF('[1]Mapping CE PREV 2024'!$B$5:$B$387,'[1]New Mod. CEprev2024 STAMPA'!C182,'[1]Mapping CE PREV 2024'!$I$5:$I$387)</f>
        <v>0</v>
      </c>
      <c r="G182" s="22">
        <f t="shared" si="2"/>
        <v>0</v>
      </c>
      <c r="H182" s="16"/>
    </row>
    <row r="183" spans="1:8" ht="30" outlineLevel="1">
      <c r="A183" s="1" t="s">
        <v>6</v>
      </c>
      <c r="B183" s="27" t="s">
        <v>42</v>
      </c>
      <c r="C183" s="20" t="s">
        <v>371</v>
      </c>
      <c r="D183" s="21" t="s">
        <v>372</v>
      </c>
      <c r="E183" s="22">
        <f>+SUMIF('[1]Mapping CE PREV 2024'!$B$5:$B$387,'[1]New Mod. CEprev2024 STAMPA'!C183,'[1]Mapping CE PREV 2024'!$M$5:$M$387)</f>
        <v>0</v>
      </c>
      <c r="F183" s="22">
        <f>+SUMIF('[1]Mapping CE PREV 2024'!$B$5:$B$387,'[1]New Mod. CEprev2024 STAMPA'!C183,'[1]Mapping CE PREV 2024'!$I$5:$I$387)</f>
        <v>0</v>
      </c>
      <c r="G183" s="22">
        <f t="shared" si="2"/>
        <v>0</v>
      </c>
      <c r="H183" s="16"/>
    </row>
    <row r="184" spans="1:8" ht="30" outlineLevel="1">
      <c r="A184" s="1" t="s">
        <v>6</v>
      </c>
      <c r="B184" s="19" t="s">
        <v>129</v>
      </c>
      <c r="C184" s="20" t="s">
        <v>373</v>
      </c>
      <c r="D184" s="21" t="s">
        <v>374</v>
      </c>
      <c r="E184" s="22">
        <f>+SUMIF('[1]Mapping CE PREV 2024'!$B$5:$B$387,'[1]New Mod. CEprev2024 STAMPA'!C184,'[1]Mapping CE PREV 2024'!$M$5:$M$387)</f>
        <v>0</v>
      </c>
      <c r="F184" s="22">
        <f>+SUMIF('[1]Mapping CE PREV 2024'!$B$5:$B$387,'[1]New Mod. CEprev2024 STAMPA'!C184,'[1]Mapping CE PREV 2024'!$I$5:$I$387)</f>
        <v>0</v>
      </c>
      <c r="G184" s="22">
        <f t="shared" si="2"/>
        <v>0</v>
      </c>
      <c r="H184" s="16"/>
    </row>
    <row r="185" spans="1:8" outlineLevel="1">
      <c r="A185" s="1" t="s">
        <v>6</v>
      </c>
      <c r="B185" s="27"/>
      <c r="C185" s="20" t="s">
        <v>375</v>
      </c>
      <c r="D185" s="21" t="s">
        <v>376</v>
      </c>
      <c r="E185" s="29">
        <f>+E186+E187+E188</f>
        <v>0</v>
      </c>
      <c r="F185" s="29">
        <f>+F186+F187+F188</f>
        <v>0</v>
      </c>
      <c r="G185" s="29">
        <f t="shared" si="2"/>
        <v>0</v>
      </c>
      <c r="H185" s="16" t="s">
        <v>9</v>
      </c>
    </row>
    <row r="186" spans="1:8" outlineLevel="1">
      <c r="A186" s="1" t="s">
        <v>6</v>
      </c>
      <c r="B186" s="19"/>
      <c r="C186" s="20" t="s">
        <v>377</v>
      </c>
      <c r="D186" s="21" t="s">
        <v>378</v>
      </c>
      <c r="E186" s="22">
        <f>+SUMIF('[1]Mapping CE PREV 2024'!$B$5:$B$387,'[1]New Mod. CEprev2024 STAMPA'!C186,'[1]Mapping CE PREV 2024'!$M$5:$M$387)</f>
        <v>0</v>
      </c>
      <c r="F186" s="22">
        <f>+SUMIF('[1]Mapping CE PREV 2024'!$B$5:$B$387,'[1]New Mod. CEprev2024 STAMPA'!C186,'[1]Mapping CE PREV 2024'!$I$5:$I$387)</f>
        <v>0</v>
      </c>
      <c r="G186" s="22">
        <f t="shared" si="2"/>
        <v>0</v>
      </c>
      <c r="H186" s="16"/>
    </row>
    <row r="187" spans="1:8" ht="30" outlineLevel="1">
      <c r="A187" s="1" t="s">
        <v>6</v>
      </c>
      <c r="B187" s="19" t="s">
        <v>42</v>
      </c>
      <c r="C187" s="20" t="s">
        <v>379</v>
      </c>
      <c r="D187" s="21" t="s">
        <v>380</v>
      </c>
      <c r="E187" s="22">
        <f>+SUMIF('[1]Mapping CE PREV 2024'!$B$5:$B$387,'[1]New Mod. CEprev2024 STAMPA'!C187,'[1]Mapping CE PREV 2024'!$M$5:$M$387)</f>
        <v>0</v>
      </c>
      <c r="F187" s="22">
        <f>+SUMIF('[1]Mapping CE PREV 2024'!$B$5:$B$387,'[1]New Mod. CEprev2024 STAMPA'!C187,'[1]Mapping CE PREV 2024'!$I$5:$I$387)</f>
        <v>0</v>
      </c>
      <c r="G187" s="22">
        <f t="shared" si="2"/>
        <v>0</v>
      </c>
      <c r="H187" s="16"/>
    </row>
    <row r="188" spans="1:8" outlineLevel="1">
      <c r="A188" s="1" t="s">
        <v>6</v>
      </c>
      <c r="B188" s="19" t="s">
        <v>129</v>
      </c>
      <c r="C188" s="20" t="s">
        <v>381</v>
      </c>
      <c r="D188" s="21" t="s">
        <v>382</v>
      </c>
      <c r="E188" s="22">
        <f>+SUMIF('[1]Mapping CE PREV 2024'!$B$5:$B$387,'[1]New Mod. CEprev2024 STAMPA'!C188,'[1]Mapping CE PREV 2024'!$M$5:$M$387)</f>
        <v>0</v>
      </c>
      <c r="F188" s="22">
        <f>+SUMIF('[1]Mapping CE PREV 2024'!$B$5:$B$387,'[1]New Mod. CEprev2024 STAMPA'!C188,'[1]Mapping CE PREV 2024'!$I$5:$I$387)</f>
        <v>0</v>
      </c>
      <c r="G188" s="22">
        <f t="shared" si="2"/>
        <v>0</v>
      </c>
      <c r="H188" s="16"/>
    </row>
    <row r="189" spans="1:8" ht="30" outlineLevel="1">
      <c r="A189" s="1" t="s">
        <v>6</v>
      </c>
      <c r="B189" s="19"/>
      <c r="C189" s="20" t="s">
        <v>383</v>
      </c>
      <c r="D189" s="21" t="s">
        <v>384</v>
      </c>
      <c r="E189" s="29">
        <f>+E190+E191+E192+E193+E194+E195+E196+E197+E206+E207</f>
        <v>0</v>
      </c>
      <c r="F189" s="29">
        <f>+F190+F191+F192+F193+F194+F195+F196+F197+F206+F207</f>
        <v>0</v>
      </c>
      <c r="G189" s="29">
        <f t="shared" si="2"/>
        <v>0</v>
      </c>
      <c r="H189" s="16" t="s">
        <v>9</v>
      </c>
    </row>
    <row r="190" spans="1:8" ht="30" outlineLevel="1">
      <c r="A190" s="1" t="s">
        <v>6</v>
      </c>
      <c r="B190" s="19" t="s">
        <v>42</v>
      </c>
      <c r="C190" s="20" t="s">
        <v>385</v>
      </c>
      <c r="D190" s="21" t="s">
        <v>386</v>
      </c>
      <c r="E190" s="22">
        <f>+SUMIF('[1]Mapping CE PREV 2024'!$B$5:$B$387,'[1]New Mod. CEprev2024 STAMPA'!C190,'[1]Mapping CE PREV 2024'!$M$5:$M$387)</f>
        <v>0</v>
      </c>
      <c r="F190" s="22">
        <f>+SUMIF('[1]Mapping CE PREV 2024'!$B$5:$B$387,'[1]New Mod. CEprev2024 STAMPA'!C190,'[1]Mapping CE PREV 2024'!$I$5:$I$387)</f>
        <v>0</v>
      </c>
      <c r="G190" s="22">
        <f t="shared" si="2"/>
        <v>0</v>
      </c>
      <c r="H190" s="16"/>
    </row>
    <row r="191" spans="1:8" ht="45" outlineLevel="1">
      <c r="A191" s="1" t="s">
        <v>6</v>
      </c>
      <c r="B191" s="19" t="s">
        <v>42</v>
      </c>
      <c r="C191" s="20" t="s">
        <v>387</v>
      </c>
      <c r="D191" s="21" t="s">
        <v>388</v>
      </c>
      <c r="E191" s="22">
        <f>+SUMIF('[1]Mapping CE PREV 2024'!$B$5:$B$387,'[1]New Mod. CEprev2024 STAMPA'!C191,'[1]Mapping CE PREV 2024'!$M$5:$M$387)</f>
        <v>0</v>
      </c>
      <c r="F191" s="22">
        <f>+SUMIF('[1]Mapping CE PREV 2024'!$B$5:$B$387,'[1]New Mod. CEprev2024 STAMPA'!C191,'[1]Mapping CE PREV 2024'!$I$5:$I$387)</f>
        <v>0</v>
      </c>
      <c r="G191" s="22">
        <f t="shared" si="2"/>
        <v>0</v>
      </c>
      <c r="H191" s="16"/>
    </row>
    <row r="192" spans="1:8" outlineLevel="1">
      <c r="A192" s="1" t="s">
        <v>6</v>
      </c>
      <c r="B192" s="19"/>
      <c r="C192" s="20" t="s">
        <v>389</v>
      </c>
      <c r="D192" s="21" t="s">
        <v>390</v>
      </c>
      <c r="E192" s="22">
        <f>+SUMIF('[1]Mapping CE PREV 2024'!$B$5:$B$387,'[1]New Mod. CEprev2024 STAMPA'!C192,'[1]Mapping CE PREV 2024'!$M$5:$M$387)</f>
        <v>0</v>
      </c>
      <c r="F192" s="22">
        <f>+SUMIF('[1]Mapping CE PREV 2024'!$B$5:$B$387,'[1]New Mod. CEprev2024 STAMPA'!C192,'[1]Mapping CE PREV 2024'!$I$5:$I$387)</f>
        <v>0</v>
      </c>
      <c r="G192" s="22">
        <f t="shared" si="2"/>
        <v>0</v>
      </c>
      <c r="H192" s="16"/>
    </row>
    <row r="193" spans="1:8" ht="30" outlineLevel="1">
      <c r="A193" s="1" t="s">
        <v>6</v>
      </c>
      <c r="B193" s="19"/>
      <c r="C193" s="20" t="s">
        <v>391</v>
      </c>
      <c r="D193" s="21" t="s">
        <v>392</v>
      </c>
      <c r="E193" s="22">
        <f>+SUMIF('[1]Mapping CE PREV 2024'!$B$5:$B$387,'[1]New Mod. CEprev2024 STAMPA'!C193,'[1]Mapping CE PREV 2024'!$M$5:$M$387)</f>
        <v>0</v>
      </c>
      <c r="F193" s="22">
        <f>+SUMIF('[1]Mapping CE PREV 2024'!$B$5:$B$387,'[1]New Mod. CEprev2024 STAMPA'!C193,'[1]Mapping CE PREV 2024'!$I$5:$I$387)</f>
        <v>0</v>
      </c>
      <c r="G193" s="22">
        <f t="shared" si="2"/>
        <v>0</v>
      </c>
      <c r="H193" s="16"/>
    </row>
    <row r="194" spans="1:8" outlineLevel="1">
      <c r="A194" s="1" t="s">
        <v>6</v>
      </c>
      <c r="B194" s="19" t="s">
        <v>129</v>
      </c>
      <c r="C194" s="20" t="s">
        <v>393</v>
      </c>
      <c r="D194" s="21" t="s">
        <v>394</v>
      </c>
      <c r="E194" s="22">
        <f>+SUMIF('[1]Mapping CE PREV 2024'!$B$5:$B$387,'[1]New Mod. CEprev2024 STAMPA'!C194,'[1]Mapping CE PREV 2024'!$M$5:$M$387)</f>
        <v>0</v>
      </c>
      <c r="F194" s="22">
        <f>+SUMIF('[1]Mapping CE PREV 2024'!$B$5:$B$387,'[1]New Mod. CEprev2024 STAMPA'!C194,'[1]Mapping CE PREV 2024'!$I$5:$I$387)</f>
        <v>0</v>
      </c>
      <c r="G194" s="22">
        <f t="shared" si="2"/>
        <v>0</v>
      </c>
      <c r="H194" s="16"/>
    </row>
    <row r="195" spans="1:8" ht="30" outlineLevel="1">
      <c r="A195" s="1" t="s">
        <v>6</v>
      </c>
      <c r="B195" s="27" t="s">
        <v>129</v>
      </c>
      <c r="C195" s="20" t="s">
        <v>395</v>
      </c>
      <c r="D195" s="21" t="s">
        <v>396</v>
      </c>
      <c r="E195" s="22">
        <f>+SUMIF('[1]Mapping CE PREV 2024'!$B$5:$B$387,'[1]New Mod. CEprev2024 STAMPA'!C195,'[1]Mapping CE PREV 2024'!$M$5:$M$387)</f>
        <v>0</v>
      </c>
      <c r="F195" s="22">
        <f>+SUMIF('[1]Mapping CE PREV 2024'!$B$5:$B$387,'[1]New Mod. CEprev2024 STAMPA'!C195,'[1]Mapping CE PREV 2024'!$I$5:$I$387)</f>
        <v>0</v>
      </c>
      <c r="G195" s="22">
        <f t="shared" si="2"/>
        <v>0</v>
      </c>
      <c r="H195" s="16"/>
    </row>
    <row r="196" spans="1:8" outlineLevel="1">
      <c r="A196" s="1" t="s">
        <v>6</v>
      </c>
      <c r="B196" s="19"/>
      <c r="C196" s="20" t="s">
        <v>397</v>
      </c>
      <c r="D196" s="21" t="s">
        <v>398</v>
      </c>
      <c r="E196" s="22">
        <f>+SUMIF('[1]Mapping CE PREV 2024'!$B$5:$B$387,'[1]New Mod. CEprev2024 STAMPA'!C196,'[1]Mapping CE PREV 2024'!$M$5:$M$387)</f>
        <v>0</v>
      </c>
      <c r="F196" s="22">
        <f>+SUMIF('[1]Mapping CE PREV 2024'!$B$5:$B$387,'[1]New Mod. CEprev2024 STAMPA'!C196,'[1]Mapping CE PREV 2024'!$I$5:$I$387)</f>
        <v>0</v>
      </c>
      <c r="G196" s="22">
        <f t="shared" ref="G196:G259" si="3">+E196-F196</f>
        <v>0</v>
      </c>
      <c r="H196" s="16"/>
    </row>
    <row r="197" spans="1:8" outlineLevel="1">
      <c r="A197" s="1" t="s">
        <v>6</v>
      </c>
      <c r="B197" s="27"/>
      <c r="C197" s="20" t="s">
        <v>399</v>
      </c>
      <c r="D197" s="21" t="s">
        <v>400</v>
      </c>
      <c r="E197" s="29">
        <f>SUM(E198:E205)</f>
        <v>0</v>
      </c>
      <c r="F197" s="29">
        <f>SUM(F198:F205)</f>
        <v>0</v>
      </c>
      <c r="G197" s="29">
        <f t="shared" si="3"/>
        <v>0</v>
      </c>
      <c r="H197" s="16" t="s">
        <v>9</v>
      </c>
    </row>
    <row r="198" spans="1:8" ht="30" outlineLevel="1">
      <c r="A198" s="1" t="s">
        <v>6</v>
      </c>
      <c r="B198" s="19"/>
      <c r="C198" s="20" t="s">
        <v>401</v>
      </c>
      <c r="D198" s="21" t="s">
        <v>402</v>
      </c>
      <c r="E198" s="22">
        <f>+SUMIF('[1]Mapping CE PREV 2024'!$B$5:$B$387,'[1]New Mod. CEprev2024 STAMPA'!C198,'[1]Mapping CE PREV 2024'!$M$5:$M$387)</f>
        <v>0</v>
      </c>
      <c r="F198" s="22">
        <f>+SUMIF('[1]Mapping CE PREV 2024'!$B$5:$B$387,'[1]New Mod. CEprev2024 STAMPA'!C198,'[1]Mapping CE PREV 2024'!$I$5:$I$387)</f>
        <v>0</v>
      </c>
      <c r="G198" s="22">
        <f t="shared" si="3"/>
        <v>0</v>
      </c>
      <c r="H198" s="16"/>
    </row>
    <row r="199" spans="1:8" ht="30" outlineLevel="1">
      <c r="A199" s="1" t="s">
        <v>6</v>
      </c>
      <c r="B199" s="19"/>
      <c r="C199" s="20" t="s">
        <v>403</v>
      </c>
      <c r="D199" s="21" t="s">
        <v>404</v>
      </c>
      <c r="E199" s="22">
        <f>+SUMIF('[1]Mapping CE PREV 2024'!$B$5:$B$387,'[1]New Mod. CEprev2024 STAMPA'!C199,'[1]Mapping CE PREV 2024'!$M$5:$M$387)</f>
        <v>0</v>
      </c>
      <c r="F199" s="22">
        <f>+SUMIF('[1]Mapping CE PREV 2024'!$B$5:$B$387,'[1]New Mod. CEprev2024 STAMPA'!C199,'[1]Mapping CE PREV 2024'!$I$5:$I$387)</f>
        <v>0</v>
      </c>
      <c r="G199" s="22">
        <f t="shared" si="3"/>
        <v>0</v>
      </c>
      <c r="H199" s="16"/>
    </row>
    <row r="200" spans="1:8" ht="30" outlineLevel="1">
      <c r="A200" s="1" t="s">
        <v>6</v>
      </c>
      <c r="B200" s="19"/>
      <c r="C200" s="20" t="s">
        <v>405</v>
      </c>
      <c r="D200" s="21" t="s">
        <v>406</v>
      </c>
      <c r="E200" s="22">
        <f>+SUMIF('[1]Mapping CE PREV 2024'!$B$5:$B$387,'[1]New Mod. CEprev2024 STAMPA'!C200,'[1]Mapping CE PREV 2024'!$M$5:$M$387)</f>
        <v>0</v>
      </c>
      <c r="F200" s="22">
        <f>+SUMIF('[1]Mapping CE PREV 2024'!$B$5:$B$387,'[1]New Mod. CEprev2024 STAMPA'!C200,'[1]Mapping CE PREV 2024'!$I$5:$I$387)</f>
        <v>0</v>
      </c>
      <c r="G200" s="22">
        <f t="shared" si="3"/>
        <v>0</v>
      </c>
      <c r="H200" s="16"/>
    </row>
    <row r="201" spans="1:8" ht="30" outlineLevel="1">
      <c r="A201" s="1" t="s">
        <v>6</v>
      </c>
      <c r="B201" s="19"/>
      <c r="C201" s="20" t="s">
        <v>407</v>
      </c>
      <c r="D201" s="21" t="s">
        <v>408</v>
      </c>
      <c r="E201" s="22">
        <f>+SUMIF('[1]Mapping CE PREV 2024'!$B$5:$B$387,'[1]New Mod. CEprev2024 STAMPA'!C201,'[1]Mapping CE PREV 2024'!$M$5:$M$387)</f>
        <v>0</v>
      </c>
      <c r="F201" s="22">
        <f>+SUMIF('[1]Mapping CE PREV 2024'!$B$5:$B$387,'[1]New Mod. CEprev2024 STAMPA'!C201,'[1]Mapping CE PREV 2024'!$I$5:$I$387)</f>
        <v>0</v>
      </c>
      <c r="G201" s="22">
        <f t="shared" si="3"/>
        <v>0</v>
      </c>
      <c r="H201" s="16"/>
    </row>
    <row r="202" spans="1:8" ht="30" outlineLevel="1">
      <c r="A202" s="1" t="s">
        <v>6</v>
      </c>
      <c r="B202" s="19"/>
      <c r="C202" s="20" t="s">
        <v>409</v>
      </c>
      <c r="D202" s="21" t="s">
        <v>410</v>
      </c>
      <c r="E202" s="22">
        <f>+SUMIF('[1]Mapping CE PREV 2024'!$B$5:$B$387,'[1]New Mod. CEprev2024 STAMPA'!C202,'[1]Mapping CE PREV 2024'!$M$5:$M$387)</f>
        <v>0</v>
      </c>
      <c r="F202" s="22">
        <f>+SUMIF('[1]Mapping CE PREV 2024'!$B$5:$B$387,'[1]New Mod. CEprev2024 STAMPA'!C202,'[1]Mapping CE PREV 2024'!$I$5:$I$387)</f>
        <v>0</v>
      </c>
      <c r="G202" s="22">
        <f t="shared" si="3"/>
        <v>0</v>
      </c>
      <c r="H202" s="16"/>
    </row>
    <row r="203" spans="1:8" ht="30" outlineLevel="1">
      <c r="A203" s="1" t="s">
        <v>6</v>
      </c>
      <c r="B203" s="19"/>
      <c r="C203" s="20" t="s">
        <v>411</v>
      </c>
      <c r="D203" s="21" t="s">
        <v>412</v>
      </c>
      <c r="E203" s="22">
        <f>+SUMIF('[1]Mapping CE PREV 2024'!$B$5:$B$387,'[1]New Mod. CEprev2024 STAMPA'!C203,'[1]Mapping CE PREV 2024'!$M$5:$M$387)</f>
        <v>0</v>
      </c>
      <c r="F203" s="22">
        <f>+SUMIF('[1]Mapping CE PREV 2024'!$B$5:$B$387,'[1]New Mod. CEprev2024 STAMPA'!C203,'[1]Mapping CE PREV 2024'!$I$5:$I$387)</f>
        <v>0</v>
      </c>
      <c r="G203" s="22">
        <f t="shared" si="3"/>
        <v>0</v>
      </c>
      <c r="H203" s="16"/>
    </row>
    <row r="204" spans="1:8" ht="30" outlineLevel="1">
      <c r="A204" s="1" t="s">
        <v>6</v>
      </c>
      <c r="B204" s="19"/>
      <c r="C204" s="20" t="s">
        <v>413</v>
      </c>
      <c r="D204" s="21" t="s">
        <v>414</v>
      </c>
      <c r="E204" s="22">
        <f>+SUMIF('[1]Mapping CE PREV 2024'!$B$5:$B$387,'[1]New Mod. CEprev2024 STAMPA'!C204,'[1]Mapping CE PREV 2024'!$M$5:$M$387)</f>
        <v>0</v>
      </c>
      <c r="F204" s="22">
        <f>+SUMIF('[1]Mapping CE PREV 2024'!$B$5:$B$387,'[1]New Mod. CEprev2024 STAMPA'!C204,'[1]Mapping CE PREV 2024'!$I$5:$I$387)</f>
        <v>0</v>
      </c>
      <c r="G204" s="22">
        <f t="shared" si="3"/>
        <v>0</v>
      </c>
      <c r="H204" s="16"/>
    </row>
    <row r="205" spans="1:8" ht="30" outlineLevel="1">
      <c r="A205" s="1" t="s">
        <v>6</v>
      </c>
      <c r="B205" s="19"/>
      <c r="C205" s="20" t="s">
        <v>415</v>
      </c>
      <c r="D205" s="21" t="s">
        <v>416</v>
      </c>
      <c r="E205" s="22">
        <f>+SUMIF('[1]Mapping CE PREV 2024'!$B$5:$B$387,'[1]New Mod. CEprev2024 STAMPA'!C205,'[1]Mapping CE PREV 2024'!$M$5:$M$387)</f>
        <v>0</v>
      </c>
      <c r="F205" s="22">
        <f>+SUMIF('[1]Mapping CE PREV 2024'!$B$5:$B$387,'[1]New Mod. CEprev2024 STAMPA'!C205,'[1]Mapping CE PREV 2024'!$I$5:$I$387)</f>
        <v>0</v>
      </c>
      <c r="G205" s="22">
        <f t="shared" si="3"/>
        <v>0</v>
      </c>
      <c r="H205" s="16"/>
    </row>
    <row r="206" spans="1:8" ht="30" outlineLevel="1">
      <c r="A206" s="1" t="s">
        <v>6</v>
      </c>
      <c r="B206" s="27"/>
      <c r="C206" s="20" t="s">
        <v>417</v>
      </c>
      <c r="D206" s="21" t="s">
        <v>418</v>
      </c>
      <c r="E206" s="22">
        <f>+SUMIF('[1]Mapping CE PREV 2024'!$B$5:$B$387,'[1]New Mod. CEprev2024 STAMPA'!C206,'[1]Mapping CE PREV 2024'!$M$5:$M$387)</f>
        <v>0</v>
      </c>
      <c r="F206" s="22">
        <f>+SUMIF('[1]Mapping CE PREV 2024'!$B$5:$B$387,'[1]New Mod. CEprev2024 STAMPA'!C206,'[1]Mapping CE PREV 2024'!$I$5:$I$387)</f>
        <v>0</v>
      </c>
      <c r="G206" s="22">
        <f t="shared" si="3"/>
        <v>0</v>
      </c>
      <c r="H206" s="16"/>
    </row>
    <row r="207" spans="1:8" ht="45" outlineLevel="1">
      <c r="A207" s="1" t="s">
        <v>6</v>
      </c>
      <c r="B207" s="19"/>
      <c r="C207" s="20" t="s">
        <v>419</v>
      </c>
      <c r="D207" s="21" t="s">
        <v>420</v>
      </c>
      <c r="E207" s="22">
        <f>+SUMIF('[1]Mapping CE PREV 2024'!$B$5:$B$387,'[1]New Mod. CEprev2024 STAMPA'!C207,'[1]Mapping CE PREV 2024'!$M$5:$M$387)</f>
        <v>0</v>
      </c>
      <c r="F207" s="22">
        <f>+SUMIF('[1]Mapping CE PREV 2024'!$B$5:$B$387,'[1]New Mod. CEprev2024 STAMPA'!C207,'[1]Mapping CE PREV 2024'!$I$5:$I$387)</f>
        <v>0</v>
      </c>
      <c r="G207" s="22">
        <f t="shared" si="3"/>
        <v>0</v>
      </c>
      <c r="H207" s="16"/>
    </row>
    <row r="208" spans="1:8" outlineLevel="1">
      <c r="A208" s="1" t="s">
        <v>6</v>
      </c>
      <c r="B208" s="27"/>
      <c r="C208" s="20" t="s">
        <v>421</v>
      </c>
      <c r="D208" s="21" t="s">
        <v>422</v>
      </c>
      <c r="E208" s="29">
        <f>SUM(E209:E213)</f>
        <v>0</v>
      </c>
      <c r="F208" s="29">
        <f>SUM(F209:F213)</f>
        <v>0</v>
      </c>
      <c r="G208" s="29">
        <f t="shared" si="3"/>
        <v>0</v>
      </c>
      <c r="H208" s="16" t="s">
        <v>9</v>
      </c>
    </row>
    <row r="209" spans="1:8" ht="30" outlineLevel="1">
      <c r="A209" s="1" t="s">
        <v>6</v>
      </c>
      <c r="B209" s="19" t="s">
        <v>42</v>
      </c>
      <c r="C209" s="20" t="s">
        <v>423</v>
      </c>
      <c r="D209" s="21" t="s">
        <v>424</v>
      </c>
      <c r="E209" s="22">
        <f>+SUMIF('[1]Mapping CE PREV 2024'!$B$5:$B$387,'[1]New Mod. CEprev2024 STAMPA'!C209,'[1]Mapping CE PREV 2024'!$M$5:$M$387)</f>
        <v>0</v>
      </c>
      <c r="F209" s="22">
        <f>+SUMIF('[1]Mapping CE PREV 2024'!$B$5:$B$387,'[1]New Mod. CEprev2024 STAMPA'!C209,'[1]Mapping CE PREV 2024'!$I$5:$I$387)</f>
        <v>0</v>
      </c>
      <c r="G209" s="22">
        <f t="shared" si="3"/>
        <v>0</v>
      </c>
      <c r="H209" s="16"/>
    </row>
    <row r="210" spans="1:8" outlineLevel="1">
      <c r="A210" s="1" t="s">
        <v>6</v>
      </c>
      <c r="B210" s="27"/>
      <c r="C210" s="20" t="s">
        <v>425</v>
      </c>
      <c r="D210" s="21" t="s">
        <v>426</v>
      </c>
      <c r="E210" s="22">
        <f>+SUMIF('[1]Mapping CE PREV 2024'!$B$5:$B$387,'[1]New Mod. CEprev2024 STAMPA'!C210,'[1]Mapping CE PREV 2024'!$M$5:$M$387)</f>
        <v>0</v>
      </c>
      <c r="F210" s="22">
        <f>+SUMIF('[1]Mapping CE PREV 2024'!$B$5:$B$387,'[1]New Mod. CEprev2024 STAMPA'!C210,'[1]Mapping CE PREV 2024'!$I$5:$I$387)</f>
        <v>0</v>
      </c>
      <c r="G210" s="22">
        <f t="shared" si="3"/>
        <v>0</v>
      </c>
      <c r="H210" s="16"/>
    </row>
    <row r="211" spans="1:8" ht="30" outlineLevel="1">
      <c r="A211" s="1" t="s">
        <v>6</v>
      </c>
      <c r="B211" s="19" t="s">
        <v>136</v>
      </c>
      <c r="C211" s="20" t="s">
        <v>427</v>
      </c>
      <c r="D211" s="21" t="s">
        <v>428</v>
      </c>
      <c r="E211" s="22">
        <f>+SUMIF('[1]Mapping CE PREV 2024'!$B$5:$B$387,'[1]New Mod. CEprev2024 STAMPA'!C211,'[1]Mapping CE PREV 2024'!$M$5:$M$387)</f>
        <v>0</v>
      </c>
      <c r="F211" s="22">
        <f>+SUMIF('[1]Mapping CE PREV 2024'!$B$5:$B$387,'[1]New Mod. CEprev2024 STAMPA'!C211,'[1]Mapping CE PREV 2024'!$I$5:$I$387)</f>
        <v>0</v>
      </c>
      <c r="G211" s="22">
        <f t="shared" si="3"/>
        <v>0</v>
      </c>
      <c r="H211" s="16"/>
    </row>
    <row r="212" spans="1:8" outlineLevel="1">
      <c r="A212" s="1" t="s">
        <v>6</v>
      </c>
      <c r="B212" s="19"/>
      <c r="C212" s="20" t="s">
        <v>429</v>
      </c>
      <c r="D212" s="21" t="s">
        <v>430</v>
      </c>
      <c r="E212" s="22">
        <f>+SUMIF('[1]Mapping CE PREV 2024'!$B$5:$B$387,'[1]New Mod. CEprev2024 STAMPA'!C212,'[1]Mapping CE PREV 2024'!$M$5:$M$387)</f>
        <v>0</v>
      </c>
      <c r="F212" s="22">
        <f>+SUMIF('[1]Mapping CE PREV 2024'!$B$5:$B$387,'[1]New Mod. CEprev2024 STAMPA'!C212,'[1]Mapping CE PREV 2024'!$I$5:$I$387)</f>
        <v>0</v>
      </c>
      <c r="G212" s="22">
        <f t="shared" si="3"/>
        <v>0</v>
      </c>
      <c r="H212" s="16"/>
    </row>
    <row r="213" spans="1:8" outlineLevel="1">
      <c r="A213" s="1" t="s">
        <v>6</v>
      </c>
      <c r="B213" s="19"/>
      <c r="C213" s="20" t="s">
        <v>431</v>
      </c>
      <c r="D213" s="21" t="s">
        <v>432</v>
      </c>
      <c r="E213" s="22">
        <f>+SUMIF('[1]Mapping CE PREV 2024'!$B$5:$B$387,'[1]New Mod. CEprev2024 STAMPA'!C213,'[1]Mapping CE PREV 2024'!$M$5:$M$387)</f>
        <v>0</v>
      </c>
      <c r="F213" s="22">
        <f>+SUMIF('[1]Mapping CE PREV 2024'!$B$5:$B$387,'[1]New Mod. CEprev2024 STAMPA'!C213,'[1]Mapping CE PREV 2024'!$I$5:$I$387)</f>
        <v>0</v>
      </c>
      <c r="G213" s="22">
        <f t="shared" si="3"/>
        <v>0</v>
      </c>
      <c r="H213" s="16"/>
    </row>
    <row r="214" spans="1:8" outlineLevel="1">
      <c r="A214" s="1" t="s">
        <v>6</v>
      </c>
      <c r="B214" s="19"/>
      <c r="C214" s="20" t="s">
        <v>433</v>
      </c>
      <c r="D214" s="21" t="s">
        <v>434</v>
      </c>
      <c r="E214" s="29">
        <f>SUM(E215:E218)</f>
        <v>0</v>
      </c>
      <c r="F214" s="29">
        <f>SUM(F215:F218)</f>
        <v>0</v>
      </c>
      <c r="G214" s="29">
        <f t="shared" si="3"/>
        <v>0</v>
      </c>
      <c r="H214" s="16" t="s">
        <v>9</v>
      </c>
    </row>
    <row r="215" spans="1:8" ht="30" outlineLevel="1">
      <c r="A215" s="1" t="s">
        <v>6</v>
      </c>
      <c r="B215" s="19" t="s">
        <v>42</v>
      </c>
      <c r="C215" s="20" t="s">
        <v>435</v>
      </c>
      <c r="D215" s="21" t="s">
        <v>436</v>
      </c>
      <c r="E215" s="22">
        <f>+SUMIF('[1]Mapping CE PREV 2024'!$B$5:$B$387,'[1]New Mod. CEprev2024 STAMPA'!C215,'[1]Mapping CE PREV 2024'!$M$5:$M$387)</f>
        <v>0</v>
      </c>
      <c r="F215" s="22">
        <f>+SUMIF('[1]Mapping CE PREV 2024'!$B$5:$B$387,'[1]New Mod. CEprev2024 STAMPA'!C215,'[1]Mapping CE PREV 2024'!$I$5:$I$387)</f>
        <v>0</v>
      </c>
      <c r="G215" s="22">
        <f t="shared" si="3"/>
        <v>0</v>
      </c>
      <c r="H215" s="16"/>
    </row>
    <row r="216" spans="1:8" outlineLevel="1">
      <c r="A216" s="1" t="s">
        <v>6</v>
      </c>
      <c r="B216" s="19"/>
      <c r="C216" s="20" t="s">
        <v>437</v>
      </c>
      <c r="D216" s="21" t="s">
        <v>438</v>
      </c>
      <c r="E216" s="22">
        <f>+SUMIF('[1]Mapping CE PREV 2024'!$B$5:$B$387,'[1]New Mod. CEprev2024 STAMPA'!C216,'[1]Mapping CE PREV 2024'!$M$5:$M$387)</f>
        <v>0</v>
      </c>
      <c r="F216" s="22">
        <f>+SUMIF('[1]Mapping CE PREV 2024'!$B$5:$B$387,'[1]New Mod. CEprev2024 STAMPA'!C216,'[1]Mapping CE PREV 2024'!$I$5:$I$387)</f>
        <v>0</v>
      </c>
      <c r="G216" s="22">
        <f t="shared" si="3"/>
        <v>0</v>
      </c>
      <c r="H216" s="16"/>
    </row>
    <row r="217" spans="1:8" outlineLevel="1">
      <c r="A217" s="1" t="s">
        <v>6</v>
      </c>
      <c r="B217" s="19" t="s">
        <v>129</v>
      </c>
      <c r="C217" s="20" t="s">
        <v>439</v>
      </c>
      <c r="D217" s="21" t="s">
        <v>440</v>
      </c>
      <c r="E217" s="22">
        <f>+SUMIF('[1]Mapping CE PREV 2024'!$B$5:$B$387,'[1]New Mod. CEprev2024 STAMPA'!C217,'[1]Mapping CE PREV 2024'!$M$5:$M$387)</f>
        <v>0</v>
      </c>
      <c r="F217" s="22">
        <f>+SUMIF('[1]Mapping CE PREV 2024'!$B$5:$B$387,'[1]New Mod. CEprev2024 STAMPA'!C217,'[1]Mapping CE PREV 2024'!$I$5:$I$387)</f>
        <v>0</v>
      </c>
      <c r="G217" s="22">
        <f t="shared" si="3"/>
        <v>0</v>
      </c>
      <c r="H217" s="16"/>
    </row>
    <row r="218" spans="1:8" outlineLevel="1">
      <c r="A218" s="1" t="s">
        <v>6</v>
      </c>
      <c r="B218" s="19"/>
      <c r="C218" s="20" t="s">
        <v>441</v>
      </c>
      <c r="D218" s="21" t="s">
        <v>442</v>
      </c>
      <c r="E218" s="22">
        <f>+SUMIF('[1]Mapping CE PREV 2024'!$B$5:$B$387,'[1]New Mod. CEprev2024 STAMPA'!C218,'[1]Mapping CE PREV 2024'!$M$5:$M$387)</f>
        <v>0</v>
      </c>
      <c r="F218" s="22">
        <f>+SUMIF('[1]Mapping CE PREV 2024'!$B$5:$B$387,'[1]New Mod. CEprev2024 STAMPA'!C218,'[1]Mapping CE PREV 2024'!$I$5:$I$387)</f>
        <v>0</v>
      </c>
      <c r="G218" s="22">
        <f t="shared" si="3"/>
        <v>0</v>
      </c>
      <c r="H218" s="16"/>
    </row>
    <row r="219" spans="1:8" outlineLevel="1">
      <c r="A219" s="1" t="s">
        <v>6</v>
      </c>
      <c r="B219" s="19"/>
      <c r="C219" s="20" t="s">
        <v>443</v>
      </c>
      <c r="D219" s="21" t="s">
        <v>444</v>
      </c>
      <c r="E219" s="29">
        <f>SUM(E220:E223)</f>
        <v>0</v>
      </c>
      <c r="F219" s="29">
        <f>SUM(F220:F223)</f>
        <v>0</v>
      </c>
      <c r="G219" s="29">
        <f t="shared" si="3"/>
        <v>0</v>
      </c>
      <c r="H219" s="16" t="s">
        <v>9</v>
      </c>
    </row>
    <row r="220" spans="1:8" ht="30" outlineLevel="1">
      <c r="A220" s="1" t="s">
        <v>6</v>
      </c>
      <c r="B220" s="19" t="s">
        <v>42</v>
      </c>
      <c r="C220" s="20" t="s">
        <v>445</v>
      </c>
      <c r="D220" s="21" t="s">
        <v>446</v>
      </c>
      <c r="E220" s="22">
        <f>+SUMIF('[1]Mapping CE PREV 2024'!$B$5:$B$387,'[1]New Mod. CEprev2024 STAMPA'!C220,'[1]Mapping CE PREV 2024'!$M$5:$M$387)</f>
        <v>0</v>
      </c>
      <c r="F220" s="22">
        <f>+SUMIF('[1]Mapping CE PREV 2024'!$B$5:$B$387,'[1]New Mod. CEprev2024 STAMPA'!C220,'[1]Mapping CE PREV 2024'!$I$5:$I$387)</f>
        <v>0</v>
      </c>
      <c r="G220" s="22">
        <f t="shared" si="3"/>
        <v>0</v>
      </c>
      <c r="H220" s="16"/>
    </row>
    <row r="221" spans="1:8" outlineLevel="1">
      <c r="A221" s="1" t="s">
        <v>6</v>
      </c>
      <c r="B221" s="19"/>
      <c r="C221" s="20" t="s">
        <v>447</v>
      </c>
      <c r="D221" s="21" t="s">
        <v>448</v>
      </c>
      <c r="E221" s="22">
        <f>+SUMIF('[1]Mapping CE PREV 2024'!$B$5:$B$387,'[1]New Mod. CEprev2024 STAMPA'!C221,'[1]Mapping CE PREV 2024'!$M$5:$M$387)</f>
        <v>0</v>
      </c>
      <c r="F221" s="22">
        <f>+SUMIF('[1]Mapping CE PREV 2024'!$B$5:$B$387,'[1]New Mod. CEprev2024 STAMPA'!C221,'[1]Mapping CE PREV 2024'!$I$5:$I$387)</f>
        <v>0</v>
      </c>
      <c r="G221" s="22">
        <f t="shared" si="3"/>
        <v>0</v>
      </c>
      <c r="H221" s="16"/>
    </row>
    <row r="222" spans="1:8" outlineLevel="1">
      <c r="A222" s="1" t="s">
        <v>6</v>
      </c>
      <c r="B222" s="19" t="s">
        <v>129</v>
      </c>
      <c r="C222" s="20" t="s">
        <v>449</v>
      </c>
      <c r="D222" s="21" t="s">
        <v>450</v>
      </c>
      <c r="E222" s="22">
        <f>+SUMIF('[1]Mapping CE PREV 2024'!$B$5:$B$387,'[1]New Mod. CEprev2024 STAMPA'!C222,'[1]Mapping CE PREV 2024'!$M$5:$M$387)</f>
        <v>0</v>
      </c>
      <c r="F222" s="22">
        <f>+SUMIF('[1]Mapping CE PREV 2024'!$B$5:$B$387,'[1]New Mod. CEprev2024 STAMPA'!C222,'[1]Mapping CE PREV 2024'!$I$5:$I$387)</f>
        <v>0</v>
      </c>
      <c r="G222" s="22">
        <f t="shared" si="3"/>
        <v>0</v>
      </c>
      <c r="H222" s="16"/>
    </row>
    <row r="223" spans="1:8" outlineLevel="1">
      <c r="A223" s="1" t="s">
        <v>6</v>
      </c>
      <c r="B223" s="19"/>
      <c r="C223" s="20" t="s">
        <v>451</v>
      </c>
      <c r="D223" s="21" t="s">
        <v>452</v>
      </c>
      <c r="E223" s="22">
        <f>+SUMIF('[1]Mapping CE PREV 2024'!$B$5:$B$387,'[1]New Mod. CEprev2024 STAMPA'!C223,'[1]Mapping CE PREV 2024'!$M$5:$M$387)</f>
        <v>0</v>
      </c>
      <c r="F223" s="22">
        <f>+SUMIF('[1]Mapping CE PREV 2024'!$B$5:$B$387,'[1]New Mod. CEprev2024 STAMPA'!C223,'[1]Mapping CE PREV 2024'!$I$5:$I$387)</f>
        <v>0</v>
      </c>
      <c r="G223" s="22">
        <f t="shared" si="3"/>
        <v>0</v>
      </c>
      <c r="H223" s="16"/>
    </row>
    <row r="224" spans="1:8" outlineLevel="1">
      <c r="A224" s="1" t="s">
        <v>6</v>
      </c>
      <c r="B224" s="19"/>
      <c r="C224" s="20" t="s">
        <v>453</v>
      </c>
      <c r="D224" s="21" t="s">
        <v>454</v>
      </c>
      <c r="E224" s="29">
        <f>SUM(E225:E228,E233)</f>
        <v>0</v>
      </c>
      <c r="F224" s="29">
        <f>SUM(F225:F228,F233)</f>
        <v>0</v>
      </c>
      <c r="G224" s="29">
        <f t="shared" si="3"/>
        <v>0</v>
      </c>
      <c r="H224" s="16" t="s">
        <v>9</v>
      </c>
    </row>
    <row r="225" spans="1:8" ht="30" outlineLevel="1">
      <c r="A225" s="1" t="s">
        <v>6</v>
      </c>
      <c r="B225" s="19" t="s">
        <v>42</v>
      </c>
      <c r="C225" s="20" t="s">
        <v>455</v>
      </c>
      <c r="D225" s="21" t="s">
        <v>456</v>
      </c>
      <c r="E225" s="22">
        <f>+SUMIF('[1]Mapping CE PREV 2024'!$B$5:$B$387,'[1]New Mod. CEprev2024 STAMPA'!C225,'[1]Mapping CE PREV 2024'!$M$5:$M$387)</f>
        <v>0</v>
      </c>
      <c r="F225" s="22">
        <f>+SUMIF('[1]Mapping CE PREV 2024'!$B$5:$B$387,'[1]New Mod. CEprev2024 STAMPA'!C225,'[1]Mapping CE PREV 2024'!$I$5:$I$387)</f>
        <v>0</v>
      </c>
      <c r="G225" s="22">
        <f t="shared" si="3"/>
        <v>0</v>
      </c>
      <c r="H225" s="16"/>
    </row>
    <row r="226" spans="1:8" outlineLevel="1">
      <c r="A226" s="1" t="s">
        <v>6</v>
      </c>
      <c r="B226" s="19"/>
      <c r="C226" s="20" t="s">
        <v>457</v>
      </c>
      <c r="D226" s="21" t="s">
        <v>458</v>
      </c>
      <c r="E226" s="22">
        <f>+SUMIF('[1]Mapping CE PREV 2024'!$B$5:$B$387,'[1]New Mod. CEprev2024 STAMPA'!C226,'[1]Mapping CE PREV 2024'!$M$5:$M$387)</f>
        <v>0</v>
      </c>
      <c r="F226" s="22">
        <f>+SUMIF('[1]Mapping CE PREV 2024'!$B$5:$B$387,'[1]New Mod. CEprev2024 STAMPA'!C226,'[1]Mapping CE PREV 2024'!$I$5:$I$387)</f>
        <v>0</v>
      </c>
      <c r="G226" s="22">
        <f t="shared" si="3"/>
        <v>0</v>
      </c>
      <c r="H226" s="16"/>
    </row>
    <row r="227" spans="1:8" outlineLevel="1">
      <c r="A227" s="1" t="s">
        <v>6</v>
      </c>
      <c r="B227" s="19" t="s">
        <v>129</v>
      </c>
      <c r="C227" s="20" t="s">
        <v>459</v>
      </c>
      <c r="D227" s="21" t="s">
        <v>460</v>
      </c>
      <c r="E227" s="22">
        <f>+SUMIF('[1]Mapping CE PREV 2024'!$B$5:$B$387,'[1]New Mod. CEprev2024 STAMPA'!C227,'[1]Mapping CE PREV 2024'!$M$5:$M$387)</f>
        <v>0</v>
      </c>
      <c r="F227" s="22">
        <f>+SUMIF('[1]Mapping CE PREV 2024'!$B$5:$B$387,'[1]New Mod. CEprev2024 STAMPA'!C227,'[1]Mapping CE PREV 2024'!$I$5:$I$387)</f>
        <v>0</v>
      </c>
      <c r="G227" s="22">
        <f t="shared" si="3"/>
        <v>0</v>
      </c>
      <c r="H227" s="16"/>
    </row>
    <row r="228" spans="1:8" outlineLevel="1">
      <c r="A228" s="1" t="s">
        <v>6</v>
      </c>
      <c r="B228" s="19"/>
      <c r="C228" s="20" t="s">
        <v>461</v>
      </c>
      <c r="D228" s="21" t="s">
        <v>462</v>
      </c>
      <c r="E228" s="29">
        <f>SUM(E229:E232)</f>
        <v>0</v>
      </c>
      <c r="F228" s="29">
        <f>SUM(F229:F232)</f>
        <v>0</v>
      </c>
      <c r="G228" s="29">
        <f t="shared" si="3"/>
        <v>0</v>
      </c>
      <c r="H228" s="16" t="s">
        <v>9</v>
      </c>
    </row>
    <row r="229" spans="1:8" ht="30" outlineLevel="1">
      <c r="A229" s="1" t="s">
        <v>6</v>
      </c>
      <c r="B229" s="19"/>
      <c r="C229" s="20" t="s">
        <v>463</v>
      </c>
      <c r="D229" s="21" t="s">
        <v>464</v>
      </c>
      <c r="E229" s="22">
        <f>+SUMIF('[1]Mapping CE PREV 2024'!$B$5:$B$387,'[1]New Mod. CEprev2024 STAMPA'!C229,'[1]Mapping CE PREV 2024'!$M$5:$M$387)</f>
        <v>0</v>
      </c>
      <c r="F229" s="22">
        <f>+SUMIF('[1]Mapping CE PREV 2024'!$B$5:$B$387,'[1]New Mod. CEprev2024 STAMPA'!C229,'[1]Mapping CE PREV 2024'!$I$5:$I$387)</f>
        <v>0</v>
      </c>
      <c r="G229" s="22">
        <f t="shared" si="3"/>
        <v>0</v>
      </c>
      <c r="H229" s="16"/>
    </row>
    <row r="230" spans="1:8" ht="30" outlineLevel="1">
      <c r="A230" s="1" t="s">
        <v>6</v>
      </c>
      <c r="B230" s="19"/>
      <c r="C230" s="20" t="s">
        <v>465</v>
      </c>
      <c r="D230" s="21" t="s">
        <v>466</v>
      </c>
      <c r="E230" s="22">
        <f>+SUMIF('[1]Mapping CE PREV 2024'!$B$5:$B$387,'[1]New Mod. CEprev2024 STAMPA'!C230,'[1]Mapping CE PREV 2024'!$M$5:$M$387)</f>
        <v>0</v>
      </c>
      <c r="F230" s="22">
        <f>+SUMIF('[1]Mapping CE PREV 2024'!$B$5:$B$387,'[1]New Mod. CEprev2024 STAMPA'!C230,'[1]Mapping CE PREV 2024'!$I$5:$I$387)</f>
        <v>0</v>
      </c>
      <c r="G230" s="22">
        <f t="shared" si="3"/>
        <v>0</v>
      </c>
      <c r="H230" s="16"/>
    </row>
    <row r="231" spans="1:8" ht="30" outlineLevel="1">
      <c r="A231" s="1" t="s">
        <v>6</v>
      </c>
      <c r="B231" s="27"/>
      <c r="C231" s="20" t="s">
        <v>467</v>
      </c>
      <c r="D231" s="21" t="s">
        <v>468</v>
      </c>
      <c r="E231" s="22">
        <f>+SUMIF('[1]Mapping CE PREV 2024'!$B$5:$B$387,'[1]New Mod. CEprev2024 STAMPA'!C231,'[1]Mapping CE PREV 2024'!$M$5:$M$387)</f>
        <v>0</v>
      </c>
      <c r="F231" s="22">
        <f>+SUMIF('[1]Mapping CE PREV 2024'!$B$5:$B$387,'[1]New Mod. CEprev2024 STAMPA'!C231,'[1]Mapping CE PREV 2024'!$I$5:$I$387)</f>
        <v>0</v>
      </c>
      <c r="G231" s="22">
        <f t="shared" si="3"/>
        <v>0</v>
      </c>
      <c r="H231" s="16"/>
    </row>
    <row r="232" spans="1:8" ht="30" outlineLevel="1">
      <c r="A232" s="1" t="s">
        <v>6</v>
      </c>
      <c r="B232" s="19"/>
      <c r="C232" s="20" t="s">
        <v>469</v>
      </c>
      <c r="D232" s="21" t="s">
        <v>470</v>
      </c>
      <c r="E232" s="22">
        <f>+SUMIF('[1]Mapping CE PREV 2024'!$B$5:$B$387,'[1]New Mod. CEprev2024 STAMPA'!C232,'[1]Mapping CE PREV 2024'!$M$5:$M$387)</f>
        <v>0</v>
      </c>
      <c r="F232" s="22">
        <f>+SUMIF('[1]Mapping CE PREV 2024'!$B$5:$B$387,'[1]New Mod. CEprev2024 STAMPA'!C232,'[1]Mapping CE PREV 2024'!$I$5:$I$387)</f>
        <v>0</v>
      </c>
      <c r="G232" s="22">
        <f t="shared" si="3"/>
        <v>0</v>
      </c>
      <c r="H232" s="16"/>
    </row>
    <row r="233" spans="1:8" ht="30" outlineLevel="1">
      <c r="A233" s="1" t="s">
        <v>6</v>
      </c>
      <c r="B233" s="19"/>
      <c r="C233" s="20" t="s">
        <v>471</v>
      </c>
      <c r="D233" s="21" t="s">
        <v>472</v>
      </c>
      <c r="E233" s="22">
        <f>+SUMIF('[1]Mapping CE PREV 2024'!$B$5:$B$387,'[1]New Mod. CEprev2024 STAMPA'!C233,'[1]Mapping CE PREV 2024'!$M$5:$M$387)</f>
        <v>0</v>
      </c>
      <c r="F233" s="22">
        <f>+SUMIF('[1]Mapping CE PREV 2024'!$B$5:$B$387,'[1]New Mod. CEprev2024 STAMPA'!C233,'[1]Mapping CE PREV 2024'!$I$5:$I$387)</f>
        <v>0</v>
      </c>
      <c r="G233" s="22">
        <f t="shared" si="3"/>
        <v>0</v>
      </c>
      <c r="H233" s="16"/>
    </row>
    <row r="234" spans="1:8" ht="30" outlineLevel="1">
      <c r="A234" s="1" t="s">
        <v>6</v>
      </c>
      <c r="B234" s="19"/>
      <c r="C234" s="20" t="s">
        <v>473</v>
      </c>
      <c r="D234" s="21" t="s">
        <v>474</v>
      </c>
      <c r="E234" s="29">
        <f>SUM(E235:E239)</f>
        <v>0</v>
      </c>
      <c r="F234" s="29">
        <f>SUM(F235:F239)</f>
        <v>0</v>
      </c>
      <c r="G234" s="29">
        <f t="shared" si="3"/>
        <v>0</v>
      </c>
      <c r="H234" s="16" t="s">
        <v>9</v>
      </c>
    </row>
    <row r="235" spans="1:8" ht="30" outlineLevel="1">
      <c r="A235" s="1" t="s">
        <v>6</v>
      </c>
      <c r="B235" s="27" t="s">
        <v>42</v>
      </c>
      <c r="C235" s="20" t="s">
        <v>475</v>
      </c>
      <c r="D235" s="21" t="s">
        <v>476</v>
      </c>
      <c r="E235" s="22">
        <f>+SUMIF('[1]Mapping CE PREV 2024'!$B$5:$B$387,'[1]New Mod. CEprev2024 STAMPA'!C235,'[1]Mapping CE PREV 2024'!$M$5:$M$387)</f>
        <v>0</v>
      </c>
      <c r="F235" s="22">
        <f>+SUMIF('[1]Mapping CE PREV 2024'!$B$5:$B$387,'[1]New Mod. CEprev2024 STAMPA'!C235,'[1]Mapping CE PREV 2024'!$I$5:$I$387)</f>
        <v>0</v>
      </c>
      <c r="G235" s="22">
        <f t="shared" si="3"/>
        <v>0</v>
      </c>
      <c r="H235" s="16"/>
    </row>
    <row r="236" spans="1:8" outlineLevel="1">
      <c r="A236" s="1" t="s">
        <v>6</v>
      </c>
      <c r="B236" s="19"/>
      <c r="C236" s="20" t="s">
        <v>477</v>
      </c>
      <c r="D236" s="21" t="s">
        <v>478</v>
      </c>
      <c r="E236" s="22">
        <f>+SUMIF('[1]Mapping CE PREV 2024'!$B$5:$B$387,'[1]New Mod. CEprev2024 STAMPA'!C236,'[1]Mapping CE PREV 2024'!$M$5:$M$387)</f>
        <v>0</v>
      </c>
      <c r="F236" s="22">
        <f>+SUMIF('[1]Mapping CE PREV 2024'!$B$5:$B$387,'[1]New Mod. CEprev2024 STAMPA'!C236,'[1]Mapping CE PREV 2024'!$I$5:$I$387)</f>
        <v>0</v>
      </c>
      <c r="G236" s="22">
        <f t="shared" si="3"/>
        <v>0</v>
      </c>
      <c r="H236" s="16"/>
    </row>
    <row r="237" spans="1:8" ht="30" outlineLevel="1">
      <c r="A237" s="1" t="s">
        <v>6</v>
      </c>
      <c r="B237" s="19" t="s">
        <v>136</v>
      </c>
      <c r="C237" s="20" t="s">
        <v>479</v>
      </c>
      <c r="D237" s="21" t="s">
        <v>480</v>
      </c>
      <c r="E237" s="22">
        <f>+SUMIF('[1]Mapping CE PREV 2024'!$B$5:$B$387,'[1]New Mod. CEprev2024 STAMPA'!C237,'[1]Mapping CE PREV 2024'!$M$5:$M$387)</f>
        <v>0</v>
      </c>
      <c r="F237" s="22">
        <f>+SUMIF('[1]Mapping CE PREV 2024'!$B$5:$B$387,'[1]New Mod. CEprev2024 STAMPA'!C237,'[1]Mapping CE PREV 2024'!$I$5:$I$387)</f>
        <v>0</v>
      </c>
      <c r="G237" s="22">
        <f t="shared" si="3"/>
        <v>0</v>
      </c>
      <c r="H237" s="16"/>
    </row>
    <row r="238" spans="1:8" outlineLevel="1">
      <c r="A238" s="1" t="s">
        <v>6</v>
      </c>
      <c r="B238" s="19"/>
      <c r="C238" s="20" t="s">
        <v>481</v>
      </c>
      <c r="D238" s="21" t="s">
        <v>482</v>
      </c>
      <c r="E238" s="22">
        <f>+SUMIF('[1]Mapping CE PREV 2024'!$B$5:$B$387,'[1]New Mod. CEprev2024 STAMPA'!C238,'[1]Mapping CE PREV 2024'!$M$5:$M$387)</f>
        <v>0</v>
      </c>
      <c r="F238" s="22">
        <f>+SUMIF('[1]Mapping CE PREV 2024'!$B$5:$B$387,'[1]New Mod. CEprev2024 STAMPA'!C238,'[1]Mapping CE PREV 2024'!$I$5:$I$387)</f>
        <v>0</v>
      </c>
      <c r="G238" s="22">
        <f t="shared" si="3"/>
        <v>0</v>
      </c>
      <c r="H238" s="16"/>
    </row>
    <row r="239" spans="1:8" outlineLevel="1">
      <c r="A239" s="1" t="s">
        <v>6</v>
      </c>
      <c r="B239" s="19"/>
      <c r="C239" s="20" t="s">
        <v>483</v>
      </c>
      <c r="D239" s="21" t="s">
        <v>484</v>
      </c>
      <c r="E239" s="22">
        <f>+SUMIF('[1]Mapping CE PREV 2024'!$B$5:$B$387,'[1]New Mod. CEprev2024 STAMPA'!C239,'[1]Mapping CE PREV 2024'!$M$5:$M$387)</f>
        <v>0</v>
      </c>
      <c r="F239" s="22">
        <f>+SUMIF('[1]Mapping CE PREV 2024'!$B$5:$B$387,'[1]New Mod. CEprev2024 STAMPA'!C239,'[1]Mapping CE PREV 2024'!$I$5:$I$387)</f>
        <v>0</v>
      </c>
      <c r="G239" s="22">
        <f t="shared" si="3"/>
        <v>0</v>
      </c>
      <c r="H239" s="16"/>
    </row>
    <row r="240" spans="1:8" outlineLevel="1">
      <c r="A240" s="1" t="s">
        <v>6</v>
      </c>
      <c r="B240" s="19"/>
      <c r="C240" s="20" t="s">
        <v>485</v>
      </c>
      <c r="D240" s="21" t="s">
        <v>486</v>
      </c>
      <c r="E240" s="29">
        <f>SUM(E241:E246)</f>
        <v>0</v>
      </c>
      <c r="F240" s="29">
        <f>SUM(F241:F246)</f>
        <v>0</v>
      </c>
      <c r="G240" s="29">
        <f t="shared" si="3"/>
        <v>0</v>
      </c>
      <c r="H240" s="16" t="s">
        <v>9</v>
      </c>
    </row>
    <row r="241" spans="1:8" ht="30" outlineLevel="1">
      <c r="A241" s="1" t="s">
        <v>6</v>
      </c>
      <c r="B241" s="19" t="s">
        <v>42</v>
      </c>
      <c r="C241" s="20" t="s">
        <v>487</v>
      </c>
      <c r="D241" s="21" t="s">
        <v>488</v>
      </c>
      <c r="E241" s="22">
        <f>+SUMIF('[1]Mapping CE PREV 2024'!$B$5:$B$387,'[1]New Mod. CEprev2024 STAMPA'!C241,'[1]Mapping CE PREV 2024'!$M$5:$M$387)</f>
        <v>0</v>
      </c>
      <c r="F241" s="22">
        <f>+SUMIF('[1]Mapping CE PREV 2024'!$B$5:$B$387,'[1]New Mod. CEprev2024 STAMPA'!C241,'[1]Mapping CE PREV 2024'!$I$5:$I$387)</f>
        <v>0</v>
      </c>
      <c r="G241" s="22">
        <f t="shared" si="3"/>
        <v>0</v>
      </c>
      <c r="H241" s="16"/>
    </row>
    <row r="242" spans="1:8" outlineLevel="1">
      <c r="A242" s="1" t="s">
        <v>6</v>
      </c>
      <c r="B242" s="19"/>
      <c r="C242" s="20" t="s">
        <v>489</v>
      </c>
      <c r="D242" s="21" t="s">
        <v>490</v>
      </c>
      <c r="E242" s="22">
        <f>+SUMIF('[1]Mapping CE PREV 2024'!$B$5:$B$387,'[1]New Mod. CEprev2024 STAMPA'!C242,'[1]Mapping CE PREV 2024'!$M$5:$M$387)</f>
        <v>0</v>
      </c>
      <c r="F242" s="22">
        <f>+SUMIF('[1]Mapping CE PREV 2024'!$B$5:$B$387,'[1]New Mod. CEprev2024 STAMPA'!C242,'[1]Mapping CE PREV 2024'!$I$5:$I$387)</f>
        <v>0</v>
      </c>
      <c r="G242" s="22">
        <f t="shared" si="3"/>
        <v>0</v>
      </c>
      <c r="H242" s="16"/>
    </row>
    <row r="243" spans="1:8" outlineLevel="1">
      <c r="A243" s="1" t="s">
        <v>6</v>
      </c>
      <c r="B243" s="27" t="s">
        <v>129</v>
      </c>
      <c r="C243" s="20" t="s">
        <v>491</v>
      </c>
      <c r="D243" s="21" t="s">
        <v>492</v>
      </c>
      <c r="E243" s="22">
        <f>+SUMIF('[1]Mapping CE PREV 2024'!$B$5:$B$387,'[1]New Mod. CEprev2024 STAMPA'!C243,'[1]Mapping CE PREV 2024'!$M$5:$M$387)</f>
        <v>0</v>
      </c>
      <c r="F243" s="22">
        <f>+SUMIF('[1]Mapping CE PREV 2024'!$B$5:$B$387,'[1]New Mod. CEprev2024 STAMPA'!C243,'[1]Mapping CE PREV 2024'!$I$5:$I$387)</f>
        <v>0</v>
      </c>
      <c r="G243" s="22">
        <f t="shared" si="3"/>
        <v>0</v>
      </c>
      <c r="H243" s="16"/>
    </row>
    <row r="244" spans="1:8" outlineLevel="1">
      <c r="A244" s="1" t="s">
        <v>6</v>
      </c>
      <c r="B244" s="19"/>
      <c r="C244" s="20" t="s">
        <v>493</v>
      </c>
      <c r="D244" s="21" t="s">
        <v>494</v>
      </c>
      <c r="E244" s="22">
        <f>+SUMIF('[1]Mapping CE PREV 2024'!$B$5:$B$387,'[1]New Mod. CEprev2024 STAMPA'!C244,'[1]Mapping CE PREV 2024'!$M$5:$M$387)</f>
        <v>0</v>
      </c>
      <c r="F244" s="22">
        <f>+SUMIF('[1]Mapping CE PREV 2024'!$B$5:$B$387,'[1]New Mod. CEprev2024 STAMPA'!C244,'[1]Mapping CE PREV 2024'!$I$5:$I$387)</f>
        <v>0</v>
      </c>
      <c r="G244" s="22">
        <f t="shared" si="3"/>
        <v>0</v>
      </c>
      <c r="H244" s="16"/>
    </row>
    <row r="245" spans="1:8" outlineLevel="1">
      <c r="A245" s="1" t="s">
        <v>6</v>
      </c>
      <c r="B245" s="27"/>
      <c r="C245" s="20" t="s">
        <v>495</v>
      </c>
      <c r="D245" s="21" t="s">
        <v>496</v>
      </c>
      <c r="E245" s="22">
        <f>+SUMIF('[1]Mapping CE PREV 2024'!$B$5:$B$387,'[1]New Mod. CEprev2024 STAMPA'!C245,'[1]Mapping CE PREV 2024'!$M$5:$M$387)</f>
        <v>0</v>
      </c>
      <c r="F245" s="22">
        <f>+SUMIF('[1]Mapping CE PREV 2024'!$B$5:$B$387,'[1]New Mod. CEprev2024 STAMPA'!C245,'[1]Mapping CE PREV 2024'!$I$5:$I$387)</f>
        <v>0</v>
      </c>
      <c r="G245" s="22">
        <f t="shared" si="3"/>
        <v>0</v>
      </c>
      <c r="H245" s="16"/>
    </row>
    <row r="246" spans="1:8" ht="30" outlineLevel="1">
      <c r="A246" s="1" t="s">
        <v>6</v>
      </c>
      <c r="B246" s="19"/>
      <c r="C246" s="20" t="s">
        <v>497</v>
      </c>
      <c r="D246" s="21" t="s">
        <v>498</v>
      </c>
      <c r="E246" s="22">
        <f>+SUMIF('[1]Mapping CE PREV 2024'!$B$5:$B$387,'[1]New Mod. CEprev2024 STAMPA'!C246,'[1]Mapping CE PREV 2024'!$M$5:$M$387)</f>
        <v>0</v>
      </c>
      <c r="F246" s="22">
        <f>+SUMIF('[1]Mapping CE PREV 2024'!$B$5:$B$387,'[1]New Mod. CEprev2024 STAMPA'!C246,'[1]Mapping CE PREV 2024'!$I$5:$I$387)</f>
        <v>0</v>
      </c>
      <c r="G246" s="22">
        <f t="shared" si="3"/>
        <v>0</v>
      </c>
      <c r="H246" s="16"/>
    </row>
    <row r="247" spans="1:8" outlineLevel="1">
      <c r="A247" s="1" t="s">
        <v>6</v>
      </c>
      <c r="B247" s="19"/>
      <c r="C247" s="20" t="s">
        <v>499</v>
      </c>
      <c r="D247" s="21" t="s">
        <v>500</v>
      </c>
      <c r="E247" s="29">
        <f>SUM(E248:E252)</f>
        <v>0</v>
      </c>
      <c r="F247" s="29">
        <f>SUM(F248:F252)</f>
        <v>0</v>
      </c>
      <c r="G247" s="29">
        <f t="shared" si="3"/>
        <v>0</v>
      </c>
      <c r="H247" s="16" t="s">
        <v>9</v>
      </c>
    </row>
    <row r="248" spans="1:8" ht="30" outlineLevel="1">
      <c r="A248" s="1" t="s">
        <v>6</v>
      </c>
      <c r="B248" s="19" t="s">
        <v>42</v>
      </c>
      <c r="C248" s="20" t="s">
        <v>501</v>
      </c>
      <c r="D248" s="21" t="s">
        <v>502</v>
      </c>
      <c r="E248" s="22">
        <f>+SUMIF('[1]Mapping CE PREV 2024'!$B$5:$B$387,'[1]New Mod. CEprev2024 STAMPA'!C248,'[1]Mapping CE PREV 2024'!$M$5:$M$387)</f>
        <v>0</v>
      </c>
      <c r="F248" s="22">
        <f>+SUMIF('[1]Mapping CE PREV 2024'!$B$5:$B$387,'[1]New Mod. CEprev2024 STAMPA'!C248,'[1]Mapping CE PREV 2024'!$I$5:$I$387)</f>
        <v>0</v>
      </c>
      <c r="G248" s="22">
        <f t="shared" si="3"/>
        <v>0</v>
      </c>
      <c r="H248" s="16"/>
    </row>
    <row r="249" spans="1:8" outlineLevel="1">
      <c r="A249" s="1" t="s">
        <v>6</v>
      </c>
      <c r="B249" s="19"/>
      <c r="C249" s="20" t="s">
        <v>503</v>
      </c>
      <c r="D249" s="21" t="s">
        <v>504</v>
      </c>
      <c r="E249" s="22">
        <f>+SUMIF('[1]Mapping CE PREV 2024'!$B$5:$B$387,'[1]New Mod. CEprev2024 STAMPA'!C249,'[1]Mapping CE PREV 2024'!$M$5:$M$387)</f>
        <v>0</v>
      </c>
      <c r="F249" s="22">
        <f>+SUMIF('[1]Mapping CE PREV 2024'!$B$5:$B$387,'[1]New Mod. CEprev2024 STAMPA'!C249,'[1]Mapping CE PREV 2024'!$I$5:$I$387)</f>
        <v>0</v>
      </c>
      <c r="G249" s="22">
        <f t="shared" si="3"/>
        <v>0</v>
      </c>
      <c r="H249" s="16"/>
    </row>
    <row r="250" spans="1:8" outlineLevel="1">
      <c r="A250" s="1" t="s">
        <v>6</v>
      </c>
      <c r="B250" s="19" t="s">
        <v>129</v>
      </c>
      <c r="C250" s="20" t="s">
        <v>505</v>
      </c>
      <c r="D250" s="21" t="s">
        <v>506</v>
      </c>
      <c r="E250" s="22">
        <f>+SUMIF('[1]Mapping CE PREV 2024'!$B$5:$B$387,'[1]New Mod. CEprev2024 STAMPA'!C250,'[1]Mapping CE PREV 2024'!$M$5:$M$387)</f>
        <v>0</v>
      </c>
      <c r="F250" s="22">
        <f>+SUMIF('[1]Mapping CE PREV 2024'!$B$5:$B$387,'[1]New Mod. CEprev2024 STAMPA'!C250,'[1]Mapping CE PREV 2024'!$I$5:$I$387)</f>
        <v>0</v>
      </c>
      <c r="G250" s="22">
        <f t="shared" si="3"/>
        <v>0</v>
      </c>
      <c r="H250" s="16"/>
    </row>
    <row r="251" spans="1:8" outlineLevel="1">
      <c r="A251" s="1" t="s">
        <v>6</v>
      </c>
      <c r="B251" s="19"/>
      <c r="C251" s="20" t="s">
        <v>507</v>
      </c>
      <c r="D251" s="21" t="s">
        <v>508</v>
      </c>
      <c r="E251" s="22">
        <f>+SUMIF('[1]Mapping CE PREV 2024'!$B$5:$B$387,'[1]New Mod. CEprev2024 STAMPA'!C251,'[1]Mapping CE PREV 2024'!$M$5:$M$387)</f>
        <v>0</v>
      </c>
      <c r="F251" s="22">
        <f>+SUMIF('[1]Mapping CE PREV 2024'!$B$5:$B$387,'[1]New Mod. CEprev2024 STAMPA'!C251,'[1]Mapping CE PREV 2024'!$I$5:$I$387)</f>
        <v>0</v>
      </c>
      <c r="G251" s="22">
        <f t="shared" si="3"/>
        <v>0</v>
      </c>
      <c r="H251" s="16"/>
    </row>
    <row r="252" spans="1:8" ht="30" outlineLevel="1">
      <c r="A252" s="1" t="s">
        <v>6</v>
      </c>
      <c r="B252" s="19"/>
      <c r="C252" s="20" t="s">
        <v>509</v>
      </c>
      <c r="D252" s="21" t="s">
        <v>510</v>
      </c>
      <c r="E252" s="22">
        <f>+SUMIF('[1]Mapping CE PREV 2024'!$B$5:$B$387,'[1]New Mod. CEprev2024 STAMPA'!C252,'[1]Mapping CE PREV 2024'!$M$5:$M$387)</f>
        <v>0</v>
      </c>
      <c r="F252" s="22">
        <f>+SUMIF('[1]Mapping CE PREV 2024'!$B$5:$B$387,'[1]New Mod. CEprev2024 STAMPA'!C252,'[1]Mapping CE PREV 2024'!$I$5:$I$387)</f>
        <v>0</v>
      </c>
      <c r="G252" s="22">
        <f t="shared" si="3"/>
        <v>0</v>
      </c>
      <c r="H252" s="16"/>
    </row>
    <row r="253" spans="1:8">
      <c r="B253" s="19"/>
      <c r="C253" s="20" t="s">
        <v>511</v>
      </c>
      <c r="D253" s="21" t="s">
        <v>512</v>
      </c>
      <c r="E253" s="30">
        <f>SUM(E254:E257)</f>
        <v>1980232.42</v>
      </c>
      <c r="F253" s="30">
        <f>SUM(F254:F257)</f>
        <v>1453998.21</v>
      </c>
      <c r="G253" s="30">
        <f t="shared" si="3"/>
        <v>526234.21</v>
      </c>
      <c r="H253" s="16" t="s">
        <v>9</v>
      </c>
    </row>
    <row r="254" spans="1:8" ht="30">
      <c r="A254" s="1" t="s">
        <v>6</v>
      </c>
      <c r="B254" s="19" t="s">
        <v>42</v>
      </c>
      <c r="C254" s="20" t="s">
        <v>513</v>
      </c>
      <c r="D254" s="21" t="s">
        <v>514</v>
      </c>
      <c r="E254" s="22">
        <f>+SUMIF('[1]Mapping CE PREV 2024'!$B$5:$B$387,'[1]New Mod. CEprev2024 STAMPA'!C254,'[1]Mapping CE PREV 2024'!$M$5:$M$387)</f>
        <v>0</v>
      </c>
      <c r="F254" s="22">
        <f>+SUMIF('[1]Mapping CE PREV 2024'!$B$5:$B$387,'[1]New Mod. CEprev2024 STAMPA'!C254,'[1]Mapping CE PREV 2024'!$I$5:$I$387)</f>
        <v>0</v>
      </c>
      <c r="G254" s="22">
        <f t="shared" si="3"/>
        <v>0</v>
      </c>
      <c r="H254" s="16"/>
    </row>
    <row r="255" spans="1:8">
      <c r="A255" s="1" t="s">
        <v>6</v>
      </c>
      <c r="B255" s="27"/>
      <c r="C255" s="20" t="s">
        <v>515</v>
      </c>
      <c r="D255" s="21" t="s">
        <v>516</v>
      </c>
      <c r="E255" s="22">
        <f>+SUMIF('[1]Mapping CE PREV 2024'!$B$5:$B$387,'[1]New Mod. CEprev2024 STAMPA'!C255,'[1]Mapping CE PREV 2024'!$M$5:$M$387)</f>
        <v>0</v>
      </c>
      <c r="F255" s="22">
        <f>+SUMIF('[1]Mapping CE PREV 2024'!$B$5:$B$387,'[1]New Mod. CEprev2024 STAMPA'!C255,'[1]Mapping CE PREV 2024'!$I$5:$I$387)</f>
        <v>0</v>
      </c>
      <c r="G255" s="22">
        <f t="shared" si="3"/>
        <v>0</v>
      </c>
      <c r="H255" s="16"/>
    </row>
    <row r="256" spans="1:8">
      <c r="A256" s="1" t="s">
        <v>6</v>
      </c>
      <c r="B256" s="19" t="s">
        <v>129</v>
      </c>
      <c r="C256" s="20" t="s">
        <v>517</v>
      </c>
      <c r="D256" s="21" t="s">
        <v>518</v>
      </c>
      <c r="E256" s="22">
        <f>+SUMIF('[1]Mapping CE PREV 2024'!$B$5:$B$387,'[1]New Mod. CEprev2024 STAMPA'!C256,'[1]Mapping CE PREV 2024'!$M$5:$M$387)</f>
        <v>0</v>
      </c>
      <c r="F256" s="22">
        <f>+SUMIF('[1]Mapping CE PREV 2024'!$B$5:$B$387,'[1]New Mod. CEprev2024 STAMPA'!C256,'[1]Mapping CE PREV 2024'!$I$5:$I$387)</f>
        <v>0</v>
      </c>
      <c r="G256" s="22">
        <f t="shared" si="3"/>
        <v>0</v>
      </c>
      <c r="H256" s="16"/>
    </row>
    <row r="257" spans="1:8">
      <c r="B257" s="19"/>
      <c r="C257" s="20" t="s">
        <v>519</v>
      </c>
      <c r="D257" s="21" t="s">
        <v>520</v>
      </c>
      <c r="E257" s="22">
        <f>+SUMIF('[1]Mapping CE PREV 2024'!$B$5:$B$387,'[1]New Mod. CEprev2024 STAMPA'!C257,'[1]Mapping CE PREV 2024'!$M$5:$M$387)</f>
        <v>1980232.42</v>
      </c>
      <c r="F257" s="22">
        <f>+SUMIF('[1]Mapping CE PREV 2024'!$B$5:$B$387,'[1]New Mod. CEprev2024 STAMPA'!C257,'[1]Mapping CE PREV 2024'!$I$5:$I$387)</f>
        <v>1453998.21</v>
      </c>
      <c r="G257" s="22">
        <f t="shared" si="3"/>
        <v>526234.21</v>
      </c>
      <c r="H257" s="43"/>
    </row>
    <row r="258" spans="1:8" ht="30">
      <c r="A258" s="1" t="s">
        <v>6</v>
      </c>
      <c r="B258" s="19"/>
      <c r="C258" s="20" t="s">
        <v>521</v>
      </c>
      <c r="D258" s="21" t="s">
        <v>522</v>
      </c>
      <c r="E258" s="29">
        <f>+E259+E262+E264+E265+E266+E263</f>
        <v>0</v>
      </c>
      <c r="F258" s="29">
        <f>+F259+F262+F264+F265+F266+F263</f>
        <v>0</v>
      </c>
      <c r="G258" s="29">
        <f t="shared" si="3"/>
        <v>0</v>
      </c>
      <c r="H258" s="16" t="s">
        <v>9</v>
      </c>
    </row>
    <row r="259" spans="1:8" ht="30">
      <c r="A259" s="1" t="s">
        <v>6</v>
      </c>
      <c r="B259" s="19" t="s">
        <v>42</v>
      </c>
      <c r="C259" s="20" t="s">
        <v>523</v>
      </c>
      <c r="D259" s="21" t="s">
        <v>524</v>
      </c>
      <c r="E259" s="29">
        <f>+E260+E261</f>
        <v>0</v>
      </c>
      <c r="F259" s="29">
        <f>+F260+F261</f>
        <v>0</v>
      </c>
      <c r="G259" s="29">
        <f t="shared" si="3"/>
        <v>0</v>
      </c>
      <c r="H259" s="16" t="s">
        <v>9</v>
      </c>
    </row>
    <row r="260" spans="1:8">
      <c r="A260" s="1" t="s">
        <v>6</v>
      </c>
      <c r="B260" s="19" t="s">
        <v>42</v>
      </c>
      <c r="C260" s="20" t="s">
        <v>525</v>
      </c>
      <c r="D260" s="21" t="s">
        <v>526</v>
      </c>
      <c r="E260" s="22">
        <f>+SUMIF('[1]Mapping CE PREV 2024'!$B$5:$B$387,'[1]New Mod. CEprev2024 STAMPA'!C260,'[1]Mapping CE PREV 2024'!$M$5:$M$387)</f>
        <v>0</v>
      </c>
      <c r="F260" s="22">
        <f>+SUMIF('[1]Mapping CE PREV 2024'!$B$5:$B$387,'[1]New Mod. CEprev2024 STAMPA'!C260,'[1]Mapping CE PREV 2024'!$I$5:$I$387)</f>
        <v>0</v>
      </c>
      <c r="G260" s="22">
        <f t="shared" ref="G260:G323" si="4">+E260-F260</f>
        <v>0</v>
      </c>
      <c r="H260" s="16"/>
    </row>
    <row r="261" spans="1:8">
      <c r="A261" s="1" t="s">
        <v>6</v>
      </c>
      <c r="B261" s="19" t="s">
        <v>42</v>
      </c>
      <c r="C261" s="20" t="s">
        <v>527</v>
      </c>
      <c r="D261" s="21" t="s">
        <v>528</v>
      </c>
      <c r="E261" s="22">
        <f>+SUMIF('[1]Mapping CE PREV 2024'!$B$5:$B$387,'[1]New Mod. CEprev2024 STAMPA'!C261,'[1]Mapping CE PREV 2024'!$M$5:$M$387)</f>
        <v>0</v>
      </c>
      <c r="F261" s="22">
        <f>+SUMIF('[1]Mapping CE PREV 2024'!$B$5:$B$387,'[1]New Mod. CEprev2024 STAMPA'!C261,'[1]Mapping CE PREV 2024'!$I$5:$I$387)</f>
        <v>0</v>
      </c>
      <c r="G261" s="22">
        <f t="shared" si="4"/>
        <v>0</v>
      </c>
      <c r="H261" s="16"/>
    </row>
    <row r="262" spans="1:8">
      <c r="A262" s="1" t="s">
        <v>6</v>
      </c>
      <c r="B262" s="19"/>
      <c r="C262" s="20" t="s">
        <v>529</v>
      </c>
      <c r="D262" s="21" t="s">
        <v>530</v>
      </c>
      <c r="E262" s="22">
        <f>+SUMIF('[1]Mapping CE PREV 2024'!$B$5:$B$387,'[1]New Mod. CEprev2024 STAMPA'!C262,'[1]Mapping CE PREV 2024'!$M$5:$M$387)</f>
        <v>0</v>
      </c>
      <c r="F262" s="22">
        <f>+SUMIF('[1]Mapping CE PREV 2024'!$B$5:$B$387,'[1]New Mod. CEprev2024 STAMPA'!C262,'[1]Mapping CE PREV 2024'!$I$5:$I$387)</f>
        <v>0</v>
      </c>
      <c r="G262" s="22">
        <f t="shared" si="4"/>
        <v>0</v>
      </c>
      <c r="H262" s="16"/>
    </row>
    <row r="263" spans="1:8" ht="45">
      <c r="A263" s="1" t="s">
        <v>6</v>
      </c>
      <c r="B263" s="19" t="s">
        <v>129</v>
      </c>
      <c r="C263" s="20" t="s">
        <v>531</v>
      </c>
      <c r="D263" s="21" t="s">
        <v>532</v>
      </c>
      <c r="E263" s="22">
        <f>+SUMIF('[1]Mapping CE PREV 2024'!$B$5:$B$387,'[1]New Mod. CEprev2024 STAMPA'!C263,'[1]Mapping CE PREV 2024'!$M$5:$M$387)</f>
        <v>0</v>
      </c>
      <c r="F263" s="22">
        <f>+SUMIF('[1]Mapping CE PREV 2024'!$B$5:$B$387,'[1]New Mod. CEprev2024 STAMPA'!C263,'[1]Mapping CE PREV 2024'!$I$5:$I$387)</f>
        <v>0</v>
      </c>
      <c r="G263" s="22">
        <f t="shared" si="4"/>
        <v>0</v>
      </c>
      <c r="H263" s="16"/>
    </row>
    <row r="264" spans="1:8" ht="30">
      <c r="A264" s="1" t="s">
        <v>6</v>
      </c>
      <c r="B264" s="27" t="s">
        <v>136</v>
      </c>
      <c r="C264" s="20" t="s">
        <v>533</v>
      </c>
      <c r="D264" s="21" t="s">
        <v>534</v>
      </c>
      <c r="E264" s="22">
        <f>+SUMIF('[1]Mapping CE PREV 2024'!$B$5:$B$387,'[1]New Mod. CEprev2024 STAMPA'!C264,'[1]Mapping CE PREV 2024'!$M$5:$M$387)</f>
        <v>0</v>
      </c>
      <c r="F264" s="22">
        <f>+SUMIF('[1]Mapping CE PREV 2024'!$B$5:$B$387,'[1]New Mod. CEprev2024 STAMPA'!C264,'[1]Mapping CE PREV 2024'!$I$5:$I$387)</f>
        <v>0</v>
      </c>
      <c r="G264" s="22">
        <f t="shared" si="4"/>
        <v>0</v>
      </c>
      <c r="H264" s="16"/>
    </row>
    <row r="265" spans="1:8">
      <c r="A265" s="1" t="s">
        <v>6</v>
      </c>
      <c r="B265" s="19"/>
      <c r="C265" s="20" t="s">
        <v>535</v>
      </c>
      <c r="D265" s="21" t="s">
        <v>536</v>
      </c>
      <c r="E265" s="22">
        <f>+SUMIF('[1]Mapping CE PREV 2024'!$B$5:$B$387,'[1]New Mod. CEprev2024 STAMPA'!C265,'[1]Mapping CE PREV 2024'!$M$5:$M$387)</f>
        <v>0</v>
      </c>
      <c r="F265" s="22">
        <f>+SUMIF('[1]Mapping CE PREV 2024'!$B$5:$B$387,'[1]New Mod. CEprev2024 STAMPA'!C265,'[1]Mapping CE PREV 2024'!$I$5:$I$387)</f>
        <v>0</v>
      </c>
      <c r="G265" s="22">
        <f t="shared" si="4"/>
        <v>0</v>
      </c>
      <c r="H265" s="16"/>
    </row>
    <row r="266" spans="1:8">
      <c r="A266" s="1" t="s">
        <v>6</v>
      </c>
      <c r="B266" s="19"/>
      <c r="C266" s="20" t="s">
        <v>537</v>
      </c>
      <c r="D266" s="21" t="s">
        <v>538</v>
      </c>
      <c r="E266" s="22">
        <f>+SUMIF('[1]Mapping CE PREV 2024'!$B$5:$B$387,'[1]New Mod. CEprev2024 STAMPA'!C266,'[1]Mapping CE PREV 2024'!$M$5:$M$387)</f>
        <v>0</v>
      </c>
      <c r="F266" s="22">
        <f>+SUMIF('[1]Mapping CE PREV 2024'!$B$5:$B$387,'[1]New Mod. CEprev2024 STAMPA'!C266,'[1]Mapping CE PREV 2024'!$I$5:$I$387)</f>
        <v>0</v>
      </c>
      <c r="G266" s="22">
        <f t="shared" si="4"/>
        <v>0</v>
      </c>
      <c r="H266" s="16"/>
    </row>
    <row r="267" spans="1:8" ht="30">
      <c r="B267" s="19"/>
      <c r="C267" s="20" t="s">
        <v>539</v>
      </c>
      <c r="D267" s="21" t="s">
        <v>540</v>
      </c>
      <c r="E267" s="31">
        <f>SUM(E268:E274)</f>
        <v>1981723.21</v>
      </c>
      <c r="F267" s="31">
        <f>SUM(F268:F274)</f>
        <v>1981723.21</v>
      </c>
      <c r="G267" s="31">
        <f t="shared" si="4"/>
        <v>0</v>
      </c>
      <c r="H267" s="16" t="s">
        <v>9</v>
      </c>
    </row>
    <row r="268" spans="1:8" ht="30">
      <c r="B268" s="19"/>
      <c r="C268" s="20" t="s">
        <v>541</v>
      </c>
      <c r="D268" s="21" t="s">
        <v>542</v>
      </c>
      <c r="E268" s="22">
        <f>+SUMIF('[1]Mapping CE PREV 2024'!$B$5:$B$387,'[1]New Mod. CEprev2024 STAMPA'!C268,'[1]Mapping CE PREV 2024'!$M$5:$M$387)</f>
        <v>1416233.21</v>
      </c>
      <c r="F268" s="22">
        <f>+SUMIF('[1]Mapping CE PREV 2024'!$B$5:$B$387,'[1]New Mod. CEprev2024 STAMPA'!C268,'[1]Mapping CE PREV 2024'!$I$5:$I$387)</f>
        <v>1416233.21</v>
      </c>
      <c r="G268" s="22">
        <f t="shared" si="4"/>
        <v>0</v>
      </c>
      <c r="H268" s="43"/>
    </row>
    <row r="269" spans="1:8" ht="30">
      <c r="B269" s="19"/>
      <c r="C269" s="20" t="s">
        <v>543</v>
      </c>
      <c r="D269" s="21" t="s">
        <v>544</v>
      </c>
      <c r="E269" s="22">
        <f>+SUMIF('[1]Mapping CE PREV 2024'!$B$5:$B$387,'[1]New Mod. CEprev2024 STAMPA'!C269,'[1]Mapping CE PREV 2024'!$M$5:$M$387)</f>
        <v>80730</v>
      </c>
      <c r="F269" s="22">
        <f>+SUMIF('[1]Mapping CE PREV 2024'!$B$5:$B$387,'[1]New Mod. CEprev2024 STAMPA'!C269,'[1]Mapping CE PREV 2024'!$I$5:$I$387)</f>
        <v>80730</v>
      </c>
      <c r="G269" s="22">
        <f t="shared" si="4"/>
        <v>0</v>
      </c>
      <c r="H269" s="43"/>
    </row>
    <row r="270" spans="1:8" ht="30">
      <c r="A270" s="1" t="s">
        <v>6</v>
      </c>
      <c r="B270" s="19"/>
      <c r="C270" s="20" t="s">
        <v>545</v>
      </c>
      <c r="D270" s="21" t="s">
        <v>546</v>
      </c>
      <c r="E270" s="22">
        <f>+SUMIF('[1]Mapping CE PREV 2024'!$B$5:$B$387,'[1]New Mod. CEprev2024 STAMPA'!C270,'[1]Mapping CE PREV 2024'!$M$5:$M$387)</f>
        <v>0</v>
      </c>
      <c r="F270" s="22">
        <f>+SUMIF('[1]Mapping CE PREV 2024'!$B$5:$B$387,'[1]New Mod. CEprev2024 STAMPA'!C270,'[1]Mapping CE PREV 2024'!$I$5:$I$387)</f>
        <v>0</v>
      </c>
      <c r="G270" s="22">
        <f t="shared" si="4"/>
        <v>0</v>
      </c>
      <c r="H270" s="43"/>
    </row>
    <row r="271" spans="1:8" ht="45">
      <c r="B271" s="19"/>
      <c r="C271" s="20" t="s">
        <v>547</v>
      </c>
      <c r="D271" s="21" t="s">
        <v>548</v>
      </c>
      <c r="E271" s="22">
        <f>+SUMIF('[1]Mapping CE PREV 2024'!$B$5:$B$387,'[1]New Mod. CEprev2024 STAMPA'!C271,'[1]Mapping CE PREV 2024'!$M$5:$M$387)</f>
        <v>225960</v>
      </c>
      <c r="F271" s="22">
        <f>+SUMIF('[1]Mapping CE PREV 2024'!$B$5:$B$387,'[1]New Mod. CEprev2024 STAMPA'!C271,'[1]Mapping CE PREV 2024'!$I$5:$I$387)</f>
        <v>225960</v>
      </c>
      <c r="G271" s="22">
        <f t="shared" si="4"/>
        <v>0</v>
      </c>
      <c r="H271" s="43"/>
    </row>
    <row r="272" spans="1:8" ht="45">
      <c r="A272" s="1" t="s">
        <v>6</v>
      </c>
      <c r="B272" s="19" t="s">
        <v>42</v>
      </c>
      <c r="C272" s="20" t="s">
        <v>549</v>
      </c>
      <c r="D272" s="21" t="s">
        <v>550</v>
      </c>
      <c r="E272" s="22">
        <f>+SUMIF('[1]Mapping CE PREV 2024'!$B$5:$B$387,'[1]New Mod. CEprev2024 STAMPA'!C272,'[1]Mapping CE PREV 2024'!$M$5:$M$387)</f>
        <v>0</v>
      </c>
      <c r="F272" s="22">
        <f>+SUMIF('[1]Mapping CE PREV 2024'!$B$5:$B$387,'[1]New Mod. CEprev2024 STAMPA'!C272,'[1]Mapping CE PREV 2024'!$I$5:$I$387)</f>
        <v>0</v>
      </c>
      <c r="G272" s="22">
        <f t="shared" si="4"/>
        <v>0</v>
      </c>
      <c r="H272" s="43"/>
    </row>
    <row r="273" spans="1:8" ht="30">
      <c r="A273" s="1" t="s">
        <v>6</v>
      </c>
      <c r="B273" s="19"/>
      <c r="C273" s="20" t="s">
        <v>551</v>
      </c>
      <c r="D273" s="21" t="s">
        <v>552</v>
      </c>
      <c r="E273" s="22">
        <f>+SUMIF('[1]Mapping CE PREV 2024'!$B$5:$B$387,'[1]New Mod. CEprev2024 STAMPA'!C273,'[1]Mapping CE PREV 2024'!$M$5:$M$387)</f>
        <v>0</v>
      </c>
      <c r="F273" s="22">
        <f>+SUMIF('[1]Mapping CE PREV 2024'!$B$5:$B$387,'[1]New Mod. CEprev2024 STAMPA'!C273,'[1]Mapping CE PREV 2024'!$I$5:$I$387)</f>
        <v>0</v>
      </c>
      <c r="G273" s="22">
        <f t="shared" si="4"/>
        <v>0</v>
      </c>
      <c r="H273" s="43"/>
    </row>
    <row r="274" spans="1:8" ht="45">
      <c r="B274" s="19" t="s">
        <v>42</v>
      </c>
      <c r="C274" s="20" t="s">
        <v>553</v>
      </c>
      <c r="D274" s="21" t="s">
        <v>554</v>
      </c>
      <c r="E274" s="22">
        <f>+SUMIF('[1]Mapping CE PREV 2024'!$B$5:$B$387,'[1]New Mod. CEprev2024 STAMPA'!C274,'[1]Mapping CE PREV 2024'!$M$5:$M$387)</f>
        <v>258800</v>
      </c>
      <c r="F274" s="22">
        <f>+SUMIF('[1]Mapping CE PREV 2024'!$B$5:$B$387,'[1]New Mod. CEprev2024 STAMPA'!C274,'[1]Mapping CE PREV 2024'!$I$5:$I$387)</f>
        <v>258800</v>
      </c>
      <c r="G274" s="22">
        <f t="shared" si="4"/>
        <v>0</v>
      </c>
      <c r="H274" s="43"/>
    </row>
    <row r="275" spans="1:8">
      <c r="B275" s="19"/>
      <c r="C275" s="20" t="s">
        <v>555</v>
      </c>
      <c r="D275" s="21" t="s">
        <v>556</v>
      </c>
      <c r="E275" s="31">
        <f>SUM(E277:E282)</f>
        <v>1079291.3099999998</v>
      </c>
      <c r="F275" s="31">
        <f>SUM(F277:F282)</f>
        <v>1079291.3099999998</v>
      </c>
      <c r="G275" s="31">
        <f t="shared" si="4"/>
        <v>0</v>
      </c>
      <c r="H275" s="16" t="s">
        <v>9</v>
      </c>
    </row>
    <row r="276" spans="1:8">
      <c r="A276" s="1" t="s">
        <v>6</v>
      </c>
      <c r="B276" s="19"/>
      <c r="C276" s="20" t="s">
        <v>557</v>
      </c>
      <c r="D276" s="21" t="s">
        <v>558</v>
      </c>
      <c r="E276" s="22">
        <f>+SUMIF('[1]Mapping CE PREV 2024'!$B$5:$B$387,'[1]New Mod. CEprev2024 STAMPA'!C276,'[1]Mapping CE PREV 2024'!$M$5:$M$387)</f>
        <v>0</v>
      </c>
      <c r="F276" s="22">
        <f>+SUMIF('[1]Mapping CE PREV 2024'!$B$5:$B$387,'[1]New Mod. CEprev2024 STAMPA'!C276,'[1]Mapping CE PREV 2024'!$I$5:$I$387)</f>
        <v>0</v>
      </c>
      <c r="G276" s="22">
        <f t="shared" si="4"/>
        <v>0</v>
      </c>
      <c r="H276" s="16"/>
    </row>
    <row r="277" spans="1:8">
      <c r="A277" s="1" t="s">
        <v>6</v>
      </c>
      <c r="B277" s="19"/>
      <c r="C277" s="20" t="s">
        <v>559</v>
      </c>
      <c r="D277" s="21" t="s">
        <v>560</v>
      </c>
      <c r="E277" s="22">
        <f>+SUMIF('[1]Mapping CE PREV 2024'!$B$5:$B$387,'[1]New Mod. CEprev2024 STAMPA'!C277,'[1]Mapping CE PREV 2024'!$M$5:$M$387)</f>
        <v>0</v>
      </c>
      <c r="F277" s="22">
        <f>+SUMIF('[1]Mapping CE PREV 2024'!$B$5:$B$387,'[1]New Mod. CEprev2024 STAMPA'!C277,'[1]Mapping CE PREV 2024'!$I$5:$I$387)</f>
        <v>0</v>
      </c>
      <c r="G277" s="22">
        <f t="shared" si="4"/>
        <v>0</v>
      </c>
      <c r="H277" s="16"/>
    </row>
    <row r="278" spans="1:8" ht="30">
      <c r="A278" s="1" t="s">
        <v>6</v>
      </c>
      <c r="B278" s="19"/>
      <c r="C278" s="20" t="s">
        <v>561</v>
      </c>
      <c r="D278" s="21" t="s">
        <v>562</v>
      </c>
      <c r="E278" s="22">
        <f>+SUMIF('[1]Mapping CE PREV 2024'!$B$5:$B$387,'[1]New Mod. CEprev2024 STAMPA'!C278,'[1]Mapping CE PREV 2024'!$M$5:$M$387)</f>
        <v>0</v>
      </c>
      <c r="F278" s="22">
        <f>+SUMIF('[1]Mapping CE PREV 2024'!$B$5:$B$387,'[1]New Mod. CEprev2024 STAMPA'!C278,'[1]Mapping CE PREV 2024'!$I$5:$I$387)</f>
        <v>0</v>
      </c>
      <c r="G278" s="22">
        <f t="shared" si="4"/>
        <v>0</v>
      </c>
      <c r="H278" s="16"/>
    </row>
    <row r="279" spans="1:8">
      <c r="A279" s="1" t="s">
        <v>6</v>
      </c>
      <c r="B279" s="19"/>
      <c r="C279" s="20" t="s">
        <v>563</v>
      </c>
      <c r="D279" s="21" t="s">
        <v>564</v>
      </c>
      <c r="E279" s="22">
        <f>+SUMIF('[1]Mapping CE PREV 2024'!$B$5:$B$387,'[1]New Mod. CEprev2024 STAMPA'!C279,'[1]Mapping CE PREV 2024'!$M$5:$M$387)</f>
        <v>0</v>
      </c>
      <c r="F279" s="22">
        <f>+SUMIF('[1]Mapping CE PREV 2024'!$B$5:$B$387,'[1]New Mod. CEprev2024 STAMPA'!C279,'[1]Mapping CE PREV 2024'!$I$5:$I$387)</f>
        <v>0</v>
      </c>
      <c r="G279" s="22">
        <f t="shared" si="4"/>
        <v>0</v>
      </c>
      <c r="H279" s="16"/>
    </row>
    <row r="280" spans="1:8">
      <c r="B280" s="19"/>
      <c r="C280" s="20" t="s">
        <v>565</v>
      </c>
      <c r="D280" s="21" t="s">
        <v>566</v>
      </c>
      <c r="E280" s="22">
        <f>+SUMIF('[1]Mapping CE PREV 2024'!$B$5:$B$387,'[1]New Mod. CEprev2024 STAMPA'!C280,'[1]Mapping CE PREV 2024'!$M$5:$M$387)</f>
        <v>3370.13</v>
      </c>
      <c r="F280" s="22">
        <f>+SUMIF('[1]Mapping CE PREV 2024'!$B$5:$B$387,'[1]New Mod. CEprev2024 STAMPA'!C280,'[1]Mapping CE PREV 2024'!$I$5:$I$387)</f>
        <v>3370.13</v>
      </c>
      <c r="G280" s="22">
        <f t="shared" si="4"/>
        <v>0</v>
      </c>
      <c r="H280" s="43"/>
    </row>
    <row r="281" spans="1:8" ht="30">
      <c r="B281" s="19" t="s">
        <v>42</v>
      </c>
      <c r="C281" s="20" t="s">
        <v>567</v>
      </c>
      <c r="D281" s="21" t="s">
        <v>568</v>
      </c>
      <c r="E281" s="22">
        <f>+SUMIF('[1]Mapping CE PREV 2024'!$B$5:$B$387,'[1]New Mod. CEprev2024 STAMPA'!C281,'[1]Mapping CE PREV 2024'!$M$5:$M$387)</f>
        <v>1075921.18</v>
      </c>
      <c r="F281" s="22">
        <f>+SUMIF('[1]Mapping CE PREV 2024'!$B$5:$B$387,'[1]New Mod. CEprev2024 STAMPA'!C281,'[1]Mapping CE PREV 2024'!$I$5:$I$387)</f>
        <v>1075921.18</v>
      </c>
      <c r="G281" s="22">
        <f t="shared" si="4"/>
        <v>0</v>
      </c>
      <c r="H281" s="43"/>
    </row>
    <row r="282" spans="1:8">
      <c r="A282" s="1" t="s">
        <v>6</v>
      </c>
      <c r="B282" s="19" t="s">
        <v>42</v>
      </c>
      <c r="C282" s="20" t="s">
        <v>569</v>
      </c>
      <c r="D282" s="21" t="s">
        <v>570</v>
      </c>
      <c r="E282" s="22">
        <f>+SUMIF('[1]Mapping CE PREV 2024'!$B$5:$B$387,'[1]New Mod. CEprev2024 STAMPA'!C282,'[1]Mapping CE PREV 2024'!$M$5:$M$387)</f>
        <v>0</v>
      </c>
      <c r="F282" s="22">
        <f>+SUMIF('[1]Mapping CE PREV 2024'!$B$5:$B$387,'[1]New Mod. CEprev2024 STAMPA'!C282,'[1]Mapping CE PREV 2024'!$I$5:$I$387)</f>
        <v>0</v>
      </c>
      <c r="G282" s="22">
        <f t="shared" si="4"/>
        <v>0</v>
      </c>
      <c r="H282" s="16"/>
    </row>
    <row r="283" spans="1:8" ht="30">
      <c r="B283" s="19"/>
      <c r="C283" s="20" t="s">
        <v>571</v>
      </c>
      <c r="D283" s="21" t="s">
        <v>572</v>
      </c>
      <c r="E283" s="30">
        <f>SUM(E284:E286,E293)</f>
        <v>3133263.4300000006</v>
      </c>
      <c r="F283" s="30">
        <f>SUM(F284:F286,F293)</f>
        <v>4757838.4300000006</v>
      </c>
      <c r="G283" s="30">
        <f t="shared" si="4"/>
        <v>-1624575</v>
      </c>
      <c r="H283" s="16" t="s">
        <v>9</v>
      </c>
    </row>
    <row r="284" spans="1:8" ht="30">
      <c r="A284" s="1" t="s">
        <v>6</v>
      </c>
      <c r="B284" s="19" t="s">
        <v>42</v>
      </c>
      <c r="C284" s="20" t="s">
        <v>573</v>
      </c>
      <c r="D284" s="21" t="s">
        <v>574</v>
      </c>
      <c r="E284" s="22">
        <f>+SUMIF('[1]Mapping CE PREV 2024'!$B$5:$B$387,'[1]New Mod. CEprev2024 STAMPA'!C284,'[1]Mapping CE PREV 2024'!$M$5:$M$387)</f>
        <v>0</v>
      </c>
      <c r="F284" s="22">
        <f>+SUMIF('[1]Mapping CE PREV 2024'!$B$5:$B$387,'[1]New Mod. CEprev2024 STAMPA'!C284,'[1]Mapping CE PREV 2024'!$I$5:$I$387)</f>
        <v>0</v>
      </c>
      <c r="G284" s="22">
        <f t="shared" si="4"/>
        <v>0</v>
      </c>
      <c r="H284" s="16"/>
    </row>
    <row r="285" spans="1:8" ht="30">
      <c r="A285" s="1" t="s">
        <v>6</v>
      </c>
      <c r="B285" s="19"/>
      <c r="C285" s="20" t="s">
        <v>575</v>
      </c>
      <c r="D285" s="21" t="s">
        <v>576</v>
      </c>
      <c r="E285" s="22">
        <f>+SUMIF('[1]Mapping CE PREV 2024'!$B$5:$B$387,'[1]New Mod. CEprev2024 STAMPA'!C285,'[1]Mapping CE PREV 2024'!$M$5:$M$387)</f>
        <v>0</v>
      </c>
      <c r="F285" s="22">
        <f>+SUMIF('[1]Mapping CE PREV 2024'!$B$5:$B$387,'[1]New Mod. CEprev2024 STAMPA'!C285,'[1]Mapping CE PREV 2024'!$I$5:$I$387)</f>
        <v>0</v>
      </c>
      <c r="G285" s="22">
        <f t="shared" si="4"/>
        <v>0</v>
      </c>
      <c r="H285" s="16"/>
    </row>
    <row r="286" spans="1:8" ht="30">
      <c r="B286" s="19"/>
      <c r="C286" s="20" t="s">
        <v>577</v>
      </c>
      <c r="D286" s="21" t="s">
        <v>578</v>
      </c>
      <c r="E286" s="29">
        <f>SUM(E287:E292)</f>
        <v>2798768.2300000004</v>
      </c>
      <c r="F286" s="29">
        <f>SUM(F287:F292)</f>
        <v>4423343.2300000004</v>
      </c>
      <c r="G286" s="29">
        <f t="shared" si="4"/>
        <v>-1624575</v>
      </c>
      <c r="H286" s="16" t="s">
        <v>9</v>
      </c>
    </row>
    <row r="287" spans="1:8" ht="30">
      <c r="B287" s="19"/>
      <c r="C287" s="20" t="s">
        <v>579</v>
      </c>
      <c r="D287" s="21" t="s">
        <v>580</v>
      </c>
      <c r="E287" s="22">
        <f>+SUMIF('[1]Mapping CE PREV 2024'!$B$5:$B$387,'[1]New Mod. CEprev2024 STAMPA'!C287,'[1]Mapping CE PREV 2024'!$M$5:$M$387)</f>
        <v>600000</v>
      </c>
      <c r="F287" s="22">
        <f>+SUMIF('[1]Mapping CE PREV 2024'!$B$5:$B$387,'[1]New Mod. CEprev2024 STAMPA'!C287,'[1]Mapping CE PREV 2024'!$I$5:$I$387)</f>
        <v>1570254</v>
      </c>
      <c r="G287" s="22">
        <f t="shared" si="4"/>
        <v>-970254</v>
      </c>
      <c r="H287" s="43"/>
    </row>
    <row r="288" spans="1:8" ht="30">
      <c r="B288" s="19"/>
      <c r="C288" s="20" t="s">
        <v>581</v>
      </c>
      <c r="D288" s="21" t="s">
        <v>582</v>
      </c>
      <c r="E288" s="22">
        <f>+SUMIF('[1]Mapping CE PREV 2024'!$B$5:$B$387,'[1]New Mod. CEprev2024 STAMPA'!C288,'[1]Mapping CE PREV 2024'!$M$5:$M$387)</f>
        <v>0.20000000001164153</v>
      </c>
      <c r="F288" s="22">
        <f>+SUMIF('[1]Mapping CE PREV 2024'!$B$5:$B$387,'[1]New Mod. CEprev2024 STAMPA'!C288,'[1]Mapping CE PREV 2024'!$I$5:$I$387)</f>
        <v>401409.2</v>
      </c>
      <c r="G288" s="22">
        <f t="shared" si="4"/>
        <v>-401409</v>
      </c>
      <c r="H288" s="43"/>
    </row>
    <row r="289" spans="1:8" ht="30">
      <c r="B289" s="19"/>
      <c r="C289" s="20" t="s">
        <v>583</v>
      </c>
      <c r="D289" s="21" t="s">
        <v>584</v>
      </c>
      <c r="E289" s="22">
        <f>+SUMIF('[1]Mapping CE PREV 2024'!$B$5:$B$387,'[1]New Mod. CEprev2024 STAMPA'!C289,'[1]Mapping CE PREV 2024'!$M$5:$M$387)</f>
        <v>2179861.83</v>
      </c>
      <c r="F289" s="22">
        <f>+SUMIF('[1]Mapping CE PREV 2024'!$B$5:$B$387,'[1]New Mod. CEprev2024 STAMPA'!C289,'[1]Mapping CE PREV 2024'!$I$5:$I$387)</f>
        <v>2179861.83</v>
      </c>
      <c r="G289" s="22">
        <f t="shared" si="4"/>
        <v>0</v>
      </c>
      <c r="H289" s="43"/>
    </row>
    <row r="290" spans="1:8">
      <c r="A290" s="1" t="s">
        <v>6</v>
      </c>
      <c r="B290" s="19"/>
      <c r="C290" s="20" t="s">
        <v>585</v>
      </c>
      <c r="D290" s="21" t="s">
        <v>586</v>
      </c>
      <c r="E290" s="22">
        <f>+SUMIF('[1]Mapping CE PREV 2024'!$B$5:$B$387,'[1]New Mod. CEprev2024 STAMPA'!C290,'[1]Mapping CE PREV 2024'!$M$5:$M$387)</f>
        <v>0</v>
      </c>
      <c r="F290" s="22">
        <f>+SUMIF('[1]Mapping CE PREV 2024'!$B$5:$B$387,'[1]New Mod. CEprev2024 STAMPA'!C290,'[1]Mapping CE PREV 2024'!$I$5:$I$387)</f>
        <v>0</v>
      </c>
      <c r="G290" s="22">
        <f t="shared" si="4"/>
        <v>0</v>
      </c>
      <c r="H290" s="43"/>
    </row>
    <row r="291" spans="1:8">
      <c r="A291" s="1" t="s">
        <v>6</v>
      </c>
      <c r="B291" s="19"/>
      <c r="C291" s="20" t="s">
        <v>587</v>
      </c>
      <c r="D291" s="21" t="s">
        <v>588</v>
      </c>
      <c r="E291" s="22">
        <f>+SUMIF('[1]Mapping CE PREV 2024'!$B$5:$B$387,'[1]New Mod. CEprev2024 STAMPA'!C291,'[1]Mapping CE PREV 2024'!$M$5:$M$387)</f>
        <v>0</v>
      </c>
      <c r="F291" s="22">
        <f>+SUMIF('[1]Mapping CE PREV 2024'!$B$5:$B$387,'[1]New Mod. CEprev2024 STAMPA'!C291,'[1]Mapping CE PREV 2024'!$I$5:$I$387)</f>
        <v>0</v>
      </c>
      <c r="G291" s="22">
        <f t="shared" si="4"/>
        <v>0</v>
      </c>
      <c r="H291" s="43"/>
    </row>
    <row r="292" spans="1:8" ht="30">
      <c r="B292" s="19"/>
      <c r="C292" s="20" t="s">
        <v>589</v>
      </c>
      <c r="D292" s="21" t="s">
        <v>590</v>
      </c>
      <c r="E292" s="22">
        <f>+SUMIF('[1]Mapping CE PREV 2024'!$B$5:$B$387,'[1]New Mod. CEprev2024 STAMPA'!C292,'[1]Mapping CE PREV 2024'!$M$5:$M$387)</f>
        <v>18906.2</v>
      </c>
      <c r="F292" s="22">
        <f>+SUMIF('[1]Mapping CE PREV 2024'!$B$5:$B$387,'[1]New Mod. CEprev2024 STAMPA'!C292,'[1]Mapping CE PREV 2024'!$I$5:$I$387)</f>
        <v>271818.2</v>
      </c>
      <c r="G292" s="22">
        <f t="shared" si="4"/>
        <v>-252912</v>
      </c>
      <c r="H292" s="43"/>
    </row>
    <row r="293" spans="1:8" ht="30">
      <c r="B293" s="19"/>
      <c r="C293" s="44" t="s">
        <v>591</v>
      </c>
      <c r="D293" s="21" t="s">
        <v>592</v>
      </c>
      <c r="E293" s="29">
        <f>SUM(E294:E296)</f>
        <v>334495.2</v>
      </c>
      <c r="F293" s="29">
        <f>SUM(F294:F296)</f>
        <v>334495.2</v>
      </c>
      <c r="G293" s="29">
        <f t="shared" si="4"/>
        <v>0</v>
      </c>
      <c r="H293" s="43" t="s">
        <v>9</v>
      </c>
    </row>
    <row r="294" spans="1:8" ht="30">
      <c r="B294" s="19" t="s">
        <v>42</v>
      </c>
      <c r="C294" s="20" t="s">
        <v>593</v>
      </c>
      <c r="D294" s="21" t="s">
        <v>594</v>
      </c>
      <c r="E294" s="22">
        <f>+SUMIF('[1]Mapping CE PREV 2024'!$B$5:$B$387,'[1]New Mod. CEprev2024 STAMPA'!C294,'[1]Mapping CE PREV 2024'!$M$5:$M$387)</f>
        <v>334495.2</v>
      </c>
      <c r="F294" s="22">
        <f>+SUMIF('[1]Mapping CE PREV 2024'!$B$5:$B$387,'[1]New Mod. CEprev2024 STAMPA'!C294,'[1]Mapping CE PREV 2024'!$I$5:$I$387)</f>
        <v>334495.2</v>
      </c>
      <c r="G294" s="22">
        <f t="shared" si="4"/>
        <v>0</v>
      </c>
      <c r="H294" s="43"/>
    </row>
    <row r="295" spans="1:8" ht="30">
      <c r="A295" s="1" t="s">
        <v>6</v>
      </c>
      <c r="B295" s="19"/>
      <c r="C295" s="20" t="s">
        <v>595</v>
      </c>
      <c r="D295" s="21" t="s">
        <v>596</v>
      </c>
      <c r="E295" s="22">
        <f>+SUMIF('[1]Mapping CE PREV 2024'!$B$5:$B$387,'[1]New Mod. CEprev2024 STAMPA'!C295,'[1]Mapping CE PREV 2024'!$M$5:$M$387)</f>
        <v>0</v>
      </c>
      <c r="F295" s="22">
        <f>+SUMIF('[1]Mapping CE PREV 2024'!$B$5:$B$387,'[1]New Mod. CEprev2024 STAMPA'!C295,'[1]Mapping CE PREV 2024'!$I$5:$I$387)</f>
        <v>0</v>
      </c>
      <c r="G295" s="22">
        <f t="shared" si="4"/>
        <v>0</v>
      </c>
      <c r="H295" s="43"/>
    </row>
    <row r="296" spans="1:8" ht="30">
      <c r="A296" s="1" t="s">
        <v>6</v>
      </c>
      <c r="B296" s="19" t="s">
        <v>136</v>
      </c>
      <c r="C296" s="20" t="s">
        <v>597</v>
      </c>
      <c r="D296" s="21" t="s">
        <v>598</v>
      </c>
      <c r="E296" s="22">
        <f>+SUMIF('[1]Mapping CE PREV 2024'!$B$5:$B$387,'[1]New Mod. CEprev2024 STAMPA'!C296,'[1]Mapping CE PREV 2024'!$M$5:$M$387)</f>
        <v>0</v>
      </c>
      <c r="F296" s="22">
        <f>+SUMIF('[1]Mapping CE PREV 2024'!$B$5:$B$387,'[1]New Mod. CEprev2024 STAMPA'!C296,'[1]Mapping CE PREV 2024'!$I$5:$I$387)</f>
        <v>0</v>
      </c>
      <c r="G296" s="22">
        <f t="shared" si="4"/>
        <v>0</v>
      </c>
      <c r="H296" s="43"/>
    </row>
    <row r="297" spans="1:8">
      <c r="B297" s="19"/>
      <c r="C297" s="20" t="s">
        <v>599</v>
      </c>
      <c r="D297" s="21" t="s">
        <v>600</v>
      </c>
      <c r="E297" s="45">
        <f>SUM(E298:E304)</f>
        <v>15665523.439999999</v>
      </c>
      <c r="F297" s="45">
        <f>SUM(F298:F304)</f>
        <v>14589475.439999999</v>
      </c>
      <c r="G297" s="45">
        <f t="shared" si="4"/>
        <v>1076048</v>
      </c>
      <c r="H297" s="16" t="s">
        <v>9</v>
      </c>
    </row>
    <row r="298" spans="1:8" ht="30">
      <c r="B298" s="19" t="s">
        <v>42</v>
      </c>
      <c r="C298" s="20" t="s">
        <v>601</v>
      </c>
      <c r="D298" s="21" t="s">
        <v>602</v>
      </c>
      <c r="E298" s="22">
        <f>+SUMIF('[1]Mapping CE PREV 2024'!$B$5:$B$387,'[1]New Mod. CEprev2024 STAMPA'!C298,'[1]Mapping CE PREV 2024'!$M$5:$M$387)</f>
        <v>802887.14</v>
      </c>
      <c r="F298" s="22">
        <f>+SUMIF('[1]Mapping CE PREV 2024'!$B$5:$B$387,'[1]New Mod. CEprev2024 STAMPA'!C298,'[1]Mapping CE PREV 2024'!$I$5:$I$387)</f>
        <v>731887.14</v>
      </c>
      <c r="G298" s="22">
        <f t="shared" si="4"/>
        <v>71000</v>
      </c>
      <c r="H298" s="43"/>
    </row>
    <row r="299" spans="1:8" ht="30">
      <c r="A299" s="1" t="s">
        <v>6</v>
      </c>
      <c r="B299" s="19"/>
      <c r="C299" s="20" t="s">
        <v>603</v>
      </c>
      <c r="D299" s="21" t="s">
        <v>604</v>
      </c>
      <c r="E299" s="22">
        <f>+SUMIF('[1]Mapping CE PREV 2024'!$B$5:$B$387,'[1]New Mod. CEprev2024 STAMPA'!C299,'[1]Mapping CE PREV 2024'!$M$5:$M$387)</f>
        <v>0</v>
      </c>
      <c r="F299" s="22">
        <f>+SUMIF('[1]Mapping CE PREV 2024'!$B$5:$B$387,'[1]New Mod. CEprev2024 STAMPA'!C299,'[1]Mapping CE PREV 2024'!$I$5:$I$387)</f>
        <v>0</v>
      </c>
      <c r="G299" s="22">
        <f t="shared" si="4"/>
        <v>0</v>
      </c>
      <c r="H299" s="43"/>
    </row>
    <row r="300" spans="1:8" ht="30">
      <c r="B300" s="19" t="s">
        <v>136</v>
      </c>
      <c r="C300" s="20" t="s">
        <v>605</v>
      </c>
      <c r="D300" s="21" t="s">
        <v>606</v>
      </c>
      <c r="E300" s="22">
        <f>+SUMIF('[1]Mapping CE PREV 2024'!$B$5:$B$387,'[1]New Mod. CEprev2024 STAMPA'!C300,'[1]Mapping CE PREV 2024'!$M$5:$M$387)</f>
        <v>68029.37</v>
      </c>
      <c r="F300" s="22">
        <f>+SUMIF('[1]Mapping CE PREV 2024'!$B$5:$B$387,'[1]New Mod. CEprev2024 STAMPA'!C300,'[1]Mapping CE PREV 2024'!$I$5:$I$387)</f>
        <v>68029.37</v>
      </c>
      <c r="G300" s="22">
        <f t="shared" si="4"/>
        <v>0</v>
      </c>
      <c r="H300" s="43"/>
    </row>
    <row r="301" spans="1:8">
      <c r="B301" s="19"/>
      <c r="C301" s="20" t="s">
        <v>607</v>
      </c>
      <c r="D301" s="21" t="s">
        <v>608</v>
      </c>
      <c r="E301" s="22">
        <f>+SUMIF('[1]Mapping CE PREV 2024'!$B$5:$B$387,'[1]New Mod. CEprev2024 STAMPA'!C301,'[1]Mapping CE PREV 2024'!$M$5:$M$387)</f>
        <v>14794606.93</v>
      </c>
      <c r="F301" s="22">
        <f>+SUMIF('[1]Mapping CE PREV 2024'!$B$5:$B$387,'[1]New Mod. CEprev2024 STAMPA'!C301,'[1]Mapping CE PREV 2024'!$I$5:$I$387)</f>
        <v>13789558.93</v>
      </c>
      <c r="G301" s="22">
        <f t="shared" si="4"/>
        <v>1005048</v>
      </c>
      <c r="H301" s="43"/>
    </row>
    <row r="302" spans="1:8" ht="30">
      <c r="A302" s="1" t="s">
        <v>6</v>
      </c>
      <c r="B302" s="19"/>
      <c r="C302" s="20" t="s">
        <v>609</v>
      </c>
      <c r="D302" s="21" t="s">
        <v>610</v>
      </c>
      <c r="E302" s="22">
        <f>+SUMIF('[1]Mapping CE PREV 2024'!$B$5:$B$387,'[1]New Mod. CEprev2024 STAMPA'!C302,'[1]Mapping CE PREV 2024'!$M$5:$M$387)</f>
        <v>0</v>
      </c>
      <c r="F302" s="22">
        <f>+SUMIF('[1]Mapping CE PREV 2024'!$B$5:$B$387,'[1]New Mod. CEprev2024 STAMPA'!C302,'[1]Mapping CE PREV 2024'!$I$5:$I$387)</f>
        <v>0</v>
      </c>
      <c r="G302" s="22">
        <f t="shared" si="4"/>
        <v>0</v>
      </c>
      <c r="H302" s="43"/>
    </row>
    <row r="303" spans="1:8" ht="30">
      <c r="A303" s="1" t="s">
        <v>6</v>
      </c>
      <c r="B303" s="19" t="s">
        <v>42</v>
      </c>
      <c r="C303" s="20" t="s">
        <v>611</v>
      </c>
      <c r="D303" s="21" t="s">
        <v>612</v>
      </c>
      <c r="E303" s="22">
        <f>+SUMIF('[1]Mapping CE PREV 2024'!$B$5:$B$387,'[1]New Mod. CEprev2024 STAMPA'!C303,'[1]Mapping CE PREV 2024'!$M$5:$M$387)</f>
        <v>0</v>
      </c>
      <c r="F303" s="22">
        <f>+SUMIF('[1]Mapping CE PREV 2024'!$B$5:$B$387,'[1]New Mod. CEprev2024 STAMPA'!C303,'[1]Mapping CE PREV 2024'!$I$5:$I$387)</f>
        <v>0</v>
      </c>
      <c r="G303" s="22">
        <f t="shared" si="4"/>
        <v>0</v>
      </c>
      <c r="H303" s="43"/>
    </row>
    <row r="304" spans="1:8" ht="30">
      <c r="A304" s="1" t="s">
        <v>6</v>
      </c>
      <c r="B304" s="19" t="s">
        <v>136</v>
      </c>
      <c r="C304" s="20" t="s">
        <v>613</v>
      </c>
      <c r="D304" s="21" t="s">
        <v>614</v>
      </c>
      <c r="E304" s="22">
        <f>+SUMIF('[1]Mapping CE PREV 2024'!$B$5:$B$387,'[1]New Mod. CEprev2024 STAMPA'!C304,'[1]Mapping CE PREV 2024'!$M$5:$M$387)</f>
        <v>0</v>
      </c>
      <c r="F304" s="22">
        <f>+SUMIF('[1]Mapping CE PREV 2024'!$B$5:$B$387,'[1]New Mod. CEprev2024 STAMPA'!C304,'[1]Mapping CE PREV 2024'!$I$5:$I$387)</f>
        <v>0</v>
      </c>
      <c r="G304" s="22">
        <f t="shared" si="4"/>
        <v>0</v>
      </c>
      <c r="H304" s="43"/>
    </row>
    <row r="305" spans="1:8" ht="30">
      <c r="A305" s="1" t="s">
        <v>6</v>
      </c>
      <c r="B305" s="19" t="s">
        <v>129</v>
      </c>
      <c r="C305" s="20" t="s">
        <v>615</v>
      </c>
      <c r="D305" s="21" t="s">
        <v>616</v>
      </c>
      <c r="E305" s="22">
        <f>+SUMIF('[1]Mapping CE PREV 2024'!$B$5:$B$387,'[1]New Mod. CEprev2024 STAMPA'!C305,'[1]Mapping CE PREV 2024'!$M$5:$M$387)</f>
        <v>0</v>
      </c>
      <c r="F305" s="22">
        <f>+SUMIF('[1]Mapping CE PREV 2024'!$B$5:$B$387,'[1]New Mod. CEprev2024 STAMPA'!C305,'[1]Mapping CE PREV 2024'!$I$5:$I$387)</f>
        <v>0</v>
      </c>
      <c r="G305" s="22">
        <f t="shared" si="4"/>
        <v>0</v>
      </c>
      <c r="H305" s="16"/>
    </row>
    <row r="306" spans="1:8">
      <c r="B306" s="19"/>
      <c r="C306" s="18" t="s">
        <v>617</v>
      </c>
      <c r="D306" s="14" t="s">
        <v>618</v>
      </c>
      <c r="E306" s="33">
        <f>+E307+E327+E341</f>
        <v>31983155.07</v>
      </c>
      <c r="F306" s="33">
        <f>+F307+F327+F341</f>
        <v>28009893.040000003</v>
      </c>
      <c r="G306" s="33">
        <f t="shared" si="4"/>
        <v>3973262.0299999975</v>
      </c>
      <c r="H306" s="16" t="s">
        <v>9</v>
      </c>
    </row>
    <row r="307" spans="1:8">
      <c r="B307" s="19"/>
      <c r="C307" s="46" t="s">
        <v>619</v>
      </c>
      <c r="D307" s="47" t="s">
        <v>620</v>
      </c>
      <c r="E307" s="48">
        <f>+E308+E309+E310+E313+E314+E315+E316+E317+E318+E319+E320+E323</f>
        <v>26298510.449999999</v>
      </c>
      <c r="F307" s="48">
        <f>+F308+F309+F310+F313+F314+F315+F316+F317+F318+F319+F320+F323</f>
        <v>22611022.420000002</v>
      </c>
      <c r="G307" s="48">
        <f t="shared" si="4"/>
        <v>3687488.0299999975</v>
      </c>
      <c r="H307" s="16" t="s">
        <v>9</v>
      </c>
    </row>
    <row r="308" spans="1:8">
      <c r="B308" s="19"/>
      <c r="C308" s="20" t="s">
        <v>621</v>
      </c>
      <c r="D308" s="21" t="s">
        <v>622</v>
      </c>
      <c r="E308" s="22">
        <f>+SUMIF('[1]Mapping CE PREV 2024'!$B$5:$B$387,'[1]New Mod. CEprev2024 STAMPA'!C308,'[1]Mapping CE PREV 2024'!$M$5:$M$387)</f>
        <v>327875.99</v>
      </c>
      <c r="F308" s="22">
        <f>+SUMIF('[1]Mapping CE PREV 2024'!$B$5:$B$387,'[1]New Mod. CEprev2024 STAMPA'!C308,'[1]Mapping CE PREV 2024'!$I$5:$I$387)</f>
        <v>327875.99</v>
      </c>
      <c r="G308" s="22">
        <f t="shared" si="4"/>
        <v>0</v>
      </c>
      <c r="H308" s="43"/>
    </row>
    <row r="309" spans="1:8">
      <c r="B309" s="19"/>
      <c r="C309" s="20" t="s">
        <v>623</v>
      </c>
      <c r="D309" s="21" t="s">
        <v>624</v>
      </c>
      <c r="E309" s="22">
        <f>+SUMIF('[1]Mapping CE PREV 2024'!$B$5:$B$387,'[1]New Mod. CEprev2024 STAMPA'!C309,'[1]Mapping CE PREV 2024'!$M$5:$M$387)</f>
        <v>5787044</v>
      </c>
      <c r="F309" s="22">
        <f>+SUMIF('[1]Mapping CE PREV 2024'!$B$5:$B$387,'[1]New Mod. CEprev2024 STAMPA'!C309,'[1]Mapping CE PREV 2024'!$I$5:$I$387)</f>
        <v>5487044</v>
      </c>
      <c r="G309" s="22">
        <f t="shared" si="4"/>
        <v>300000</v>
      </c>
      <c r="H309" s="43"/>
    </row>
    <row r="310" spans="1:8">
      <c r="B310" s="19"/>
      <c r="C310" s="20" t="s">
        <v>625</v>
      </c>
      <c r="D310" s="21" t="s">
        <v>626</v>
      </c>
      <c r="E310" s="29">
        <f>+E311+E312</f>
        <v>3967000</v>
      </c>
      <c r="F310" s="29">
        <f>+F311+F312</f>
        <v>3640000</v>
      </c>
      <c r="G310" s="29">
        <f t="shared" si="4"/>
        <v>327000</v>
      </c>
      <c r="H310" s="16" t="s">
        <v>9</v>
      </c>
    </row>
    <row r="311" spans="1:8">
      <c r="B311" s="19"/>
      <c r="C311" s="20" t="s">
        <v>627</v>
      </c>
      <c r="D311" s="21" t="s">
        <v>628</v>
      </c>
      <c r="E311" s="22">
        <f>+SUMIF('[1]Mapping CE PREV 2024'!$B$5:$B$387,'[1]New Mod. CEprev2024 STAMPA'!C311,'[1]Mapping CE PREV 2024'!$M$5:$M$387)</f>
        <v>183000</v>
      </c>
      <c r="F311" s="22">
        <f>+SUMIF('[1]Mapping CE PREV 2024'!$B$5:$B$387,'[1]New Mod. CEprev2024 STAMPA'!C311,'[1]Mapping CE PREV 2024'!$I$5:$I$387)</f>
        <v>40000</v>
      </c>
      <c r="G311" s="22">
        <f t="shared" si="4"/>
        <v>143000</v>
      </c>
      <c r="H311" s="43"/>
    </row>
    <row r="312" spans="1:8">
      <c r="B312" s="19"/>
      <c r="C312" s="20" t="s">
        <v>629</v>
      </c>
      <c r="D312" s="21" t="s">
        <v>630</v>
      </c>
      <c r="E312" s="22">
        <f>+SUMIF('[1]Mapping CE PREV 2024'!$B$5:$B$387,'[1]New Mod. CEprev2024 STAMPA'!C312,'[1]Mapping CE PREV 2024'!$M$5:$M$387)</f>
        <v>3784000</v>
      </c>
      <c r="F312" s="22">
        <f>+SUMIF('[1]Mapping CE PREV 2024'!$B$5:$B$387,'[1]New Mod. CEprev2024 STAMPA'!C312,'[1]Mapping CE PREV 2024'!$I$5:$I$387)</f>
        <v>3600000</v>
      </c>
      <c r="G312" s="22">
        <f t="shared" si="4"/>
        <v>184000</v>
      </c>
      <c r="H312" s="43"/>
    </row>
    <row r="313" spans="1:8">
      <c r="A313" s="1" t="s">
        <v>6</v>
      </c>
      <c r="B313" s="19"/>
      <c r="C313" s="20" t="s">
        <v>631</v>
      </c>
      <c r="D313" s="21" t="s">
        <v>632</v>
      </c>
      <c r="E313" s="22">
        <f>+SUMIF('[1]Mapping CE PREV 2024'!$B$5:$B$387,'[1]New Mod. CEprev2024 STAMPA'!C313,'[1]Mapping CE PREV 2024'!$M$5:$M$387)</f>
        <v>0</v>
      </c>
      <c r="F313" s="22">
        <f>+SUMIF('[1]Mapping CE PREV 2024'!$B$5:$B$387,'[1]New Mod. CEprev2024 STAMPA'!C313,'[1]Mapping CE PREV 2024'!$I$5:$I$387)</f>
        <v>0</v>
      </c>
      <c r="G313" s="22">
        <f t="shared" si="4"/>
        <v>0</v>
      </c>
      <c r="H313" s="43"/>
    </row>
    <row r="314" spans="1:8">
      <c r="B314" s="19"/>
      <c r="C314" s="20" t="s">
        <v>633</v>
      </c>
      <c r="D314" s="21" t="s">
        <v>634</v>
      </c>
      <c r="E314" s="22">
        <f>+SUMIF('[1]Mapping CE PREV 2024'!$B$5:$B$387,'[1]New Mod. CEprev2024 STAMPA'!C314,'[1]Mapping CE PREV 2024'!$M$5:$M$387)</f>
        <v>1599919.3900000001</v>
      </c>
      <c r="F314" s="22">
        <f>+SUMIF('[1]Mapping CE PREV 2024'!$B$5:$B$387,'[1]New Mod. CEprev2024 STAMPA'!C314,'[1]Mapping CE PREV 2024'!$I$5:$I$387)</f>
        <v>1599919.3900000001</v>
      </c>
      <c r="G314" s="22">
        <f t="shared" si="4"/>
        <v>0</v>
      </c>
      <c r="H314" s="43"/>
    </row>
    <row r="315" spans="1:8">
      <c r="B315" s="19"/>
      <c r="C315" s="20" t="s">
        <v>635</v>
      </c>
      <c r="D315" s="21" t="s">
        <v>636</v>
      </c>
      <c r="E315" s="22">
        <f>+SUMIF('[1]Mapping CE PREV 2024'!$B$5:$B$387,'[1]New Mod. CEprev2024 STAMPA'!C315,'[1]Mapping CE PREV 2024'!$M$5:$M$387)</f>
        <v>51000</v>
      </c>
      <c r="F315" s="22">
        <f>+SUMIF('[1]Mapping CE PREV 2024'!$B$5:$B$387,'[1]New Mod. CEprev2024 STAMPA'!C315,'[1]Mapping CE PREV 2024'!$I$5:$I$387)</f>
        <v>20000</v>
      </c>
      <c r="G315" s="22">
        <f t="shared" si="4"/>
        <v>31000</v>
      </c>
      <c r="H315" s="43"/>
    </row>
    <row r="316" spans="1:8">
      <c r="B316" s="19"/>
      <c r="C316" s="20" t="s">
        <v>637</v>
      </c>
      <c r="D316" s="21" t="s">
        <v>638</v>
      </c>
      <c r="E316" s="22">
        <f>+SUMIF('[1]Mapping CE PREV 2024'!$B$5:$B$387,'[1]New Mod. CEprev2024 STAMPA'!C316,'[1]Mapping CE PREV 2024'!$M$5:$M$387)</f>
        <v>719628.85</v>
      </c>
      <c r="F316" s="22">
        <f>+SUMIF('[1]Mapping CE PREV 2024'!$B$5:$B$387,'[1]New Mod. CEprev2024 STAMPA'!C316,'[1]Mapping CE PREV 2024'!$I$5:$I$387)</f>
        <v>480751.97</v>
      </c>
      <c r="G316" s="22">
        <f t="shared" si="4"/>
        <v>238876.88</v>
      </c>
      <c r="H316" s="43"/>
    </row>
    <row r="317" spans="1:8">
      <c r="B317" s="19"/>
      <c r="C317" s="20" t="s">
        <v>639</v>
      </c>
      <c r="D317" s="21" t="s">
        <v>640</v>
      </c>
      <c r="E317" s="22">
        <f>+SUMIF('[1]Mapping CE PREV 2024'!$B$5:$B$387,'[1]New Mod. CEprev2024 STAMPA'!C317,'[1]Mapping CE PREV 2024'!$M$5:$M$387)</f>
        <v>450301</v>
      </c>
      <c r="F317" s="22">
        <f>+SUMIF('[1]Mapping CE PREV 2024'!$B$5:$B$387,'[1]New Mod. CEprev2024 STAMPA'!C317,'[1]Mapping CE PREV 2024'!$I$5:$I$387)</f>
        <v>450301</v>
      </c>
      <c r="G317" s="22">
        <f t="shared" si="4"/>
        <v>0</v>
      </c>
      <c r="H317" s="43"/>
    </row>
    <row r="318" spans="1:8">
      <c r="B318" s="19"/>
      <c r="C318" s="20" t="s">
        <v>641</v>
      </c>
      <c r="D318" s="21" t="s">
        <v>642</v>
      </c>
      <c r="E318" s="22">
        <f>+SUMIF('[1]Mapping CE PREV 2024'!$B$5:$B$387,'[1]New Mod. CEprev2024 STAMPA'!C318,'[1]Mapping CE PREV 2024'!$M$5:$M$387)</f>
        <v>3079.99</v>
      </c>
      <c r="F318" s="22">
        <f>+SUMIF('[1]Mapping CE PREV 2024'!$B$5:$B$387,'[1]New Mod. CEprev2024 STAMPA'!C318,'[1]Mapping CE PREV 2024'!$I$5:$I$387)</f>
        <v>3079.99</v>
      </c>
      <c r="G318" s="22">
        <f t="shared" si="4"/>
        <v>0</v>
      </c>
      <c r="H318" s="43"/>
    </row>
    <row r="319" spans="1:8">
      <c r="B319" s="19"/>
      <c r="C319" s="20" t="s">
        <v>643</v>
      </c>
      <c r="D319" s="21" t="s">
        <v>644</v>
      </c>
      <c r="E319" s="22">
        <f>+SUMIF('[1]Mapping CE PREV 2024'!$B$5:$B$387,'[1]New Mod. CEprev2024 STAMPA'!C319,'[1]Mapping CE PREV 2024'!$M$5:$M$387)</f>
        <v>1257276.21</v>
      </c>
      <c r="F319" s="22">
        <f>+SUMIF('[1]Mapping CE PREV 2024'!$B$5:$B$387,'[1]New Mod. CEprev2024 STAMPA'!C319,'[1]Mapping CE PREV 2024'!$I$5:$I$387)</f>
        <v>1257276.21</v>
      </c>
      <c r="G319" s="22">
        <f t="shared" si="4"/>
        <v>0</v>
      </c>
      <c r="H319" s="43"/>
    </row>
    <row r="320" spans="1:8">
      <c r="B320" s="19"/>
      <c r="C320" s="20" t="s">
        <v>645</v>
      </c>
      <c r="D320" s="21" t="s">
        <v>646</v>
      </c>
      <c r="E320" s="29">
        <f>+E321+E322</f>
        <v>284779</v>
      </c>
      <c r="F320" s="29">
        <f>+F321+F322</f>
        <v>284779</v>
      </c>
      <c r="G320" s="29">
        <f t="shared" si="4"/>
        <v>0</v>
      </c>
      <c r="H320" s="16" t="s">
        <v>9</v>
      </c>
    </row>
    <row r="321" spans="1:8">
      <c r="A321" s="1" t="s">
        <v>6</v>
      </c>
      <c r="B321" s="19"/>
      <c r="C321" s="20" t="s">
        <v>647</v>
      </c>
      <c r="D321" s="21" t="s">
        <v>648</v>
      </c>
      <c r="E321" s="22">
        <f>+SUMIF('[1]Mapping CE PREV 2024'!$B$5:$B$387,'[1]New Mod. CEprev2024 STAMPA'!C321,'[1]Mapping CE PREV 2024'!$M$5:$M$387)</f>
        <v>0</v>
      </c>
      <c r="F321" s="22">
        <f>+SUMIF('[1]Mapping CE PREV 2024'!$B$5:$B$387,'[1]New Mod. CEprev2024 STAMPA'!C321,'[1]Mapping CE PREV 2024'!$I$5:$I$387)</f>
        <v>0</v>
      </c>
      <c r="G321" s="22">
        <f t="shared" si="4"/>
        <v>0</v>
      </c>
      <c r="H321" s="43"/>
    </row>
    <row r="322" spans="1:8">
      <c r="B322" s="19"/>
      <c r="C322" s="20" t="s">
        <v>649</v>
      </c>
      <c r="D322" s="21" t="s">
        <v>650</v>
      </c>
      <c r="E322" s="22">
        <f>+SUMIF('[1]Mapping CE PREV 2024'!$B$5:$B$387,'[1]New Mod. CEprev2024 STAMPA'!C322,'[1]Mapping CE PREV 2024'!$M$5:$M$387)</f>
        <v>284779</v>
      </c>
      <c r="F322" s="22">
        <f>+SUMIF('[1]Mapping CE PREV 2024'!$B$5:$B$387,'[1]New Mod. CEprev2024 STAMPA'!C322,'[1]Mapping CE PREV 2024'!$I$5:$I$387)</f>
        <v>284779</v>
      </c>
      <c r="G322" s="22">
        <f t="shared" si="4"/>
        <v>0</v>
      </c>
      <c r="H322" s="43"/>
    </row>
    <row r="323" spans="1:8">
      <c r="B323" s="19"/>
      <c r="C323" s="20" t="s">
        <v>651</v>
      </c>
      <c r="D323" s="21" t="s">
        <v>652</v>
      </c>
      <c r="E323" s="29">
        <f>+E324+E325+E326</f>
        <v>11850606.02</v>
      </c>
      <c r="F323" s="29">
        <f>+F324+F325+F326</f>
        <v>9059994.8699999992</v>
      </c>
      <c r="G323" s="29">
        <f t="shared" si="4"/>
        <v>2790611.1500000004</v>
      </c>
      <c r="H323" s="16" t="s">
        <v>9</v>
      </c>
    </row>
    <row r="324" spans="1:8" ht="30">
      <c r="B324" s="19" t="s">
        <v>42</v>
      </c>
      <c r="C324" s="20" t="s">
        <v>653</v>
      </c>
      <c r="D324" s="21" t="s">
        <v>654</v>
      </c>
      <c r="E324" s="22">
        <f>+SUMIF('[1]Mapping CE PREV 2024'!$B$5:$B$387,'[1]New Mod. CEprev2024 STAMPA'!C324,'[1]Mapping CE PREV 2024'!$M$5:$M$387)</f>
        <v>12344.45</v>
      </c>
      <c r="F324" s="22">
        <f>+SUMIF('[1]Mapping CE PREV 2024'!$B$5:$B$387,'[1]New Mod. CEprev2024 STAMPA'!C324,'[1]Mapping CE PREV 2024'!$I$5:$I$387)</f>
        <v>12344.45</v>
      </c>
      <c r="G324" s="22">
        <f t="shared" ref="G324:G387" si="5">+E324-F324</f>
        <v>0</v>
      </c>
      <c r="H324" s="43"/>
    </row>
    <row r="325" spans="1:8">
      <c r="A325" s="1" t="s">
        <v>6</v>
      </c>
      <c r="B325" s="19"/>
      <c r="C325" s="20" t="s">
        <v>655</v>
      </c>
      <c r="D325" s="21" t="s">
        <v>656</v>
      </c>
      <c r="E325" s="22">
        <f>+SUMIF('[1]Mapping CE PREV 2024'!$B$5:$B$387,'[1]New Mod. CEprev2024 STAMPA'!C325,'[1]Mapping CE PREV 2024'!$M$5:$M$387)</f>
        <v>0</v>
      </c>
      <c r="F325" s="22">
        <f>+SUMIF('[1]Mapping CE PREV 2024'!$B$5:$B$387,'[1]New Mod. CEprev2024 STAMPA'!C325,'[1]Mapping CE PREV 2024'!$I$5:$I$387)</f>
        <v>0</v>
      </c>
      <c r="G325" s="22">
        <f t="shared" si="5"/>
        <v>0</v>
      </c>
      <c r="H325" s="43"/>
    </row>
    <row r="326" spans="1:8">
      <c r="B326" s="19"/>
      <c r="C326" s="20" t="s">
        <v>657</v>
      </c>
      <c r="D326" s="21" t="s">
        <v>658</v>
      </c>
      <c r="E326" s="22">
        <f>+SUMIF('[1]Mapping CE PREV 2024'!$B$5:$B$387,'[1]New Mod. CEprev2024 STAMPA'!C326,'[1]Mapping CE PREV 2024'!$M$5:$M$387)</f>
        <v>11838261.57</v>
      </c>
      <c r="F326" s="22">
        <f>+SUMIF('[1]Mapping CE PREV 2024'!$B$5:$B$387,'[1]New Mod. CEprev2024 STAMPA'!C326,'[1]Mapping CE PREV 2024'!$I$5:$I$387)</f>
        <v>9047650.4199999999</v>
      </c>
      <c r="G326" s="22">
        <f t="shared" si="5"/>
        <v>2790611.1500000004</v>
      </c>
      <c r="H326" s="43"/>
    </row>
    <row r="327" spans="1:8" ht="21.2" customHeight="1">
      <c r="B327" s="19"/>
      <c r="C327" s="20" t="s">
        <v>659</v>
      </c>
      <c r="D327" s="21" t="s">
        <v>660</v>
      </c>
      <c r="E327" s="31">
        <f>E328+E329+E330+E337</f>
        <v>5655314</v>
      </c>
      <c r="F327" s="31">
        <f>F328+F329+F330+F337</f>
        <v>5369540</v>
      </c>
      <c r="G327" s="31">
        <f t="shared" si="5"/>
        <v>285774</v>
      </c>
      <c r="H327" s="16" t="s">
        <v>9</v>
      </c>
    </row>
    <row r="328" spans="1:8" ht="30">
      <c r="A328" s="1" t="s">
        <v>6</v>
      </c>
      <c r="B328" s="19" t="s">
        <v>42</v>
      </c>
      <c r="C328" s="20" t="s">
        <v>661</v>
      </c>
      <c r="D328" s="21" t="s">
        <v>662</v>
      </c>
      <c r="E328" s="22">
        <f>+SUMIF('[1]Mapping CE PREV 2024'!$B$5:$B$387,'[1]New Mod. CEprev2024 STAMPA'!C328,'[1]Mapping CE PREV 2024'!$M$5:$M$387)</f>
        <v>0</v>
      </c>
      <c r="F328" s="22">
        <f>+SUMIF('[1]Mapping CE PREV 2024'!$B$5:$B$387,'[1]New Mod. CEprev2024 STAMPA'!C328,'[1]Mapping CE PREV 2024'!$I$5:$I$387)</f>
        <v>0</v>
      </c>
      <c r="G328" s="22">
        <f t="shared" si="5"/>
        <v>0</v>
      </c>
      <c r="H328" s="16"/>
    </row>
    <row r="329" spans="1:8" ht="30">
      <c r="A329" s="1" t="s">
        <v>6</v>
      </c>
      <c r="B329" s="19"/>
      <c r="C329" s="20" t="s">
        <v>663</v>
      </c>
      <c r="D329" s="21" t="s">
        <v>664</v>
      </c>
      <c r="E329" s="22">
        <f>+SUMIF('[1]Mapping CE PREV 2024'!$B$5:$B$387,'[1]New Mod. CEprev2024 STAMPA'!C329,'[1]Mapping CE PREV 2024'!$M$5:$M$387)</f>
        <v>0</v>
      </c>
      <c r="F329" s="22">
        <f>+SUMIF('[1]Mapping CE PREV 2024'!$B$5:$B$387,'[1]New Mod. CEprev2024 STAMPA'!C329,'[1]Mapping CE PREV 2024'!$I$5:$I$387)</f>
        <v>0</v>
      </c>
      <c r="G329" s="22">
        <f t="shared" si="5"/>
        <v>0</v>
      </c>
      <c r="H329" s="16"/>
    </row>
    <row r="330" spans="1:8">
      <c r="B330" s="19"/>
      <c r="C330" s="20" t="s">
        <v>665</v>
      </c>
      <c r="D330" s="49" t="s">
        <v>666</v>
      </c>
      <c r="E330" s="29">
        <f>SUM(E331:E336)</f>
        <v>5655314</v>
      </c>
      <c r="F330" s="29">
        <f>SUM(F331:F336)</f>
        <v>5369540</v>
      </c>
      <c r="G330" s="29">
        <f t="shared" si="5"/>
        <v>285774</v>
      </c>
      <c r="H330" s="16" t="s">
        <v>9</v>
      </c>
    </row>
    <row r="331" spans="1:8">
      <c r="A331" s="1" t="s">
        <v>6</v>
      </c>
      <c r="B331" s="19"/>
      <c r="C331" s="20" t="s">
        <v>667</v>
      </c>
      <c r="D331" s="21" t="s">
        <v>668</v>
      </c>
      <c r="E331" s="22">
        <f>+SUMIF('[1]Mapping CE PREV 2024'!$B$5:$B$387,'[1]New Mod. CEprev2024 STAMPA'!C331,'[1]Mapping CE PREV 2024'!$M$5:$M$387)</f>
        <v>0</v>
      </c>
      <c r="F331" s="22">
        <f>+SUMIF('[1]Mapping CE PREV 2024'!$B$5:$B$387,'[1]New Mod. CEprev2024 STAMPA'!C331,'[1]Mapping CE PREV 2024'!$I$5:$I$387)</f>
        <v>0</v>
      </c>
      <c r="G331" s="22">
        <f t="shared" si="5"/>
        <v>0</v>
      </c>
      <c r="H331" s="16"/>
    </row>
    <row r="332" spans="1:8" ht="30">
      <c r="A332" s="1" t="s">
        <v>6</v>
      </c>
      <c r="B332" s="19"/>
      <c r="C332" s="20" t="s">
        <v>669</v>
      </c>
      <c r="D332" s="21" t="s">
        <v>670</v>
      </c>
      <c r="E332" s="22">
        <f>+SUMIF('[1]Mapping CE PREV 2024'!$B$5:$B$387,'[1]New Mod. CEprev2024 STAMPA'!C332,'[1]Mapping CE PREV 2024'!$M$5:$M$387)</f>
        <v>0</v>
      </c>
      <c r="F332" s="22">
        <f>+SUMIF('[1]Mapping CE PREV 2024'!$B$5:$B$387,'[1]New Mod. CEprev2024 STAMPA'!C332,'[1]Mapping CE PREV 2024'!$I$5:$I$387)</f>
        <v>0</v>
      </c>
      <c r="G332" s="22">
        <f t="shared" si="5"/>
        <v>0</v>
      </c>
      <c r="H332" s="16"/>
    </row>
    <row r="333" spans="1:8" ht="30">
      <c r="A333" s="1" t="s">
        <v>6</v>
      </c>
      <c r="B333" s="19"/>
      <c r="C333" s="20" t="s">
        <v>671</v>
      </c>
      <c r="D333" s="21" t="s">
        <v>672</v>
      </c>
      <c r="E333" s="22">
        <f>+SUMIF('[1]Mapping CE PREV 2024'!$B$5:$B$387,'[1]New Mod. CEprev2024 STAMPA'!C333,'[1]Mapping CE PREV 2024'!$M$5:$M$387)</f>
        <v>0</v>
      </c>
      <c r="F333" s="22">
        <f>+SUMIF('[1]Mapping CE PREV 2024'!$B$5:$B$387,'[1]New Mod. CEprev2024 STAMPA'!C333,'[1]Mapping CE PREV 2024'!$I$5:$I$387)</f>
        <v>0</v>
      </c>
      <c r="G333" s="22">
        <f t="shared" si="5"/>
        <v>0</v>
      </c>
      <c r="H333" s="16"/>
    </row>
    <row r="334" spans="1:8">
      <c r="A334" s="1" t="s">
        <v>6</v>
      </c>
      <c r="B334" s="19"/>
      <c r="C334" s="20" t="s">
        <v>673</v>
      </c>
      <c r="D334" s="21" t="s">
        <v>674</v>
      </c>
      <c r="E334" s="22">
        <f>+SUMIF('[1]Mapping CE PREV 2024'!$B$5:$B$387,'[1]New Mod. CEprev2024 STAMPA'!C334,'[1]Mapping CE PREV 2024'!$M$5:$M$387)</f>
        <v>0</v>
      </c>
      <c r="F334" s="22">
        <f>+SUMIF('[1]Mapping CE PREV 2024'!$B$5:$B$387,'[1]New Mod. CEprev2024 STAMPA'!C334,'[1]Mapping CE PREV 2024'!$I$5:$I$387)</f>
        <v>0</v>
      </c>
      <c r="G334" s="22">
        <f t="shared" si="5"/>
        <v>0</v>
      </c>
      <c r="H334" s="16"/>
    </row>
    <row r="335" spans="1:8" ht="30">
      <c r="B335" s="19"/>
      <c r="C335" s="20" t="s">
        <v>675</v>
      </c>
      <c r="D335" s="21" t="s">
        <v>676</v>
      </c>
      <c r="E335" s="22">
        <f>+SUMIF('[1]Mapping CE PREV 2024'!$B$5:$B$387,'[1]New Mod. CEprev2024 STAMPA'!C335,'[1]Mapping CE PREV 2024'!$M$5:$M$387)</f>
        <v>5655314</v>
      </c>
      <c r="F335" s="22">
        <f>+SUMIF('[1]Mapping CE PREV 2024'!$B$5:$B$387,'[1]New Mod. CEprev2024 STAMPA'!C335,'[1]Mapping CE PREV 2024'!$I$5:$I$387)</f>
        <v>5369540</v>
      </c>
      <c r="G335" s="22">
        <f t="shared" si="5"/>
        <v>285774</v>
      </c>
      <c r="H335" s="16"/>
    </row>
    <row r="336" spans="1:8" ht="60">
      <c r="A336" s="1" t="s">
        <v>6</v>
      </c>
      <c r="B336" s="27"/>
      <c r="C336" s="20" t="s">
        <v>677</v>
      </c>
      <c r="D336" s="21" t="s">
        <v>678</v>
      </c>
      <c r="E336" s="22">
        <f>+SUMIF('[1]Mapping CE PREV 2024'!$B$5:$B$387,'[1]New Mod. CEprev2024 STAMPA'!C336,'[1]Mapping CE PREV 2024'!$M$5:$M$387)</f>
        <v>0</v>
      </c>
      <c r="F336" s="22">
        <f>+SUMIF('[1]Mapping CE PREV 2024'!$B$5:$B$387,'[1]New Mod. CEprev2024 STAMPA'!C336,'[1]Mapping CE PREV 2024'!$I$5:$I$387)</f>
        <v>0</v>
      </c>
      <c r="G336" s="22">
        <f t="shared" si="5"/>
        <v>0</v>
      </c>
      <c r="H336" s="16"/>
    </row>
    <row r="337" spans="1:8" ht="30">
      <c r="A337" s="1" t="s">
        <v>6</v>
      </c>
      <c r="B337" s="19"/>
      <c r="C337" s="20" t="s">
        <v>679</v>
      </c>
      <c r="D337" s="21" t="s">
        <v>680</v>
      </c>
      <c r="E337" s="29">
        <f>SUM(E338:E340)</f>
        <v>0</v>
      </c>
      <c r="F337" s="29">
        <f>SUM(F338:F340)</f>
        <v>0</v>
      </c>
      <c r="G337" s="29">
        <f t="shared" si="5"/>
        <v>0</v>
      </c>
      <c r="H337" s="16" t="s">
        <v>9</v>
      </c>
    </row>
    <row r="338" spans="1:8" ht="30">
      <c r="A338" s="1" t="s">
        <v>6</v>
      </c>
      <c r="B338" s="19" t="s">
        <v>42</v>
      </c>
      <c r="C338" s="20" t="s">
        <v>681</v>
      </c>
      <c r="D338" s="21" t="s">
        <v>682</v>
      </c>
      <c r="E338" s="22">
        <f>+SUMIF('[1]Mapping CE PREV 2024'!$B$5:$B$387,'[1]New Mod. CEprev2024 STAMPA'!C338,'[1]Mapping CE PREV 2024'!$M$5:$M$387)</f>
        <v>0</v>
      </c>
      <c r="F338" s="22">
        <f>+SUMIF('[1]Mapping CE PREV 2024'!$B$5:$B$387,'[1]New Mod. CEprev2024 STAMPA'!C338,'[1]Mapping CE PREV 2024'!$I$5:$I$387)</f>
        <v>0</v>
      </c>
      <c r="G338" s="22">
        <f t="shared" si="5"/>
        <v>0</v>
      </c>
      <c r="H338" s="16"/>
    </row>
    <row r="339" spans="1:8" ht="30">
      <c r="A339" s="1" t="s">
        <v>6</v>
      </c>
      <c r="B339" s="19"/>
      <c r="C339" s="20" t="s">
        <v>683</v>
      </c>
      <c r="D339" s="21" t="s">
        <v>684</v>
      </c>
      <c r="E339" s="22">
        <f>+SUMIF('[1]Mapping CE PREV 2024'!$B$5:$B$387,'[1]New Mod. CEprev2024 STAMPA'!C339,'[1]Mapping CE PREV 2024'!$M$5:$M$387)</f>
        <v>0</v>
      </c>
      <c r="F339" s="22">
        <f>+SUMIF('[1]Mapping CE PREV 2024'!$B$5:$B$387,'[1]New Mod. CEprev2024 STAMPA'!C339,'[1]Mapping CE PREV 2024'!$I$5:$I$387)</f>
        <v>0</v>
      </c>
      <c r="G339" s="22">
        <f t="shared" si="5"/>
        <v>0</v>
      </c>
      <c r="H339" s="16"/>
    </row>
    <row r="340" spans="1:8" ht="30">
      <c r="A340" s="1" t="s">
        <v>6</v>
      </c>
      <c r="B340" s="19" t="s">
        <v>136</v>
      </c>
      <c r="C340" s="20" t="s">
        <v>685</v>
      </c>
      <c r="D340" s="21" t="s">
        <v>686</v>
      </c>
      <c r="E340" s="22">
        <f>+SUMIF('[1]Mapping CE PREV 2024'!$B$5:$B$387,'[1]New Mod. CEprev2024 STAMPA'!C340,'[1]Mapping CE PREV 2024'!$M$5:$M$387)</f>
        <v>0</v>
      </c>
      <c r="F340" s="22">
        <f>+SUMIF('[1]Mapping CE PREV 2024'!$B$5:$B$387,'[1]New Mod. CEprev2024 STAMPA'!C340,'[1]Mapping CE PREV 2024'!$I$5:$I$387)</f>
        <v>0</v>
      </c>
      <c r="G340" s="22">
        <f t="shared" si="5"/>
        <v>0</v>
      </c>
      <c r="H340" s="16"/>
    </row>
    <row r="341" spans="1:8">
      <c r="B341" s="19"/>
      <c r="C341" s="20" t="s">
        <v>687</v>
      </c>
      <c r="D341" s="21" t="s">
        <v>688</v>
      </c>
      <c r="E341" s="29">
        <f>+E342+E343</f>
        <v>29330.62</v>
      </c>
      <c r="F341" s="29">
        <f>+F342+F343</f>
        <v>29330.62</v>
      </c>
      <c r="G341" s="29">
        <f t="shared" si="5"/>
        <v>0</v>
      </c>
      <c r="H341" s="16" t="s">
        <v>9</v>
      </c>
    </row>
    <row r="342" spans="1:8">
      <c r="B342" s="19"/>
      <c r="C342" s="20" t="s">
        <v>689</v>
      </c>
      <c r="D342" s="21" t="s">
        <v>690</v>
      </c>
      <c r="E342" s="22">
        <f>+SUMIF('[1]Mapping CE PREV 2024'!$B$5:$B$387,'[1]New Mod. CEprev2024 STAMPA'!C342,'[1]Mapping CE PREV 2024'!$M$5:$M$387)</f>
        <v>24171.599999999999</v>
      </c>
      <c r="F342" s="22">
        <f>+SUMIF('[1]Mapping CE PREV 2024'!$B$5:$B$387,'[1]New Mod. CEprev2024 STAMPA'!C342,'[1]Mapping CE PREV 2024'!$I$5:$I$387)</f>
        <v>24171.599999999999</v>
      </c>
      <c r="G342" s="22">
        <f t="shared" si="5"/>
        <v>0</v>
      </c>
      <c r="H342" s="43"/>
    </row>
    <row r="343" spans="1:8">
      <c r="B343" s="19"/>
      <c r="C343" s="20" t="s">
        <v>691</v>
      </c>
      <c r="D343" s="21" t="s">
        <v>692</v>
      </c>
      <c r="E343" s="22">
        <f>+SUMIF('[1]Mapping CE PREV 2024'!$B$5:$B$387,'[1]New Mod. CEprev2024 STAMPA'!C343,'[1]Mapping CE PREV 2024'!$M$5:$M$387)</f>
        <v>5159.0200000000004</v>
      </c>
      <c r="F343" s="22">
        <f>+SUMIF('[1]Mapping CE PREV 2024'!$B$5:$B$387,'[1]New Mod. CEprev2024 STAMPA'!C343,'[1]Mapping CE PREV 2024'!$I$5:$I$387)</f>
        <v>5159.0200000000004</v>
      </c>
      <c r="G343" s="22">
        <f t="shared" si="5"/>
        <v>0</v>
      </c>
      <c r="H343" s="43"/>
    </row>
    <row r="344" spans="1:8">
      <c r="B344" s="50"/>
      <c r="C344" s="13" t="s">
        <v>693</v>
      </c>
      <c r="D344" s="14" t="s">
        <v>694</v>
      </c>
      <c r="E344" s="48">
        <f>SUM(E345:E351)</f>
        <v>19257686.600000001</v>
      </c>
      <c r="F344" s="48">
        <f>SUM(F345:F351)</f>
        <v>19235247.600000001</v>
      </c>
      <c r="G344" s="48">
        <f t="shared" si="5"/>
        <v>22439</v>
      </c>
      <c r="H344" s="16" t="s">
        <v>9</v>
      </c>
    </row>
    <row r="345" spans="1:8" ht="30">
      <c r="B345" s="19"/>
      <c r="C345" s="20" t="s">
        <v>695</v>
      </c>
      <c r="D345" s="21" t="s">
        <v>696</v>
      </c>
      <c r="E345" s="22">
        <f>+SUMIF('[1]Mapping CE PREV 2024'!$B$5:$B$387,'[1]New Mod. CEprev2024 STAMPA'!C345,'[1]Mapping CE PREV 2024'!$M$5:$M$387)</f>
        <v>1647959.33</v>
      </c>
      <c r="F345" s="22">
        <f>+SUMIF('[1]Mapping CE PREV 2024'!$B$5:$B$387,'[1]New Mod. CEprev2024 STAMPA'!C345,'[1]Mapping CE PREV 2024'!$I$5:$I$387)</f>
        <v>1647959.33</v>
      </c>
      <c r="G345" s="22">
        <f t="shared" si="5"/>
        <v>0</v>
      </c>
      <c r="H345" s="43"/>
    </row>
    <row r="346" spans="1:8">
      <c r="B346" s="27"/>
      <c r="C346" s="20" t="s">
        <v>697</v>
      </c>
      <c r="D346" s="21" t="s">
        <v>698</v>
      </c>
      <c r="E346" s="22">
        <f>+SUMIF('[1]Mapping CE PREV 2024'!$B$5:$B$387,'[1]New Mod. CEprev2024 STAMPA'!C346,'[1]Mapping CE PREV 2024'!$M$5:$M$387)</f>
        <v>13884745.460000001</v>
      </c>
      <c r="F346" s="22">
        <f>+SUMIF('[1]Mapping CE PREV 2024'!$B$5:$B$387,'[1]New Mod. CEprev2024 STAMPA'!C346,'[1]Mapping CE PREV 2024'!$I$5:$I$387)</f>
        <v>13884745.460000001</v>
      </c>
      <c r="G346" s="22">
        <f t="shared" si="5"/>
        <v>0</v>
      </c>
      <c r="H346" s="43"/>
    </row>
    <row r="347" spans="1:8" ht="30">
      <c r="B347" s="19"/>
      <c r="C347" s="20" t="s">
        <v>699</v>
      </c>
      <c r="D347" s="21" t="s">
        <v>700</v>
      </c>
      <c r="E347" s="22">
        <f>+SUMIF('[1]Mapping CE PREV 2024'!$B$5:$B$387,'[1]New Mod. CEprev2024 STAMPA'!C347,'[1]Mapping CE PREV 2024'!$M$5:$M$387)</f>
        <v>3668565.81</v>
      </c>
      <c r="F347" s="22">
        <f>+SUMIF('[1]Mapping CE PREV 2024'!$B$5:$B$387,'[1]New Mod. CEprev2024 STAMPA'!C347,'[1]Mapping CE PREV 2024'!$I$5:$I$387)</f>
        <v>3668565.81</v>
      </c>
      <c r="G347" s="22">
        <f t="shared" si="5"/>
        <v>0</v>
      </c>
      <c r="H347" s="43"/>
    </row>
    <row r="348" spans="1:8">
      <c r="A348" s="1" t="s">
        <v>6</v>
      </c>
      <c r="B348" s="19"/>
      <c r="C348" s="20" t="s">
        <v>701</v>
      </c>
      <c r="D348" s="21" t="s">
        <v>702</v>
      </c>
      <c r="E348" s="22">
        <f>+SUMIF('[1]Mapping CE PREV 2024'!$B$5:$B$387,'[1]New Mod. CEprev2024 STAMPA'!C348,'[1]Mapping CE PREV 2024'!$M$5:$M$387)</f>
        <v>0</v>
      </c>
      <c r="F348" s="22">
        <f>+SUMIF('[1]Mapping CE PREV 2024'!$B$5:$B$387,'[1]New Mod. CEprev2024 STAMPA'!C348,'[1]Mapping CE PREV 2024'!$I$5:$I$387)</f>
        <v>0</v>
      </c>
      <c r="G348" s="22">
        <f t="shared" si="5"/>
        <v>0</v>
      </c>
      <c r="H348" s="43"/>
    </row>
    <row r="349" spans="1:8">
      <c r="B349" s="19"/>
      <c r="C349" s="20" t="s">
        <v>703</v>
      </c>
      <c r="D349" s="21" t="s">
        <v>704</v>
      </c>
      <c r="E349" s="22">
        <f>+SUMIF('[1]Mapping CE PREV 2024'!$B$5:$B$387,'[1]New Mod. CEprev2024 STAMPA'!C349,'[1]Mapping CE PREV 2024'!$M$5:$M$387)</f>
        <v>53000</v>
      </c>
      <c r="F349" s="22">
        <f>+SUMIF('[1]Mapping CE PREV 2024'!$B$5:$B$387,'[1]New Mod. CEprev2024 STAMPA'!C349,'[1]Mapping CE PREV 2024'!$I$5:$I$387)</f>
        <v>30561</v>
      </c>
      <c r="G349" s="22">
        <f t="shared" si="5"/>
        <v>22439</v>
      </c>
      <c r="H349" s="43"/>
    </row>
    <row r="350" spans="1:8">
      <c r="B350" s="19"/>
      <c r="C350" s="20" t="s">
        <v>705</v>
      </c>
      <c r="D350" s="21" t="s">
        <v>706</v>
      </c>
      <c r="E350" s="22">
        <f>+SUMIF('[1]Mapping CE PREV 2024'!$B$5:$B$387,'[1]New Mod. CEprev2024 STAMPA'!C350,'[1]Mapping CE PREV 2024'!$M$5:$M$387)</f>
        <v>3416</v>
      </c>
      <c r="F350" s="22">
        <f>+SUMIF('[1]Mapping CE PREV 2024'!$B$5:$B$387,'[1]New Mod. CEprev2024 STAMPA'!C350,'[1]Mapping CE PREV 2024'!$I$5:$I$387)</f>
        <v>3416</v>
      </c>
      <c r="G350" s="22">
        <f t="shared" si="5"/>
        <v>0</v>
      </c>
      <c r="H350" s="43"/>
    </row>
    <row r="351" spans="1:8" ht="30">
      <c r="A351" s="1" t="s">
        <v>6</v>
      </c>
      <c r="B351" s="19" t="s">
        <v>42</v>
      </c>
      <c r="C351" s="20" t="s">
        <v>707</v>
      </c>
      <c r="D351" s="21" t="s">
        <v>708</v>
      </c>
      <c r="E351" s="22">
        <f>+SUMIF('[1]Mapping CE PREV 2024'!$B$5:$B$387,'[1]New Mod. CEprev2024 STAMPA'!C351,'[1]Mapping CE PREV 2024'!$M$5:$M$387)</f>
        <v>0</v>
      </c>
      <c r="F351" s="22">
        <f>+SUMIF('[1]Mapping CE PREV 2024'!$B$5:$B$387,'[1]New Mod. CEprev2024 STAMPA'!C351,'[1]Mapping CE PREV 2024'!$I$5:$I$387)</f>
        <v>0</v>
      </c>
      <c r="G351" s="22">
        <f t="shared" si="5"/>
        <v>0</v>
      </c>
      <c r="H351" s="43"/>
    </row>
    <row r="352" spans="1:8">
      <c r="B352" s="17"/>
      <c r="C352" s="13" t="s">
        <v>709</v>
      </c>
      <c r="D352" s="14" t="s">
        <v>710</v>
      </c>
      <c r="E352" s="33">
        <f>+E353+E354+E357+E360+E361</f>
        <v>4556912.74</v>
      </c>
      <c r="F352" s="33">
        <f>+F353+F354+F357+F360+F361</f>
        <v>4161165.01</v>
      </c>
      <c r="G352" s="33">
        <f t="shared" si="5"/>
        <v>395747.73000000045</v>
      </c>
      <c r="H352" s="16" t="s">
        <v>9</v>
      </c>
    </row>
    <row r="353" spans="1:8">
      <c r="A353" s="1" t="s">
        <v>6</v>
      </c>
      <c r="B353" s="19"/>
      <c r="C353" s="20" t="s">
        <v>711</v>
      </c>
      <c r="D353" s="21" t="s">
        <v>712</v>
      </c>
      <c r="E353" s="22">
        <f>+SUMIF('[1]Mapping CE PREV 2024'!$B$5:$B$387,'[1]New Mod. CEprev2024 STAMPA'!C353,'[1]Mapping CE PREV 2024'!$M$5:$M$387)</f>
        <v>0</v>
      </c>
      <c r="F353" s="22">
        <f>+SUMIF('[1]Mapping CE PREV 2024'!$B$5:$B$387,'[1]New Mod. CEprev2024 STAMPA'!C353,'[1]Mapping CE PREV 2024'!$I$5:$I$387)</f>
        <v>0</v>
      </c>
      <c r="G353" s="22">
        <f t="shared" si="5"/>
        <v>0</v>
      </c>
      <c r="H353" s="16"/>
    </row>
    <row r="354" spans="1:8">
      <c r="B354" s="19"/>
      <c r="C354" s="20" t="s">
        <v>713</v>
      </c>
      <c r="D354" s="21" t="s">
        <v>714</v>
      </c>
      <c r="E354" s="29">
        <f>+E355+E356</f>
        <v>4556912.74</v>
      </c>
      <c r="F354" s="29">
        <f>+F355+F356</f>
        <v>4161165.01</v>
      </c>
      <c r="G354" s="29">
        <f t="shared" si="5"/>
        <v>395747.73000000045</v>
      </c>
      <c r="H354" s="16" t="s">
        <v>9</v>
      </c>
    </row>
    <row r="355" spans="1:8">
      <c r="B355" s="19"/>
      <c r="C355" s="20" t="s">
        <v>715</v>
      </c>
      <c r="D355" s="21" t="s">
        <v>716</v>
      </c>
      <c r="E355" s="22">
        <f>+SUMIF('[1]Mapping CE PREV 2024'!$B$5:$B$387,'[1]New Mod. CEprev2024 STAMPA'!C355,'[1]Mapping CE PREV 2024'!$M$5:$M$387)</f>
        <v>4158607</v>
      </c>
      <c r="F355" s="22">
        <f>+SUMIF('[1]Mapping CE PREV 2024'!$B$5:$B$387,'[1]New Mod. CEprev2024 STAMPA'!C355,'[1]Mapping CE PREV 2024'!$I$5:$I$387)</f>
        <v>3770115</v>
      </c>
      <c r="G355" s="22">
        <f t="shared" si="5"/>
        <v>388492</v>
      </c>
      <c r="H355" s="43"/>
    </row>
    <row r="356" spans="1:8">
      <c r="B356" s="19"/>
      <c r="C356" s="20" t="s">
        <v>717</v>
      </c>
      <c r="D356" s="21" t="s">
        <v>718</v>
      </c>
      <c r="E356" s="22">
        <f>+SUMIF('[1]Mapping CE PREV 2024'!$B$5:$B$387,'[1]New Mod. CEprev2024 STAMPA'!C356,'[1]Mapping CE PREV 2024'!$M$5:$M$387)</f>
        <v>398305.74</v>
      </c>
      <c r="F356" s="22">
        <f>+SUMIF('[1]Mapping CE PREV 2024'!$B$5:$B$387,'[1]New Mod. CEprev2024 STAMPA'!C356,'[1]Mapping CE PREV 2024'!$I$5:$I$387)</f>
        <v>391050.01</v>
      </c>
      <c r="G356" s="22">
        <f t="shared" si="5"/>
        <v>7255.7299999999814</v>
      </c>
      <c r="H356" s="43"/>
    </row>
    <row r="357" spans="1:8">
      <c r="A357" s="1" t="s">
        <v>6</v>
      </c>
      <c r="B357" s="19"/>
      <c r="C357" s="20" t="s">
        <v>719</v>
      </c>
      <c r="D357" s="21" t="s">
        <v>720</v>
      </c>
      <c r="E357" s="29">
        <f>+E358+E359</f>
        <v>0</v>
      </c>
      <c r="F357" s="29">
        <f>+F358+F359</f>
        <v>0</v>
      </c>
      <c r="G357" s="29">
        <f t="shared" si="5"/>
        <v>0</v>
      </c>
      <c r="H357" s="16" t="s">
        <v>9</v>
      </c>
    </row>
    <row r="358" spans="1:8">
      <c r="A358" s="1" t="s">
        <v>6</v>
      </c>
      <c r="B358" s="19"/>
      <c r="C358" s="20" t="s">
        <v>721</v>
      </c>
      <c r="D358" s="21" t="s">
        <v>722</v>
      </c>
      <c r="E358" s="22">
        <f>+SUMIF('[1]Mapping CE PREV 2024'!$B$5:$B$387,'[1]New Mod. CEprev2024 STAMPA'!C358,'[1]Mapping CE PREV 2024'!$M$5:$M$387)</f>
        <v>0</v>
      </c>
      <c r="F358" s="22">
        <f>+SUMIF('[1]Mapping CE PREV 2024'!$B$5:$B$387,'[1]New Mod. CEprev2024 STAMPA'!C358,'[1]Mapping CE PREV 2024'!$I$5:$I$387)</f>
        <v>0</v>
      </c>
      <c r="G358" s="22">
        <f t="shared" si="5"/>
        <v>0</v>
      </c>
      <c r="H358" s="16"/>
    </row>
    <row r="359" spans="1:8">
      <c r="A359" s="1" t="s">
        <v>6</v>
      </c>
      <c r="B359" s="19"/>
      <c r="C359" s="20" t="s">
        <v>723</v>
      </c>
      <c r="D359" s="21" t="s">
        <v>724</v>
      </c>
      <c r="E359" s="22">
        <f>+SUMIF('[1]Mapping CE PREV 2024'!$B$5:$B$387,'[1]New Mod. CEprev2024 STAMPA'!C359,'[1]Mapping CE PREV 2024'!$M$5:$M$387)</f>
        <v>0</v>
      </c>
      <c r="F359" s="22">
        <f>+SUMIF('[1]Mapping CE PREV 2024'!$B$5:$B$387,'[1]New Mod. CEprev2024 STAMPA'!C359,'[1]Mapping CE PREV 2024'!$I$5:$I$387)</f>
        <v>0</v>
      </c>
      <c r="G359" s="22">
        <f t="shared" si="5"/>
        <v>0</v>
      </c>
      <c r="H359" s="16"/>
    </row>
    <row r="360" spans="1:8">
      <c r="A360" s="1" t="s">
        <v>6</v>
      </c>
      <c r="B360" s="19"/>
      <c r="C360" s="20" t="s">
        <v>725</v>
      </c>
      <c r="D360" s="21" t="s">
        <v>726</v>
      </c>
      <c r="E360" s="22">
        <f>+SUMIF('[1]Mapping CE PREV 2024'!$B$5:$B$387,'[1]New Mod. CEprev2024 STAMPA'!C360,'[1]Mapping CE PREV 2024'!$M$5:$M$387)</f>
        <v>0</v>
      </c>
      <c r="F360" s="22">
        <f>+SUMIF('[1]Mapping CE PREV 2024'!$B$5:$B$387,'[1]New Mod. CEprev2024 STAMPA'!C360,'[1]Mapping CE PREV 2024'!$I$5:$I$387)</f>
        <v>0</v>
      </c>
      <c r="G360" s="22">
        <f t="shared" si="5"/>
        <v>0</v>
      </c>
      <c r="H360" s="16"/>
    </row>
    <row r="361" spans="1:8" ht="30">
      <c r="A361" s="1" t="s">
        <v>6</v>
      </c>
      <c r="B361" s="19" t="s">
        <v>42</v>
      </c>
      <c r="C361" s="20" t="s">
        <v>727</v>
      </c>
      <c r="D361" s="21" t="s">
        <v>728</v>
      </c>
      <c r="E361" s="22">
        <f>+SUMIF('[1]Mapping CE PREV 2024'!$B$5:$B$387,'[1]New Mod. CEprev2024 STAMPA'!C361,'[1]Mapping CE PREV 2024'!$M$5:$M$387)</f>
        <v>0</v>
      </c>
      <c r="F361" s="22">
        <f>+SUMIF('[1]Mapping CE PREV 2024'!$B$5:$B$387,'[1]New Mod. CEprev2024 STAMPA'!C361,'[1]Mapping CE PREV 2024'!$I$5:$I$387)</f>
        <v>0</v>
      </c>
      <c r="G361" s="22">
        <f t="shared" si="5"/>
        <v>0</v>
      </c>
      <c r="H361" s="16"/>
    </row>
    <row r="362" spans="1:8" ht="15.75">
      <c r="B362" s="46"/>
      <c r="C362" s="51" t="s">
        <v>729</v>
      </c>
      <c r="D362" s="14" t="s">
        <v>730</v>
      </c>
      <c r="E362" s="52">
        <f>+E363+E377+E386+E395</f>
        <v>181007357.97000003</v>
      </c>
      <c r="F362" s="52">
        <f>+F363+F377+F386+F395</f>
        <v>176133338.76346001</v>
      </c>
      <c r="G362" s="52">
        <f t="shared" si="5"/>
        <v>4874019.2065400183</v>
      </c>
      <c r="H362" s="16" t="s">
        <v>9</v>
      </c>
    </row>
    <row r="363" spans="1:8">
      <c r="B363" s="46"/>
      <c r="C363" s="13" t="s">
        <v>731</v>
      </c>
      <c r="D363" s="14" t="s">
        <v>732</v>
      </c>
      <c r="E363" s="33">
        <f>+E364+E373</f>
        <v>161147451.87</v>
      </c>
      <c r="F363" s="33">
        <f>+F364+F373</f>
        <v>156002551.97150001</v>
      </c>
      <c r="G363" s="33">
        <f t="shared" si="5"/>
        <v>5144899.8984999955</v>
      </c>
      <c r="H363" s="16" t="s">
        <v>9</v>
      </c>
    </row>
    <row r="364" spans="1:8">
      <c r="B364" s="27"/>
      <c r="C364" s="20" t="s">
        <v>733</v>
      </c>
      <c r="D364" s="21" t="s">
        <v>734</v>
      </c>
      <c r="E364" s="29">
        <f>+E365+E369</f>
        <v>81348879.319999993</v>
      </c>
      <c r="F364" s="29">
        <f>+F365+F369</f>
        <v>76015473.212300003</v>
      </c>
      <c r="G364" s="29">
        <f t="shared" si="5"/>
        <v>5333406.1076999903</v>
      </c>
      <c r="H364" s="16" t="s">
        <v>9</v>
      </c>
    </row>
    <row r="365" spans="1:8">
      <c r="B365" s="19"/>
      <c r="C365" s="20" t="s">
        <v>735</v>
      </c>
      <c r="D365" s="21" t="s">
        <v>736</v>
      </c>
      <c r="E365" s="29">
        <f>SUM(E366:E368)</f>
        <v>76431089.959999993</v>
      </c>
      <c r="F365" s="29">
        <f>SUM(F366:F368)</f>
        <v>71213796.861900002</v>
      </c>
      <c r="G365" s="29">
        <f t="shared" si="5"/>
        <v>5217293.0980999917</v>
      </c>
      <c r="H365" s="16" t="s">
        <v>9</v>
      </c>
    </row>
    <row r="366" spans="1:8" ht="30">
      <c r="B366" s="19"/>
      <c r="C366" s="20" t="s">
        <v>737</v>
      </c>
      <c r="D366" s="21" t="s">
        <v>738</v>
      </c>
      <c r="E366" s="22">
        <f>+SUMIF('[1]Mapping CE PREV 2024'!$B$5:$B$387,'[1]New Mod. CEprev2024 STAMPA'!C366,'[1]Mapping CE PREV 2024'!$M$5:$M$387)</f>
        <v>69224506.329999998</v>
      </c>
      <c r="F366" s="22">
        <f>+SUMIF('[1]Mapping CE PREV 2024'!$B$5:$B$387,'[1]New Mod. CEprev2024 STAMPA'!C366,'[1]Mapping CE PREV 2024'!$I$5:$I$387)</f>
        <v>63900964.6919</v>
      </c>
      <c r="G366" s="22">
        <f t="shared" si="5"/>
        <v>5323541.6380999982</v>
      </c>
      <c r="H366" s="43"/>
    </row>
    <row r="367" spans="1:8" ht="30">
      <c r="B367" s="19"/>
      <c r="C367" s="20" t="s">
        <v>739</v>
      </c>
      <c r="D367" s="21" t="s">
        <v>740</v>
      </c>
      <c r="E367" s="22">
        <f>+SUMIF('[1]Mapping CE PREV 2024'!$B$5:$B$387,'[1]New Mod. CEprev2024 STAMPA'!C367,'[1]Mapping CE PREV 2024'!$M$5:$M$387)</f>
        <v>7206583.6299999999</v>
      </c>
      <c r="F367" s="22">
        <f>+SUMIF('[1]Mapping CE PREV 2024'!$B$5:$B$387,'[1]New Mod. CEprev2024 STAMPA'!C367,'[1]Mapping CE PREV 2024'!$I$5:$I$387)</f>
        <v>7312832.1699999999</v>
      </c>
      <c r="G367" s="22">
        <f t="shared" si="5"/>
        <v>-106248.54000000004</v>
      </c>
      <c r="H367" s="43"/>
    </row>
    <row r="368" spans="1:8">
      <c r="A368" s="1" t="s">
        <v>6</v>
      </c>
      <c r="B368" s="19"/>
      <c r="C368" s="20" t="s">
        <v>741</v>
      </c>
      <c r="D368" s="21" t="s">
        <v>742</v>
      </c>
      <c r="E368" s="22">
        <f>+SUMIF('[1]Mapping CE PREV 2024'!$B$5:$B$387,'[1]New Mod. CEprev2024 STAMPA'!C368,'[1]Mapping CE PREV 2024'!$M$5:$M$387)</f>
        <v>0</v>
      </c>
      <c r="F368" s="22">
        <f>+SUMIF('[1]Mapping CE PREV 2024'!$B$5:$B$387,'[1]New Mod. CEprev2024 STAMPA'!C368,'[1]Mapping CE PREV 2024'!$I$5:$I$387)</f>
        <v>0</v>
      </c>
      <c r="G368" s="22">
        <f t="shared" si="5"/>
        <v>0</v>
      </c>
      <c r="H368" s="16"/>
    </row>
    <row r="369" spans="1:8">
      <c r="B369" s="19"/>
      <c r="C369" s="20" t="s">
        <v>743</v>
      </c>
      <c r="D369" s="21" t="s">
        <v>744</v>
      </c>
      <c r="E369" s="29">
        <f>SUM(E370:E372)</f>
        <v>4917789.3600000003</v>
      </c>
      <c r="F369" s="29">
        <f>SUM(F370:F372)</f>
        <v>4801676.3503999999</v>
      </c>
      <c r="G369" s="29">
        <f t="shared" si="5"/>
        <v>116113.00960000046</v>
      </c>
      <c r="H369" s="16" t="s">
        <v>9</v>
      </c>
    </row>
    <row r="370" spans="1:8" ht="30">
      <c r="B370" s="19"/>
      <c r="C370" s="20" t="s">
        <v>745</v>
      </c>
      <c r="D370" s="21" t="s">
        <v>746</v>
      </c>
      <c r="E370" s="22">
        <f>+SUMIF('[1]Mapping CE PREV 2024'!$B$5:$B$387,'[1]New Mod. CEprev2024 STAMPA'!C370,'[1]Mapping CE PREV 2024'!$M$5:$M$387)</f>
        <v>4557956.53</v>
      </c>
      <c r="F370" s="22">
        <f>+SUMIF('[1]Mapping CE PREV 2024'!$B$5:$B$387,'[1]New Mod. CEprev2024 STAMPA'!C370,'[1]Mapping CE PREV 2024'!$I$5:$I$387)</f>
        <v>4429162.4611999998</v>
      </c>
      <c r="G370" s="22">
        <f t="shared" si="5"/>
        <v>128794.06880000047</v>
      </c>
      <c r="H370" s="43"/>
    </row>
    <row r="371" spans="1:8" ht="30">
      <c r="B371" s="19"/>
      <c r="C371" s="20" t="s">
        <v>747</v>
      </c>
      <c r="D371" s="21" t="s">
        <v>748</v>
      </c>
      <c r="E371" s="22">
        <f>+SUMIF('[1]Mapping CE PREV 2024'!$B$5:$B$387,'[1]New Mod. CEprev2024 STAMPA'!C371,'[1]Mapping CE PREV 2024'!$M$5:$M$387)</f>
        <v>359832.83</v>
      </c>
      <c r="F371" s="22">
        <f>+SUMIF('[1]Mapping CE PREV 2024'!$B$5:$B$387,'[1]New Mod. CEprev2024 STAMPA'!C371,'[1]Mapping CE PREV 2024'!$I$5:$I$387)</f>
        <v>372513.88919999998</v>
      </c>
      <c r="G371" s="22">
        <f t="shared" si="5"/>
        <v>-12681.05919999996</v>
      </c>
      <c r="H371" s="43"/>
    </row>
    <row r="372" spans="1:8">
      <c r="A372" s="1" t="s">
        <v>6</v>
      </c>
      <c r="B372" s="19"/>
      <c r="C372" s="20" t="s">
        <v>749</v>
      </c>
      <c r="D372" s="21" t="s">
        <v>750</v>
      </c>
      <c r="E372" s="22">
        <f>+SUMIF('[1]Mapping CE PREV 2024'!$B$5:$B$387,'[1]New Mod. CEprev2024 STAMPA'!C372,'[1]Mapping CE PREV 2024'!$M$5:$M$387)</f>
        <v>0</v>
      </c>
      <c r="F372" s="22">
        <f>+SUMIF('[1]Mapping CE PREV 2024'!$B$5:$B$387,'[1]New Mod. CEprev2024 STAMPA'!C372,'[1]Mapping CE PREV 2024'!$I$5:$I$387)</f>
        <v>0</v>
      </c>
      <c r="G372" s="22">
        <f t="shared" si="5"/>
        <v>0</v>
      </c>
      <c r="H372" s="16"/>
    </row>
    <row r="373" spans="1:8">
      <c r="B373" s="19"/>
      <c r="C373" s="20" t="s">
        <v>751</v>
      </c>
      <c r="D373" s="21" t="s">
        <v>752</v>
      </c>
      <c r="E373" s="29">
        <f>SUM(E374:E376)</f>
        <v>79798572.549999997</v>
      </c>
      <c r="F373" s="29">
        <f>SUM(F374:F376)</f>
        <v>79987078.759200007</v>
      </c>
      <c r="G373" s="29">
        <f t="shared" si="5"/>
        <v>-188506.2092000097</v>
      </c>
      <c r="H373" s="16" t="s">
        <v>9</v>
      </c>
    </row>
    <row r="374" spans="1:8" ht="30">
      <c r="B374" s="19"/>
      <c r="C374" s="20" t="s">
        <v>753</v>
      </c>
      <c r="D374" s="21" t="s">
        <v>754</v>
      </c>
      <c r="E374" s="22">
        <f>+SUMIF('[1]Mapping CE PREV 2024'!$B$5:$B$387,'[1]New Mod. CEprev2024 STAMPA'!C374,'[1]Mapping CE PREV 2024'!$M$5:$M$387)</f>
        <v>62022141.049999997</v>
      </c>
      <c r="F374" s="22">
        <f>+SUMIF('[1]Mapping CE PREV 2024'!$B$5:$B$387,'[1]New Mod. CEprev2024 STAMPA'!C374,'[1]Mapping CE PREV 2024'!$I$5:$I$387)</f>
        <v>58214119.130800001</v>
      </c>
      <c r="G374" s="22">
        <f t="shared" si="5"/>
        <v>3808021.9191999957</v>
      </c>
      <c r="H374" s="43"/>
    </row>
    <row r="375" spans="1:8" ht="30">
      <c r="B375" s="19"/>
      <c r="C375" s="20" t="s">
        <v>755</v>
      </c>
      <c r="D375" s="21" t="s">
        <v>756</v>
      </c>
      <c r="E375" s="22">
        <f>+SUMIF('[1]Mapping CE PREV 2024'!$B$5:$B$387,'[1]New Mod. CEprev2024 STAMPA'!C375,'[1]Mapping CE PREV 2024'!$M$5:$M$387)</f>
        <v>17776431.5</v>
      </c>
      <c r="F375" s="22">
        <f>+SUMIF('[1]Mapping CE PREV 2024'!$B$5:$B$387,'[1]New Mod. CEprev2024 STAMPA'!C375,'[1]Mapping CE PREV 2024'!$I$5:$I$387)</f>
        <v>21772959.628399998</v>
      </c>
      <c r="G375" s="22">
        <f t="shared" si="5"/>
        <v>-3996528.1283999979</v>
      </c>
      <c r="H375" s="43"/>
    </row>
    <row r="376" spans="1:8">
      <c r="A376" s="1" t="s">
        <v>6</v>
      </c>
      <c r="B376" s="19"/>
      <c r="C376" s="20" t="s">
        <v>757</v>
      </c>
      <c r="D376" s="21" t="s">
        <v>758</v>
      </c>
      <c r="E376" s="22">
        <f>+SUMIF('[1]Mapping CE PREV 2024'!$B$5:$B$387,'[1]New Mod. CEprev2024 STAMPA'!C376,'[1]Mapping CE PREV 2024'!$M$5:$M$387)</f>
        <v>0</v>
      </c>
      <c r="F376" s="22">
        <f>+SUMIF('[1]Mapping CE PREV 2024'!$B$5:$B$387,'[1]New Mod. CEprev2024 STAMPA'!C376,'[1]Mapping CE PREV 2024'!$I$5:$I$387)</f>
        <v>0</v>
      </c>
      <c r="G376" s="22">
        <f t="shared" si="5"/>
        <v>0</v>
      </c>
      <c r="H376" s="16"/>
    </row>
    <row r="377" spans="1:8">
      <c r="B377" s="46"/>
      <c r="C377" s="13" t="s">
        <v>759</v>
      </c>
      <c r="D377" s="14" t="s">
        <v>760</v>
      </c>
      <c r="E377" s="33">
        <f>+E378+E382</f>
        <v>961901.65</v>
      </c>
      <c r="F377" s="33">
        <f>+F378+F382</f>
        <v>883486.28200000001</v>
      </c>
      <c r="G377" s="33">
        <f t="shared" si="5"/>
        <v>78415.368000000017</v>
      </c>
      <c r="H377" s="16" t="s">
        <v>9</v>
      </c>
    </row>
    <row r="378" spans="1:8">
      <c r="B378" s="19"/>
      <c r="C378" s="20" t="s">
        <v>761</v>
      </c>
      <c r="D378" s="21" t="s">
        <v>762</v>
      </c>
      <c r="E378" s="29">
        <f>SUM(E379:E381)</f>
        <v>829592.67</v>
      </c>
      <c r="F378" s="29">
        <f>SUM(F379:F381)</f>
        <v>762950.7696</v>
      </c>
      <c r="G378" s="29">
        <f t="shared" si="5"/>
        <v>66641.900400000042</v>
      </c>
      <c r="H378" s="16" t="s">
        <v>9</v>
      </c>
    </row>
    <row r="379" spans="1:8" ht="30">
      <c r="B379" s="19"/>
      <c r="C379" s="20" t="s">
        <v>763</v>
      </c>
      <c r="D379" s="21" t="s">
        <v>764</v>
      </c>
      <c r="E379" s="22">
        <f>+SUMIF('[1]Mapping CE PREV 2024'!$B$5:$B$387,'[1]New Mod. CEprev2024 STAMPA'!C379,'[1]Mapping CE PREV 2024'!$M$5:$M$387)</f>
        <v>829592.67</v>
      </c>
      <c r="F379" s="22">
        <f>+SUMIF('[1]Mapping CE PREV 2024'!$B$5:$B$387,'[1]New Mod. CEprev2024 STAMPA'!C379,'[1]Mapping CE PREV 2024'!$I$5:$I$387)</f>
        <v>721585.37959999999</v>
      </c>
      <c r="G379" s="22">
        <f t="shared" si="5"/>
        <v>108007.29040000006</v>
      </c>
      <c r="H379" s="43"/>
    </row>
    <row r="380" spans="1:8" ht="30">
      <c r="B380" s="19"/>
      <c r="C380" s="20" t="s">
        <v>765</v>
      </c>
      <c r="D380" s="21" t="s">
        <v>766</v>
      </c>
      <c r="E380" s="22">
        <f>+SUMIF('[1]Mapping CE PREV 2024'!$B$5:$B$387,'[1]New Mod. CEprev2024 STAMPA'!C380,'[1]Mapping CE PREV 2024'!$M$5:$M$387)</f>
        <v>0</v>
      </c>
      <c r="F380" s="22">
        <f>+SUMIF('[1]Mapping CE PREV 2024'!$B$5:$B$387,'[1]New Mod. CEprev2024 STAMPA'!C380,'[1]Mapping CE PREV 2024'!$I$5:$I$387)</f>
        <v>41365.39</v>
      </c>
      <c r="G380" s="22">
        <f t="shared" si="5"/>
        <v>-41365.39</v>
      </c>
      <c r="H380" s="16"/>
    </row>
    <row r="381" spans="1:8">
      <c r="A381" s="1" t="s">
        <v>6</v>
      </c>
      <c r="B381" s="19"/>
      <c r="C381" s="20" t="s">
        <v>767</v>
      </c>
      <c r="D381" s="21" t="s">
        <v>768</v>
      </c>
      <c r="E381" s="22">
        <f>+SUMIF('[1]Mapping CE PREV 2024'!$B$5:$B$387,'[1]New Mod. CEprev2024 STAMPA'!C381,'[1]Mapping CE PREV 2024'!$M$5:$M$387)</f>
        <v>0</v>
      </c>
      <c r="F381" s="22">
        <f>+SUMIF('[1]Mapping CE PREV 2024'!$B$5:$B$387,'[1]New Mod. CEprev2024 STAMPA'!C381,'[1]Mapping CE PREV 2024'!$I$5:$I$387)</f>
        <v>0</v>
      </c>
      <c r="G381" s="22">
        <f t="shared" si="5"/>
        <v>0</v>
      </c>
      <c r="H381" s="16"/>
    </row>
    <row r="382" spans="1:8">
      <c r="B382" s="19"/>
      <c r="C382" s="20" t="s">
        <v>769</v>
      </c>
      <c r="D382" s="21" t="s">
        <v>770</v>
      </c>
      <c r="E382" s="29">
        <f>SUM(E383:E385)</f>
        <v>132308.97999999998</v>
      </c>
      <c r="F382" s="29">
        <f>SUM(F383:F385)</f>
        <v>120535.51240000001</v>
      </c>
      <c r="G382" s="29">
        <f t="shared" si="5"/>
        <v>11773.467599999974</v>
      </c>
      <c r="H382" s="16" t="s">
        <v>9</v>
      </c>
    </row>
    <row r="383" spans="1:8" ht="30">
      <c r="B383" s="19"/>
      <c r="C383" s="20" t="s">
        <v>771</v>
      </c>
      <c r="D383" s="21" t="s">
        <v>772</v>
      </c>
      <c r="E383" s="22">
        <f>+SUMIF('[1]Mapping CE PREV 2024'!$B$5:$B$387,'[1]New Mod. CEprev2024 STAMPA'!C383,'[1]Mapping CE PREV 2024'!$M$5:$M$387)</f>
        <v>0</v>
      </c>
      <c r="F383" s="22">
        <f>+SUMIF('[1]Mapping CE PREV 2024'!$B$5:$B$387,'[1]New Mod. CEprev2024 STAMPA'!C383,'[1]Mapping CE PREV 2024'!$I$5:$I$387)</f>
        <v>120535.51240000001</v>
      </c>
      <c r="G383" s="22">
        <f t="shared" si="5"/>
        <v>-120535.51240000001</v>
      </c>
      <c r="H383" s="43"/>
    </row>
    <row r="384" spans="1:8" ht="30">
      <c r="B384" s="19"/>
      <c r="C384" s="20" t="s">
        <v>773</v>
      </c>
      <c r="D384" s="21" t="s">
        <v>774</v>
      </c>
      <c r="E384" s="22">
        <f>+SUMIF('[1]Mapping CE PREV 2024'!$B$5:$B$387,'[1]New Mod. CEprev2024 STAMPA'!C384,'[1]Mapping CE PREV 2024'!$M$5:$M$387)</f>
        <v>132308.97999999998</v>
      </c>
      <c r="F384" s="22">
        <f>+SUMIF('[1]Mapping CE PREV 2024'!$B$5:$B$387,'[1]New Mod. CEprev2024 STAMPA'!C384,'[1]Mapping CE PREV 2024'!$I$5:$I$387)</f>
        <v>0</v>
      </c>
      <c r="G384" s="22">
        <f t="shared" si="5"/>
        <v>132308.97999999998</v>
      </c>
      <c r="H384" s="16"/>
    </row>
    <row r="385" spans="1:8" ht="30">
      <c r="A385" s="1" t="s">
        <v>6</v>
      </c>
      <c r="B385" s="19"/>
      <c r="C385" s="20" t="s">
        <v>775</v>
      </c>
      <c r="D385" s="21" t="s">
        <v>776</v>
      </c>
      <c r="E385" s="22">
        <f>+SUMIF('[1]Mapping CE PREV 2024'!$B$5:$B$387,'[1]New Mod. CEprev2024 STAMPA'!C385,'[1]Mapping CE PREV 2024'!$M$5:$M$387)</f>
        <v>0</v>
      </c>
      <c r="F385" s="22">
        <f>+SUMIF('[1]Mapping CE PREV 2024'!$B$5:$B$387,'[1]New Mod. CEprev2024 STAMPA'!C385,'[1]Mapping CE PREV 2024'!$I$5:$I$387)</f>
        <v>0</v>
      </c>
      <c r="G385" s="22">
        <f t="shared" si="5"/>
        <v>0</v>
      </c>
      <c r="H385" s="16"/>
    </row>
    <row r="386" spans="1:8" s="53" customFormat="1">
      <c r="B386" s="17"/>
      <c r="C386" s="13" t="s">
        <v>777</v>
      </c>
      <c r="D386" s="14" t="s">
        <v>778</v>
      </c>
      <c r="E386" s="48">
        <f>+E387+E391</f>
        <v>12318285.83</v>
      </c>
      <c r="F386" s="48">
        <f>+F387+F391</f>
        <v>12583861.656399999</v>
      </c>
      <c r="G386" s="48">
        <f t="shared" si="5"/>
        <v>-265575.82639999874</v>
      </c>
      <c r="H386" s="16" t="s">
        <v>9</v>
      </c>
    </row>
    <row r="387" spans="1:8">
      <c r="B387" s="19"/>
      <c r="C387" s="20" t="s">
        <v>779</v>
      </c>
      <c r="D387" s="21" t="s">
        <v>780</v>
      </c>
      <c r="E387" s="29">
        <f>SUM(E388:E390)</f>
        <v>269697.16000000003</v>
      </c>
      <c r="F387" s="29">
        <f>SUM(F388:F390)</f>
        <v>270013.39439999999</v>
      </c>
      <c r="G387" s="29">
        <f t="shared" si="5"/>
        <v>-316.23439999995753</v>
      </c>
      <c r="H387" s="16" t="s">
        <v>9</v>
      </c>
    </row>
    <row r="388" spans="1:8" ht="30">
      <c r="B388" s="19"/>
      <c r="C388" s="20" t="s">
        <v>781</v>
      </c>
      <c r="D388" s="21" t="s">
        <v>782</v>
      </c>
      <c r="E388" s="22">
        <f>+SUMIF('[1]Mapping CE PREV 2024'!$B$5:$B$387,'[1]New Mod. CEprev2024 STAMPA'!C388,'[1]Mapping CE PREV 2024'!$M$5:$M$387)</f>
        <v>145977.64000000001</v>
      </c>
      <c r="F388" s="22">
        <f>+SUMIF('[1]Mapping CE PREV 2024'!$B$5:$B$387,'[1]New Mod. CEprev2024 STAMPA'!C388,'[1]Mapping CE PREV 2024'!$I$5:$I$387)</f>
        <v>147399.8156</v>
      </c>
      <c r="G388" s="22">
        <f t="shared" ref="G388:G451" si="6">+E388-F388</f>
        <v>-1422.1755999999878</v>
      </c>
      <c r="H388" s="43"/>
    </row>
    <row r="389" spans="1:8" ht="30">
      <c r="B389" s="19"/>
      <c r="C389" s="20" t="s">
        <v>783</v>
      </c>
      <c r="D389" s="21" t="s">
        <v>784</v>
      </c>
      <c r="E389" s="22">
        <f>+SUMIF('[1]Mapping CE PREV 2024'!$B$5:$B$387,'[1]New Mod. CEprev2024 STAMPA'!C389,'[1]Mapping CE PREV 2024'!$M$5:$M$387)</f>
        <v>123719.52</v>
      </c>
      <c r="F389" s="22">
        <f>+SUMIF('[1]Mapping CE PREV 2024'!$B$5:$B$387,'[1]New Mod. CEprev2024 STAMPA'!C389,'[1]Mapping CE PREV 2024'!$I$5:$I$387)</f>
        <v>122613.5788</v>
      </c>
      <c r="G389" s="22">
        <f t="shared" si="6"/>
        <v>1105.9412000000011</v>
      </c>
      <c r="H389" s="16"/>
    </row>
    <row r="390" spans="1:8">
      <c r="A390" s="1" t="s">
        <v>6</v>
      </c>
      <c r="B390" s="19"/>
      <c r="C390" s="20" t="s">
        <v>785</v>
      </c>
      <c r="D390" s="21" t="s">
        <v>786</v>
      </c>
      <c r="E390" s="22">
        <f>+SUMIF('[1]Mapping CE PREV 2024'!$B$5:$B$387,'[1]New Mod. CEprev2024 STAMPA'!C390,'[1]Mapping CE PREV 2024'!$M$5:$M$387)</f>
        <v>0</v>
      </c>
      <c r="F390" s="22">
        <f>+SUMIF('[1]Mapping CE PREV 2024'!$B$5:$B$387,'[1]New Mod. CEprev2024 STAMPA'!C390,'[1]Mapping CE PREV 2024'!$I$5:$I$387)</f>
        <v>0</v>
      </c>
      <c r="G390" s="22">
        <f t="shared" si="6"/>
        <v>0</v>
      </c>
      <c r="H390" s="16"/>
    </row>
    <row r="391" spans="1:8">
      <c r="B391" s="19"/>
      <c r="C391" s="20" t="s">
        <v>787</v>
      </c>
      <c r="D391" s="21" t="s">
        <v>788</v>
      </c>
      <c r="E391" s="29">
        <f>SUM(E392:E394)</f>
        <v>12048588.67</v>
      </c>
      <c r="F391" s="29">
        <f>SUM(F392:F394)</f>
        <v>12313848.261999998</v>
      </c>
      <c r="G391" s="29">
        <f t="shared" si="6"/>
        <v>-265259.59199999832</v>
      </c>
      <c r="H391" s="16" t="s">
        <v>9</v>
      </c>
    </row>
    <row r="392" spans="1:8" ht="30">
      <c r="B392" s="19"/>
      <c r="C392" s="20" t="s">
        <v>789</v>
      </c>
      <c r="D392" s="21" t="s">
        <v>790</v>
      </c>
      <c r="E392" s="22">
        <f>+SUMIF('[1]Mapping CE PREV 2024'!$B$5:$B$387,'[1]New Mod. CEprev2024 STAMPA'!C392,'[1]Mapping CE PREV 2024'!$M$5:$M$387)</f>
        <v>11997299.880000001</v>
      </c>
      <c r="F392" s="22">
        <f>+SUMIF('[1]Mapping CE PREV 2024'!$B$5:$B$387,'[1]New Mod. CEprev2024 STAMPA'!C392,'[1]Mapping CE PREV 2024'!$I$5:$I$387)</f>
        <v>12206748.353599999</v>
      </c>
      <c r="G392" s="22">
        <f t="shared" si="6"/>
        <v>-209448.47359999828</v>
      </c>
      <c r="H392" s="43"/>
    </row>
    <row r="393" spans="1:8" ht="30">
      <c r="B393" s="19"/>
      <c r="C393" s="20" t="s">
        <v>791</v>
      </c>
      <c r="D393" s="21" t="s">
        <v>792</v>
      </c>
      <c r="E393" s="22">
        <f>+SUMIF('[1]Mapping CE PREV 2024'!$B$5:$B$387,'[1]New Mod. CEprev2024 STAMPA'!C393,'[1]Mapping CE PREV 2024'!$M$5:$M$387)</f>
        <v>51288.79</v>
      </c>
      <c r="F393" s="22">
        <f>+SUMIF('[1]Mapping CE PREV 2024'!$B$5:$B$387,'[1]New Mod. CEprev2024 STAMPA'!C393,'[1]Mapping CE PREV 2024'!$I$5:$I$387)</f>
        <v>107099.9084</v>
      </c>
      <c r="G393" s="22">
        <f t="shared" si="6"/>
        <v>-55811.118399999999</v>
      </c>
      <c r="H393" s="43"/>
    </row>
    <row r="394" spans="1:8">
      <c r="A394" s="1" t="s">
        <v>6</v>
      </c>
      <c r="B394" s="19"/>
      <c r="C394" s="20" t="s">
        <v>793</v>
      </c>
      <c r="D394" s="21" t="s">
        <v>794</v>
      </c>
      <c r="E394" s="22">
        <f>+SUMIF('[1]Mapping CE PREV 2024'!$B$5:$B$387,'[1]New Mod. CEprev2024 STAMPA'!C394,'[1]Mapping CE PREV 2024'!$M$5:$M$387)</f>
        <v>0</v>
      </c>
      <c r="F394" s="22">
        <f>+SUMIF('[1]Mapping CE PREV 2024'!$B$5:$B$387,'[1]New Mod. CEprev2024 STAMPA'!C394,'[1]Mapping CE PREV 2024'!$I$5:$I$387)</f>
        <v>0</v>
      </c>
      <c r="G394" s="22">
        <f t="shared" si="6"/>
        <v>0</v>
      </c>
      <c r="H394" s="43"/>
    </row>
    <row r="395" spans="1:8">
      <c r="B395" s="50"/>
      <c r="C395" s="13" t="s">
        <v>795</v>
      </c>
      <c r="D395" s="14" t="s">
        <v>796</v>
      </c>
      <c r="E395" s="48">
        <f>+E396+E400</f>
        <v>6579718.6200000001</v>
      </c>
      <c r="F395" s="48">
        <f>+F396+F400</f>
        <v>6663438.8535600007</v>
      </c>
      <c r="G395" s="48">
        <f t="shared" si="6"/>
        <v>-83720.233560000546</v>
      </c>
      <c r="H395" s="16" t="s">
        <v>9</v>
      </c>
    </row>
    <row r="396" spans="1:8">
      <c r="B396" s="19"/>
      <c r="C396" s="20" t="s">
        <v>797</v>
      </c>
      <c r="D396" s="21" t="s">
        <v>798</v>
      </c>
      <c r="E396" s="29">
        <f>SUM(E397:E399)</f>
        <v>1227642.6599999999</v>
      </c>
      <c r="F396" s="29">
        <f>SUM(F397:F399)</f>
        <v>1300202.4739599999</v>
      </c>
      <c r="G396" s="29">
        <f t="shared" si="6"/>
        <v>-72559.813959999941</v>
      </c>
      <c r="H396" s="16" t="s">
        <v>9</v>
      </c>
    </row>
    <row r="397" spans="1:8" ht="30">
      <c r="B397" s="19"/>
      <c r="C397" s="20" t="s">
        <v>799</v>
      </c>
      <c r="D397" s="21" t="s">
        <v>800</v>
      </c>
      <c r="E397" s="22">
        <f>+SUMIF('[1]Mapping CE PREV 2024'!$B$5:$B$387,'[1]New Mod. CEprev2024 STAMPA'!C397,'[1]Mapping CE PREV 2024'!$M$5:$M$387)</f>
        <v>1043096.34</v>
      </c>
      <c r="F397" s="22">
        <f>+SUMIF('[1]Mapping CE PREV 2024'!$B$5:$B$387,'[1]New Mod. CEprev2024 STAMPA'!C397,'[1]Mapping CE PREV 2024'!$I$5:$I$387)</f>
        <v>1117763.9459599999</v>
      </c>
      <c r="G397" s="22">
        <f t="shared" si="6"/>
        <v>-74667.605959999957</v>
      </c>
      <c r="H397" s="43"/>
    </row>
    <row r="398" spans="1:8" ht="30">
      <c r="B398" s="19"/>
      <c r="C398" s="20" t="s">
        <v>801</v>
      </c>
      <c r="D398" s="21" t="s">
        <v>802</v>
      </c>
      <c r="E398" s="22">
        <f>+SUMIF('[1]Mapping CE PREV 2024'!$B$5:$B$387,'[1]New Mod. CEprev2024 STAMPA'!C398,'[1]Mapping CE PREV 2024'!$M$5:$M$387)</f>
        <v>184546.32</v>
      </c>
      <c r="F398" s="22">
        <f>+SUMIF('[1]Mapping CE PREV 2024'!$B$5:$B$387,'[1]New Mod. CEprev2024 STAMPA'!C398,'[1]Mapping CE PREV 2024'!$I$5:$I$387)</f>
        <v>182438.52799999999</v>
      </c>
      <c r="G398" s="22">
        <f t="shared" si="6"/>
        <v>2107.7920000000158</v>
      </c>
      <c r="H398" s="43"/>
    </row>
    <row r="399" spans="1:8" ht="30">
      <c r="A399" s="1" t="s">
        <v>6</v>
      </c>
      <c r="B399" s="19"/>
      <c r="C399" s="20" t="s">
        <v>803</v>
      </c>
      <c r="D399" s="21" t="s">
        <v>804</v>
      </c>
      <c r="E399" s="22">
        <f>+SUMIF('[1]Mapping CE PREV 2024'!$B$5:$B$387,'[1]New Mod. CEprev2024 STAMPA'!C399,'[1]Mapping CE PREV 2024'!$M$5:$M$387)</f>
        <v>0</v>
      </c>
      <c r="F399" s="22">
        <f>+SUMIF('[1]Mapping CE PREV 2024'!$B$5:$B$387,'[1]New Mod. CEprev2024 STAMPA'!C399,'[1]Mapping CE PREV 2024'!$I$5:$I$387)</f>
        <v>0</v>
      </c>
      <c r="G399" s="22">
        <f t="shared" si="6"/>
        <v>0</v>
      </c>
      <c r="H399" s="16"/>
    </row>
    <row r="400" spans="1:8">
      <c r="B400" s="19"/>
      <c r="C400" s="20" t="s">
        <v>805</v>
      </c>
      <c r="D400" s="21" t="s">
        <v>806</v>
      </c>
      <c r="E400" s="29">
        <f>SUM(E401:E403)</f>
        <v>5352075.96</v>
      </c>
      <c r="F400" s="29">
        <f>SUM(F401:F403)</f>
        <v>5363236.3796000006</v>
      </c>
      <c r="G400" s="29">
        <f t="shared" si="6"/>
        <v>-11160.419600000605</v>
      </c>
      <c r="H400" s="16" t="s">
        <v>9</v>
      </c>
    </row>
    <row r="401" spans="1:8" ht="30">
      <c r="B401" s="19"/>
      <c r="C401" s="20" t="s">
        <v>807</v>
      </c>
      <c r="D401" s="21" t="s">
        <v>808</v>
      </c>
      <c r="E401" s="22">
        <f>+SUMIF('[1]Mapping CE PREV 2024'!$B$5:$B$387,'[1]New Mod. CEprev2024 STAMPA'!C401,'[1]Mapping CE PREV 2024'!$M$5:$M$387)</f>
        <v>5218971.74</v>
      </c>
      <c r="F401" s="22">
        <f>+SUMIF('[1]Mapping CE PREV 2024'!$B$5:$B$387,'[1]New Mod. CEprev2024 STAMPA'!C401,'[1]Mapping CE PREV 2024'!$I$5:$I$387)</f>
        <v>5164906.1796000004</v>
      </c>
      <c r="G401" s="22">
        <f t="shared" si="6"/>
        <v>54065.560399999842</v>
      </c>
      <c r="H401" s="43"/>
    </row>
    <row r="402" spans="1:8" ht="30">
      <c r="B402" s="19"/>
      <c r="C402" s="20" t="s">
        <v>809</v>
      </c>
      <c r="D402" s="21" t="s">
        <v>810</v>
      </c>
      <c r="E402" s="22">
        <f>+SUMIF('[1]Mapping CE PREV 2024'!$B$5:$B$387,'[1]New Mod. CEprev2024 STAMPA'!C402,'[1]Mapping CE PREV 2024'!$M$5:$M$387)</f>
        <v>95546.22</v>
      </c>
      <c r="F402" s="22">
        <f>+SUMIF('[1]Mapping CE PREV 2024'!$B$5:$B$387,'[1]New Mod. CEprev2024 STAMPA'!C402,'[1]Mapping CE PREV 2024'!$I$5:$I$387)</f>
        <v>102720.2</v>
      </c>
      <c r="G402" s="22">
        <f t="shared" si="6"/>
        <v>-7173.9799999999959</v>
      </c>
      <c r="H402" s="43"/>
    </row>
    <row r="403" spans="1:8" ht="30">
      <c r="B403" s="19"/>
      <c r="C403" s="20" t="s">
        <v>811</v>
      </c>
      <c r="D403" s="21" t="s">
        <v>812</v>
      </c>
      <c r="E403" s="22">
        <f>+SUMIF('[1]Mapping CE PREV 2024'!$B$5:$B$387,'[1]New Mod. CEprev2024 STAMPA'!C403,'[1]Mapping CE PREV 2024'!$M$5:$M$387)</f>
        <v>37558</v>
      </c>
      <c r="F403" s="22">
        <f>+SUMIF('[1]Mapping CE PREV 2024'!$B$5:$B$387,'[1]New Mod. CEprev2024 STAMPA'!C403,'[1]Mapping CE PREV 2024'!$I$5:$I$387)</f>
        <v>95610</v>
      </c>
      <c r="G403" s="22">
        <f t="shared" si="6"/>
        <v>-58052</v>
      </c>
      <c r="H403" s="43"/>
    </row>
    <row r="404" spans="1:8">
      <c r="B404" s="50"/>
      <c r="C404" s="13" t="s">
        <v>813</v>
      </c>
      <c r="D404" s="14" t="s">
        <v>814</v>
      </c>
      <c r="E404" s="33">
        <f>+E405+E406+E407</f>
        <v>2189547.31</v>
      </c>
      <c r="F404" s="33">
        <f>+F405+F406+F407</f>
        <v>1570092.71</v>
      </c>
      <c r="G404" s="33">
        <f t="shared" si="6"/>
        <v>619454.60000000009</v>
      </c>
      <c r="H404" s="16" t="s">
        <v>9</v>
      </c>
    </row>
    <row r="405" spans="1:8">
      <c r="B405" s="19"/>
      <c r="C405" s="20" t="s">
        <v>815</v>
      </c>
      <c r="D405" s="21" t="s">
        <v>816</v>
      </c>
      <c r="E405" s="22">
        <f>+SUMIF('[1]Mapping CE PREV 2024'!$B$5:$B$387,'[1]New Mod. CEprev2024 STAMPA'!C405,'[1]Mapping CE PREV 2024'!$M$5:$M$387)</f>
        <v>452257.13</v>
      </c>
      <c r="F405" s="22">
        <f>+SUMIF('[1]Mapping CE PREV 2024'!$B$5:$B$387,'[1]New Mod. CEprev2024 STAMPA'!C405,'[1]Mapping CE PREV 2024'!$I$5:$I$387)</f>
        <v>452257.13</v>
      </c>
      <c r="G405" s="22">
        <f t="shared" si="6"/>
        <v>0</v>
      </c>
      <c r="H405" s="43"/>
    </row>
    <row r="406" spans="1:8">
      <c r="A406" s="1" t="s">
        <v>6</v>
      </c>
      <c r="B406" s="19"/>
      <c r="C406" s="20" t="s">
        <v>817</v>
      </c>
      <c r="D406" s="21" t="s">
        <v>818</v>
      </c>
      <c r="E406" s="22">
        <f>+SUMIF('[1]Mapping CE PREV 2024'!$B$5:$B$387,'[1]New Mod. CEprev2024 STAMPA'!C406,'[1]Mapping CE PREV 2024'!$M$5:$M$387)</f>
        <v>0</v>
      </c>
      <c r="F406" s="22">
        <f>+SUMIF('[1]Mapping CE PREV 2024'!$B$5:$B$387,'[1]New Mod. CEprev2024 STAMPA'!C406,'[1]Mapping CE PREV 2024'!$I$5:$I$387)</f>
        <v>0</v>
      </c>
      <c r="G406" s="22">
        <f t="shared" si="6"/>
        <v>0</v>
      </c>
      <c r="H406" s="16"/>
    </row>
    <row r="407" spans="1:8">
      <c r="B407" s="19"/>
      <c r="C407" s="20" t="s">
        <v>819</v>
      </c>
      <c r="D407" s="21" t="s">
        <v>820</v>
      </c>
      <c r="E407" s="29">
        <f>+E408+E409+E410+E411</f>
        <v>1737290.18</v>
      </c>
      <c r="F407" s="29">
        <f>+F408+F409+F410+F411</f>
        <v>1117835.58</v>
      </c>
      <c r="G407" s="29">
        <f t="shared" si="6"/>
        <v>619454.59999999986</v>
      </c>
      <c r="H407" s="16" t="s">
        <v>9</v>
      </c>
    </row>
    <row r="408" spans="1:8" ht="30">
      <c r="B408" s="19"/>
      <c r="C408" s="20" t="s">
        <v>821</v>
      </c>
      <c r="D408" s="21" t="s">
        <v>822</v>
      </c>
      <c r="E408" s="22">
        <f>+SUMIF('[1]Mapping CE PREV 2024'!$B$5:$B$387,'[1]New Mod. CEprev2024 STAMPA'!C408,'[1]Mapping CE PREV 2024'!$M$5:$M$387)</f>
        <v>1020992.99</v>
      </c>
      <c r="F408" s="22">
        <f>+SUMIF('[1]Mapping CE PREV 2024'!$B$5:$B$387,'[1]New Mod. CEprev2024 STAMPA'!C408,'[1]Mapping CE PREV 2024'!$I$5:$I$387)</f>
        <v>436992.99</v>
      </c>
      <c r="G408" s="22">
        <f t="shared" si="6"/>
        <v>584000</v>
      </c>
      <c r="H408" s="43"/>
    </row>
    <row r="409" spans="1:8" ht="21">
      <c r="B409" s="19"/>
      <c r="C409" s="20" t="s">
        <v>823</v>
      </c>
      <c r="D409" s="21" t="s">
        <v>824</v>
      </c>
      <c r="E409" s="22">
        <f>+SUMIF('[1]Mapping CE PREV 2024'!$B$5:$B$387,'[1]New Mod. CEprev2024 STAMPA'!C409,'[1]Mapping CE PREV 2024'!$M$5:$M$387)</f>
        <v>716297.19</v>
      </c>
      <c r="F409" s="22">
        <f>+SUMIF('[1]Mapping CE PREV 2024'!$B$5:$B$387,'[1]New Mod. CEprev2024 STAMPA'!C409,'[1]Mapping CE PREV 2024'!$I$5:$I$387)</f>
        <v>680842.59</v>
      </c>
      <c r="G409" s="22">
        <f t="shared" si="6"/>
        <v>35454.599999999977</v>
      </c>
      <c r="H409" s="54"/>
    </row>
    <row r="410" spans="1:8" ht="30">
      <c r="A410" s="1" t="s">
        <v>6</v>
      </c>
      <c r="B410" s="19" t="s">
        <v>42</v>
      </c>
      <c r="C410" s="20" t="s">
        <v>825</v>
      </c>
      <c r="D410" s="21" t="s">
        <v>826</v>
      </c>
      <c r="E410" s="22">
        <f>+SUMIF('[1]Mapping CE PREV 2024'!$B$5:$B$387,'[1]New Mod. CEprev2024 STAMPA'!C410,'[1]Mapping CE PREV 2024'!$M$5:$M$387)</f>
        <v>0</v>
      </c>
      <c r="F410" s="22">
        <f>+SUMIF('[1]Mapping CE PREV 2024'!$B$5:$B$387,'[1]New Mod. CEprev2024 STAMPA'!C410,'[1]Mapping CE PREV 2024'!$I$5:$I$387)</f>
        <v>0</v>
      </c>
      <c r="G410" s="22">
        <f t="shared" si="6"/>
        <v>0</v>
      </c>
      <c r="H410" s="43"/>
    </row>
    <row r="411" spans="1:8">
      <c r="A411" s="1" t="s">
        <v>6</v>
      </c>
      <c r="B411" s="19"/>
      <c r="C411" s="20" t="s">
        <v>827</v>
      </c>
      <c r="D411" s="21" t="s">
        <v>828</v>
      </c>
      <c r="E411" s="22">
        <f>+SUMIF('[1]Mapping CE PREV 2024'!$B$5:$B$387,'[1]New Mod. CEprev2024 STAMPA'!C411,'[1]Mapping CE PREV 2024'!$M$5:$M$387)</f>
        <v>0</v>
      </c>
      <c r="F411" s="22">
        <f>+SUMIF('[1]Mapping CE PREV 2024'!$B$5:$B$387,'[1]New Mod. CEprev2024 STAMPA'!C411,'[1]Mapping CE PREV 2024'!$I$5:$I$387)</f>
        <v>0</v>
      </c>
      <c r="G411" s="22">
        <f t="shared" si="6"/>
        <v>0</v>
      </c>
      <c r="H411" s="43"/>
    </row>
    <row r="412" spans="1:8">
      <c r="B412" s="50"/>
      <c r="C412" s="18" t="s">
        <v>829</v>
      </c>
      <c r="D412" s="14" t="s">
        <v>830</v>
      </c>
      <c r="E412" s="33">
        <f>+E413+E414</f>
        <v>13670373.819125</v>
      </c>
      <c r="F412" s="33">
        <f>+F413+F414</f>
        <v>13670373.819125</v>
      </c>
      <c r="G412" s="33">
        <f t="shared" si="6"/>
        <v>0</v>
      </c>
      <c r="H412" s="16" t="s">
        <v>9</v>
      </c>
    </row>
    <row r="413" spans="1:8">
      <c r="A413" s="1" t="s">
        <v>6</v>
      </c>
      <c r="B413" s="50"/>
      <c r="C413" s="55" t="s">
        <v>831</v>
      </c>
      <c r="D413" s="47" t="s">
        <v>832</v>
      </c>
      <c r="E413" s="56">
        <f>+SUMIF('[1]Mapping CE PREV 2024'!$B$5:$B$387,'[1]New Mod. CEprev2024 STAMPA'!C413,'[1]Mapping CE PREV 2024'!$M$5:$M$387)</f>
        <v>0</v>
      </c>
      <c r="F413" s="56">
        <f>+SUMIF('[1]Mapping CE PREV 2024'!$B$5:$B$387,'[1]New Mod. CEprev2024 STAMPA'!C413,'[1]Mapping CE PREV 2024'!$I$5:$I$387)</f>
        <v>0</v>
      </c>
      <c r="G413" s="22">
        <f t="shared" si="6"/>
        <v>0</v>
      </c>
      <c r="H413" s="16"/>
    </row>
    <row r="414" spans="1:8">
      <c r="B414" s="50"/>
      <c r="C414" s="55" t="s">
        <v>833</v>
      </c>
      <c r="D414" s="47" t="s">
        <v>834</v>
      </c>
      <c r="E414" s="48">
        <f>+E415+E418</f>
        <v>13670373.819125</v>
      </c>
      <c r="F414" s="48">
        <f>+F415+F418</f>
        <v>13670373.819125</v>
      </c>
      <c r="G414" s="48">
        <f t="shared" si="6"/>
        <v>0</v>
      </c>
      <c r="H414" s="16" t="s">
        <v>9</v>
      </c>
    </row>
    <row r="415" spans="1:8">
      <c r="B415" s="19"/>
      <c r="C415" s="20" t="s">
        <v>835</v>
      </c>
      <c r="D415" s="21" t="s">
        <v>836</v>
      </c>
      <c r="E415" s="29">
        <f>+E416+E417</f>
        <v>6440615.7747499999</v>
      </c>
      <c r="F415" s="29">
        <f>+F416+F417</f>
        <v>6440615.7747499999</v>
      </c>
      <c r="G415" s="29">
        <f t="shared" si="6"/>
        <v>0</v>
      </c>
      <c r="H415" s="16" t="s">
        <v>9</v>
      </c>
    </row>
    <row r="416" spans="1:8">
      <c r="B416" s="19"/>
      <c r="C416" s="20" t="s">
        <v>837</v>
      </c>
      <c r="D416" s="21" t="s">
        <v>838</v>
      </c>
      <c r="E416" s="22">
        <f>+SUMIF('[1]Mapping CE PREV 2024'!$B$5:$B$387,'[1]New Mod. CEprev2024 STAMPA'!C416,'[1]Mapping CE PREV 2024'!$M$5:$M$387)</f>
        <v>125727.60000000002</v>
      </c>
      <c r="F416" s="22">
        <f>+SUMIF('[1]Mapping CE PREV 2024'!$B$5:$B$387,'[1]New Mod. CEprev2024 STAMPA'!C416,'[1]Mapping CE PREV 2024'!$I$5:$I$387)</f>
        <v>125727.60000000002</v>
      </c>
      <c r="G416" s="22">
        <f t="shared" si="6"/>
        <v>0</v>
      </c>
      <c r="H416" s="43"/>
    </row>
    <row r="417" spans="1:8">
      <c r="B417" s="19"/>
      <c r="C417" s="20" t="s">
        <v>839</v>
      </c>
      <c r="D417" s="21" t="s">
        <v>840</v>
      </c>
      <c r="E417" s="22">
        <f>+SUMIF('[1]Mapping CE PREV 2024'!$B$5:$B$387,'[1]New Mod. CEprev2024 STAMPA'!C417,'[1]Mapping CE PREV 2024'!$M$5:$M$387)</f>
        <v>6314888.1747500002</v>
      </c>
      <c r="F417" s="22">
        <f>+SUMIF('[1]Mapping CE PREV 2024'!$B$5:$B$387,'[1]New Mod. CEprev2024 STAMPA'!C417,'[1]Mapping CE PREV 2024'!$I$5:$I$387)</f>
        <v>6314888.1747500002</v>
      </c>
      <c r="G417" s="22">
        <f t="shared" si="6"/>
        <v>0</v>
      </c>
      <c r="H417" s="43"/>
    </row>
    <row r="418" spans="1:8">
      <c r="B418" s="19"/>
      <c r="C418" s="20" t="s">
        <v>841</v>
      </c>
      <c r="D418" s="21" t="s">
        <v>842</v>
      </c>
      <c r="E418" s="22">
        <f>+SUMIF('[1]Mapping CE PREV 2024'!$B$5:$B$387,'[1]New Mod. CEprev2024 STAMPA'!C418,'[1]Mapping CE PREV 2024'!$M$5:$M$387)</f>
        <v>7229758.0443749996</v>
      </c>
      <c r="F418" s="22">
        <f>+SUMIF('[1]Mapping CE PREV 2024'!$B$5:$B$387,'[1]New Mod. CEprev2024 STAMPA'!C418,'[1]Mapping CE PREV 2024'!$I$5:$I$387)</f>
        <v>7229758.0443749996</v>
      </c>
      <c r="G418" s="22">
        <f t="shared" si="6"/>
        <v>0</v>
      </c>
      <c r="H418" s="43"/>
    </row>
    <row r="419" spans="1:8">
      <c r="A419" s="1" t="s">
        <v>6</v>
      </c>
      <c r="B419" s="17"/>
      <c r="C419" s="13" t="s">
        <v>843</v>
      </c>
      <c r="D419" s="14" t="s">
        <v>844</v>
      </c>
      <c r="E419" s="33">
        <f>+E420+E421</f>
        <v>0</v>
      </c>
      <c r="F419" s="33">
        <f>+F420+F421</f>
        <v>0</v>
      </c>
      <c r="G419" s="33">
        <f t="shared" si="6"/>
        <v>0</v>
      </c>
      <c r="H419" s="16" t="s">
        <v>9</v>
      </c>
    </row>
    <row r="420" spans="1:8" ht="30">
      <c r="A420" s="1" t="s">
        <v>6</v>
      </c>
      <c r="B420" s="19"/>
      <c r="C420" s="20" t="s">
        <v>845</v>
      </c>
      <c r="D420" s="21" t="s">
        <v>846</v>
      </c>
      <c r="E420" s="22">
        <f>+SUMIF('[1]Mapping CE PREV 2024'!$B$5:$B$387,'[1]New Mod. CEprev2024 STAMPA'!C420,'[1]Mapping CE PREV 2024'!$M$5:$M$387)</f>
        <v>0</v>
      </c>
      <c r="F420" s="22">
        <f>+SUMIF('[1]Mapping CE PREV 2024'!$B$5:$B$387,'[1]New Mod. CEprev2024 STAMPA'!C420,'[1]Mapping CE PREV 2024'!$I$5:$I$387)</f>
        <v>0</v>
      </c>
      <c r="G420" s="22">
        <f t="shared" si="6"/>
        <v>0</v>
      </c>
      <c r="H420" s="16"/>
    </row>
    <row r="421" spans="1:8">
      <c r="A421" s="1" t="s">
        <v>6</v>
      </c>
      <c r="B421" s="19"/>
      <c r="C421" s="20" t="s">
        <v>847</v>
      </c>
      <c r="D421" s="21" t="s">
        <v>848</v>
      </c>
      <c r="E421" s="22">
        <f>+SUMIF('[1]Mapping CE PREV 2024'!$B$5:$B$387,'[1]New Mod. CEprev2024 STAMPA'!C421,'[1]Mapping CE PREV 2024'!$M$5:$M$387)</f>
        <v>0</v>
      </c>
      <c r="F421" s="22">
        <f>+SUMIF('[1]Mapping CE PREV 2024'!$B$5:$B$387,'[1]New Mod. CEprev2024 STAMPA'!C421,'[1]Mapping CE PREV 2024'!$I$5:$I$387)</f>
        <v>0</v>
      </c>
      <c r="G421" s="22">
        <f t="shared" si="6"/>
        <v>0</v>
      </c>
      <c r="H421" s="16"/>
    </row>
    <row r="422" spans="1:8">
      <c r="B422" s="17"/>
      <c r="C422" s="13" t="s">
        <v>849</v>
      </c>
      <c r="D422" s="14" t="s">
        <v>850</v>
      </c>
      <c r="E422" s="33">
        <f>+E423+E432</f>
        <v>3.020002877868605E-3</v>
      </c>
      <c r="F422" s="33">
        <f>+F423+F432</f>
        <v>-1931531.4697173531</v>
      </c>
      <c r="G422" s="33">
        <f t="shared" si="6"/>
        <v>1931531.4727373561</v>
      </c>
      <c r="H422" s="16" t="s">
        <v>9</v>
      </c>
    </row>
    <row r="423" spans="1:8">
      <c r="B423" s="17"/>
      <c r="C423" s="13" t="s">
        <v>851</v>
      </c>
      <c r="D423" s="14" t="s">
        <v>852</v>
      </c>
      <c r="E423" s="33">
        <f>SUM(E424:E431)</f>
        <v>3.020002877868605E-3</v>
      </c>
      <c r="F423" s="33">
        <f>SUM(F424:F431)</f>
        <v>-1917466.9675773531</v>
      </c>
      <c r="G423" s="33">
        <f t="shared" si="6"/>
        <v>1917466.9705973561</v>
      </c>
      <c r="H423" s="16" t="s">
        <v>9</v>
      </c>
    </row>
    <row r="424" spans="1:8">
      <c r="B424" s="19"/>
      <c r="C424" s="20" t="s">
        <v>853</v>
      </c>
      <c r="D424" s="21" t="s">
        <v>854</v>
      </c>
      <c r="E424" s="22">
        <f>+SUMIF('[1]Mapping CE PREV 2024'!$B$5:$B$387,'[1]New Mod. CEprev2024 STAMPA'!C424,'[1]Mapping CE PREV 2024'!$M$5:$M$387)</f>
        <v>3.0200000839008811E-3</v>
      </c>
      <c r="F424" s="22">
        <f>+SUMIF('[1]Mapping CE PREV 2024'!$B$5:$B$387,'[1]New Mod. CEprev2024 STAMPA'!C424,'[1]Mapping CE PREV 2024'!$I$5:$I$387)</f>
        <v>-356678.58310872753</v>
      </c>
      <c r="G424" s="22">
        <f t="shared" si="6"/>
        <v>356678.58612872759</v>
      </c>
      <c r="H424" s="43"/>
    </row>
    <row r="425" spans="1:8">
      <c r="A425" s="1" t="s">
        <v>6</v>
      </c>
      <c r="B425" s="19"/>
      <c r="C425" s="20" t="s">
        <v>855</v>
      </c>
      <c r="D425" s="21" t="s">
        <v>856</v>
      </c>
      <c r="E425" s="22">
        <f>+SUMIF('[1]Mapping CE PREV 2024'!$B$5:$B$387,'[1]New Mod. CEprev2024 STAMPA'!C425,'[1]Mapping CE PREV 2024'!$M$5:$M$387)</f>
        <v>0</v>
      </c>
      <c r="F425" s="22">
        <f>+SUMIF('[1]Mapping CE PREV 2024'!$B$5:$B$387,'[1]New Mod. CEprev2024 STAMPA'!C425,'[1]Mapping CE PREV 2024'!$I$5:$I$387)</f>
        <v>0</v>
      </c>
      <c r="G425" s="22">
        <f t="shared" si="6"/>
        <v>0</v>
      </c>
      <c r="H425" s="43"/>
    </row>
    <row r="426" spans="1:8">
      <c r="B426" s="19"/>
      <c r="C426" s="20" t="s">
        <v>857</v>
      </c>
      <c r="D426" s="21" t="s">
        <v>858</v>
      </c>
      <c r="E426" s="22">
        <f>+SUMIF('[1]Mapping CE PREV 2024'!$B$5:$B$387,'[1]New Mod. CEprev2024 STAMPA'!C426,'[1]Mapping CE PREV 2024'!$M$5:$M$387)</f>
        <v>2.7939677238464355E-9</v>
      </c>
      <c r="F426" s="22">
        <f>+SUMIF('[1]Mapping CE PREV 2024'!$B$5:$B$387,'[1]New Mod. CEprev2024 STAMPA'!C426,'[1]Mapping CE PREV 2024'!$I$5:$I$387)</f>
        <v>-1521453.9326486257</v>
      </c>
      <c r="G426" s="22">
        <f t="shared" si="6"/>
        <v>1521453.9326486285</v>
      </c>
      <c r="H426" s="43"/>
    </row>
    <row r="427" spans="1:8">
      <c r="B427" s="19"/>
      <c r="C427" s="20" t="s">
        <v>859</v>
      </c>
      <c r="D427" s="21" t="s">
        <v>860</v>
      </c>
      <c r="E427" s="22">
        <f>+SUMIF('[1]Mapping CE PREV 2024'!$B$5:$B$387,'[1]New Mod. CEprev2024 STAMPA'!C427,'[1]Mapping CE PREV 2024'!$M$5:$M$387)</f>
        <v>0</v>
      </c>
      <c r="F427" s="22">
        <f>+SUMIF('[1]Mapping CE PREV 2024'!$B$5:$B$387,'[1]New Mod. CEprev2024 STAMPA'!C427,'[1]Mapping CE PREV 2024'!$I$5:$I$387)</f>
        <v>-4859.6847700000017</v>
      </c>
      <c r="G427" s="22">
        <f t="shared" si="6"/>
        <v>4859.6847700000017</v>
      </c>
      <c r="H427" s="43"/>
    </row>
    <row r="428" spans="1:8">
      <c r="A428" s="1" t="s">
        <v>6</v>
      </c>
      <c r="B428" s="19"/>
      <c r="C428" s="20" t="s">
        <v>861</v>
      </c>
      <c r="D428" s="21" t="s">
        <v>862</v>
      </c>
      <c r="E428" s="22">
        <f>+SUMIF('[1]Mapping CE PREV 2024'!$B$5:$B$387,'[1]New Mod. CEprev2024 STAMPA'!C428,'[1]Mapping CE PREV 2024'!$M$5:$M$387)</f>
        <v>0</v>
      </c>
      <c r="F428" s="22">
        <f>+SUMIF('[1]Mapping CE PREV 2024'!$B$5:$B$387,'[1]New Mod. CEprev2024 STAMPA'!C428,'[1]Mapping CE PREV 2024'!$I$5:$I$387)</f>
        <v>0</v>
      </c>
      <c r="G428" s="22">
        <f t="shared" si="6"/>
        <v>0</v>
      </c>
      <c r="H428" s="43"/>
    </row>
    <row r="429" spans="1:8">
      <c r="B429" s="19"/>
      <c r="C429" s="20" t="s">
        <v>863</v>
      </c>
      <c r="D429" s="21" t="s">
        <v>864</v>
      </c>
      <c r="E429" s="22">
        <f>+SUMIF('[1]Mapping CE PREV 2024'!$B$5:$B$387,'[1]New Mod. CEprev2024 STAMPA'!C429,'[1]Mapping CE PREV 2024'!$M$5:$M$387)</f>
        <v>0</v>
      </c>
      <c r="F429" s="22">
        <f>+SUMIF('[1]Mapping CE PREV 2024'!$B$5:$B$387,'[1]New Mod. CEprev2024 STAMPA'!C429,'[1]Mapping CE PREV 2024'!$I$5:$I$387)</f>
        <v>-25.018579999999929</v>
      </c>
      <c r="G429" s="22">
        <f t="shared" si="6"/>
        <v>25.018579999999929</v>
      </c>
      <c r="H429" s="43"/>
    </row>
    <row r="430" spans="1:8">
      <c r="A430" s="1" t="s">
        <v>6</v>
      </c>
      <c r="B430" s="19"/>
      <c r="C430" s="20" t="s">
        <v>865</v>
      </c>
      <c r="D430" s="21" t="s">
        <v>866</v>
      </c>
      <c r="E430" s="22">
        <f>+SUMIF('[1]Mapping CE PREV 2024'!$B$5:$B$387,'[1]New Mod. CEprev2024 STAMPA'!C430,'[1]Mapping CE PREV 2024'!$M$5:$M$387)</f>
        <v>0</v>
      </c>
      <c r="F430" s="22">
        <f>+SUMIF('[1]Mapping CE PREV 2024'!$B$5:$B$387,'[1]New Mod. CEprev2024 STAMPA'!C430,'[1]Mapping CE PREV 2024'!$I$5:$I$387)</f>
        <v>0</v>
      </c>
      <c r="G430" s="22">
        <f t="shared" si="6"/>
        <v>0</v>
      </c>
      <c r="H430" s="43"/>
    </row>
    <row r="431" spans="1:8">
      <c r="B431" s="19"/>
      <c r="C431" s="20" t="s">
        <v>867</v>
      </c>
      <c r="D431" s="21" t="s">
        <v>868</v>
      </c>
      <c r="E431" s="22">
        <f>+SUMIF('[1]Mapping CE PREV 2024'!$B$5:$B$387,'[1]New Mod. CEprev2024 STAMPA'!C431,'[1]Mapping CE PREV 2024'!$M$5:$M$387)</f>
        <v>0</v>
      </c>
      <c r="F431" s="22">
        <f>+SUMIF('[1]Mapping CE PREV 2024'!$B$5:$B$387,'[1]New Mod. CEprev2024 STAMPA'!C431,'[1]Mapping CE PREV 2024'!$I$5:$I$387)</f>
        <v>-34449.748469999991</v>
      </c>
      <c r="G431" s="22">
        <f t="shared" si="6"/>
        <v>34449.748469999991</v>
      </c>
      <c r="H431" s="43"/>
    </row>
    <row r="432" spans="1:8">
      <c r="B432" s="17"/>
      <c r="C432" s="13" t="s">
        <v>869</v>
      </c>
      <c r="D432" s="14" t="s">
        <v>870</v>
      </c>
      <c r="E432" s="33">
        <f>SUM(E433:E438)</f>
        <v>0</v>
      </c>
      <c r="F432" s="33">
        <f>SUM(F433:F438)</f>
        <v>-14064.502140000059</v>
      </c>
      <c r="G432" s="33">
        <f t="shared" si="6"/>
        <v>14064.502140000059</v>
      </c>
      <c r="H432" s="16" t="s">
        <v>9</v>
      </c>
    </row>
    <row r="433" spans="1:8">
      <c r="A433" s="1" t="s">
        <v>6</v>
      </c>
      <c r="B433" s="19"/>
      <c r="C433" s="20" t="s">
        <v>871</v>
      </c>
      <c r="D433" s="21" t="s">
        <v>872</v>
      </c>
      <c r="E433" s="22">
        <f>+SUMIF('[1]Mapping CE PREV 2024'!$B$5:$B$387,'[1]New Mod. CEprev2024 STAMPA'!C433,'[1]Mapping CE PREV 2024'!$M$5:$M$387)</f>
        <v>0</v>
      </c>
      <c r="F433" s="22">
        <f>+SUMIF('[1]Mapping CE PREV 2024'!$B$5:$B$387,'[1]New Mod. CEprev2024 STAMPA'!C433,'[1]Mapping CE PREV 2024'!$I$5:$I$387)</f>
        <v>0</v>
      </c>
      <c r="G433" s="22">
        <f t="shared" si="6"/>
        <v>0</v>
      </c>
      <c r="H433" s="43"/>
    </row>
    <row r="434" spans="1:8" ht="30">
      <c r="B434" s="19"/>
      <c r="C434" s="20" t="s">
        <v>873</v>
      </c>
      <c r="D434" s="21" t="s">
        <v>874</v>
      </c>
      <c r="E434" s="22">
        <f>+SUMIF('[1]Mapping CE PREV 2024'!$B$5:$B$387,'[1]New Mod. CEprev2024 STAMPA'!C434,'[1]Mapping CE PREV 2024'!$M$5:$M$387)</f>
        <v>0</v>
      </c>
      <c r="F434" s="22">
        <f>+SUMIF('[1]Mapping CE PREV 2024'!$B$5:$B$387,'[1]New Mod. CEprev2024 STAMPA'!C434,'[1]Mapping CE PREV 2024'!$I$5:$I$387)</f>
        <v>-6669.184670000046</v>
      </c>
      <c r="G434" s="22">
        <f t="shared" si="6"/>
        <v>6669.184670000046</v>
      </c>
      <c r="H434" s="43"/>
    </row>
    <row r="435" spans="1:8">
      <c r="A435" s="1" t="s">
        <v>6</v>
      </c>
      <c r="B435" s="19"/>
      <c r="C435" s="20" t="s">
        <v>875</v>
      </c>
      <c r="D435" s="21" t="s">
        <v>876</v>
      </c>
      <c r="E435" s="22">
        <f>+SUMIF('[1]Mapping CE PREV 2024'!$B$5:$B$387,'[1]New Mod. CEprev2024 STAMPA'!C435,'[1]Mapping CE PREV 2024'!$M$5:$M$387)</f>
        <v>0</v>
      </c>
      <c r="F435" s="22">
        <f>+SUMIF('[1]Mapping CE PREV 2024'!$B$5:$B$387,'[1]New Mod. CEprev2024 STAMPA'!C435,'[1]Mapping CE PREV 2024'!$I$5:$I$387)</f>
        <v>0</v>
      </c>
      <c r="G435" s="22">
        <f t="shared" si="6"/>
        <v>0</v>
      </c>
      <c r="H435" s="43"/>
    </row>
    <row r="436" spans="1:8">
      <c r="B436" s="19"/>
      <c r="C436" s="20" t="s">
        <v>877</v>
      </c>
      <c r="D436" s="21" t="s">
        <v>878</v>
      </c>
      <c r="E436" s="22">
        <f>+SUMIF('[1]Mapping CE PREV 2024'!$B$5:$B$387,'[1]New Mod. CEprev2024 STAMPA'!C436,'[1]Mapping CE PREV 2024'!$M$5:$M$387)</f>
        <v>0</v>
      </c>
      <c r="F436" s="22">
        <f>+SUMIF('[1]Mapping CE PREV 2024'!$B$5:$B$387,'[1]New Mod. CEprev2024 STAMPA'!C436,'[1]Mapping CE PREV 2024'!$I$5:$I$387)</f>
        <v>13481.390059999991</v>
      </c>
      <c r="G436" s="22">
        <f t="shared" si="6"/>
        <v>-13481.390059999991</v>
      </c>
      <c r="H436" s="43"/>
    </row>
    <row r="437" spans="1:8">
      <c r="B437" s="19"/>
      <c r="C437" s="20" t="s">
        <v>879</v>
      </c>
      <c r="D437" s="21" t="s">
        <v>880</v>
      </c>
      <c r="E437" s="22">
        <f>+SUMIF('[1]Mapping CE PREV 2024'!$B$5:$B$387,'[1]New Mod. CEprev2024 STAMPA'!C437,'[1]Mapping CE PREV 2024'!$M$5:$M$387)</f>
        <v>0</v>
      </c>
      <c r="F437" s="22">
        <f>+SUMIF('[1]Mapping CE PREV 2024'!$B$5:$B$387,'[1]New Mod. CEprev2024 STAMPA'!C437,'[1]Mapping CE PREV 2024'!$I$5:$I$387)</f>
        <v>-2039.1276600000019</v>
      </c>
      <c r="G437" s="22">
        <f t="shared" si="6"/>
        <v>2039.1276600000019</v>
      </c>
      <c r="H437" s="43"/>
    </row>
    <row r="438" spans="1:8">
      <c r="B438" s="19"/>
      <c r="C438" s="20" t="s">
        <v>881</v>
      </c>
      <c r="D438" s="21" t="s">
        <v>882</v>
      </c>
      <c r="E438" s="22">
        <f>+SUMIF('[1]Mapping CE PREV 2024'!$B$5:$B$387,'[1]New Mod. CEprev2024 STAMPA'!C438,'[1]Mapping CE PREV 2024'!$M$5:$M$387)</f>
        <v>0</v>
      </c>
      <c r="F438" s="22">
        <f>+SUMIF('[1]Mapping CE PREV 2024'!$B$5:$B$387,'[1]New Mod. CEprev2024 STAMPA'!C438,'[1]Mapping CE PREV 2024'!$I$5:$I$387)</f>
        <v>-18837.579870000001</v>
      </c>
      <c r="G438" s="22">
        <f t="shared" si="6"/>
        <v>18837.579870000001</v>
      </c>
      <c r="H438" s="43"/>
    </row>
    <row r="439" spans="1:8">
      <c r="B439" s="17"/>
      <c r="C439" s="13" t="s">
        <v>883</v>
      </c>
      <c r="D439" s="14" t="s">
        <v>884</v>
      </c>
      <c r="E439" s="33">
        <f>+E440+E448+E449+E456</f>
        <v>7072255.9399999995</v>
      </c>
      <c r="F439" s="33">
        <f>+F440+F448+F449+F456</f>
        <v>10018782.139999999</v>
      </c>
      <c r="G439" s="33">
        <f t="shared" si="6"/>
        <v>-2946526.1999999993</v>
      </c>
      <c r="H439" s="16" t="s">
        <v>9</v>
      </c>
    </row>
    <row r="440" spans="1:8">
      <c r="B440" s="19"/>
      <c r="C440" s="20" t="s">
        <v>885</v>
      </c>
      <c r="D440" s="21" t="s">
        <v>886</v>
      </c>
      <c r="E440" s="29">
        <f>SUM(E441:E447)</f>
        <v>5780000</v>
      </c>
      <c r="F440" s="29">
        <f>SUM(F441:F447)</f>
        <v>7963889</v>
      </c>
      <c r="G440" s="29">
        <f t="shared" si="6"/>
        <v>-2183889</v>
      </c>
      <c r="H440" s="16" t="s">
        <v>9</v>
      </c>
    </row>
    <row r="441" spans="1:8">
      <c r="B441" s="19"/>
      <c r="C441" s="20" t="s">
        <v>887</v>
      </c>
      <c r="D441" s="21" t="s">
        <v>888</v>
      </c>
      <c r="E441" s="22">
        <f>+SUMIF('[1]Mapping CE PREV 2024'!$B$5:$B$387,'[1]New Mod. CEprev2024 STAMPA'!C441,'[1]Mapping CE PREV 2024'!$M$5:$M$387)</f>
        <v>4780000</v>
      </c>
      <c r="F441" s="22">
        <f>+SUMIF('[1]Mapping CE PREV 2024'!$B$5:$B$387,'[1]New Mod. CEprev2024 STAMPA'!C441,'[1]Mapping CE PREV 2024'!$I$5:$I$387)</f>
        <v>5671394</v>
      </c>
      <c r="G441" s="22">
        <f t="shared" si="6"/>
        <v>-891394</v>
      </c>
      <c r="H441" s="43"/>
    </row>
    <row r="442" spans="1:8" ht="30">
      <c r="B442" s="19"/>
      <c r="C442" s="20" t="s">
        <v>889</v>
      </c>
      <c r="D442" s="21" t="s">
        <v>890</v>
      </c>
      <c r="E442" s="22">
        <f>+SUMIF('[1]Mapping CE PREV 2024'!$B$5:$B$387,'[1]New Mod. CEprev2024 STAMPA'!C442,'[1]Mapping CE PREV 2024'!$M$5:$M$387)</f>
        <v>300000</v>
      </c>
      <c r="F442" s="22">
        <f>+SUMIF('[1]Mapping CE PREV 2024'!$B$5:$B$387,'[1]New Mod. CEprev2024 STAMPA'!C442,'[1]Mapping CE PREV 2024'!$I$5:$I$387)</f>
        <v>932495</v>
      </c>
      <c r="G442" s="22">
        <f t="shared" si="6"/>
        <v>-632495</v>
      </c>
      <c r="H442" s="43"/>
    </row>
    <row r="443" spans="1:8" ht="30">
      <c r="A443" s="1" t="s">
        <v>6</v>
      </c>
      <c r="B443" s="19"/>
      <c r="C443" s="20" t="s">
        <v>891</v>
      </c>
      <c r="D443" s="21" t="s">
        <v>892</v>
      </c>
      <c r="E443" s="22">
        <f>+SUMIF('[1]Mapping CE PREV 2024'!$B$5:$B$387,'[1]New Mod. CEprev2024 STAMPA'!C443,'[1]Mapping CE PREV 2024'!$M$5:$M$387)</f>
        <v>0</v>
      </c>
      <c r="F443" s="22">
        <f>+SUMIF('[1]Mapping CE PREV 2024'!$B$5:$B$387,'[1]New Mod. CEprev2024 STAMPA'!C443,'[1]Mapping CE PREV 2024'!$I$5:$I$387)</f>
        <v>0</v>
      </c>
      <c r="G443" s="22">
        <f t="shared" si="6"/>
        <v>0</v>
      </c>
      <c r="H443" s="43"/>
    </row>
    <row r="444" spans="1:8" ht="30">
      <c r="B444" s="19"/>
      <c r="C444" s="20" t="s">
        <v>893</v>
      </c>
      <c r="D444" s="21" t="s">
        <v>894</v>
      </c>
      <c r="E444" s="22">
        <f>+SUMIF('[1]Mapping CE PREV 2024'!$B$5:$B$387,'[1]New Mod. CEprev2024 STAMPA'!C444,'[1]Mapping CE PREV 2024'!$M$5:$M$387)</f>
        <v>700000</v>
      </c>
      <c r="F444" s="22">
        <f>+SUMIF('[1]Mapping CE PREV 2024'!$B$5:$B$387,'[1]New Mod. CEprev2024 STAMPA'!C444,'[1]Mapping CE PREV 2024'!$I$5:$I$387)</f>
        <v>1360000</v>
      </c>
      <c r="G444" s="22">
        <f t="shared" si="6"/>
        <v>-660000</v>
      </c>
      <c r="H444" s="43"/>
    </row>
    <row r="445" spans="1:8">
      <c r="A445" s="1" t="s">
        <v>6</v>
      </c>
      <c r="B445" s="19"/>
      <c r="C445" s="20" t="s">
        <v>895</v>
      </c>
      <c r="D445" s="21" t="s">
        <v>896</v>
      </c>
      <c r="E445" s="22">
        <f>+SUMIF('[1]Mapping CE PREV 2024'!$B$5:$B$387,'[1]New Mod. CEprev2024 STAMPA'!C445,'[1]Mapping CE PREV 2024'!$M$5:$M$387)</f>
        <v>0</v>
      </c>
      <c r="F445" s="22">
        <f>+SUMIF('[1]Mapping CE PREV 2024'!$B$5:$B$387,'[1]New Mod. CEprev2024 STAMPA'!C445,'[1]Mapping CE PREV 2024'!$I$5:$I$387)</f>
        <v>0</v>
      </c>
      <c r="G445" s="22">
        <f t="shared" si="6"/>
        <v>0</v>
      </c>
      <c r="H445" s="43"/>
    </row>
    <row r="446" spans="1:8">
      <c r="A446" s="1" t="s">
        <v>6</v>
      </c>
      <c r="B446" s="19"/>
      <c r="C446" s="20" t="s">
        <v>897</v>
      </c>
      <c r="D446" s="21" t="s">
        <v>898</v>
      </c>
      <c r="E446" s="22">
        <f>+SUMIF('[1]Mapping CE PREV 2024'!$B$5:$B$387,'[1]New Mod. CEprev2024 STAMPA'!C446,'[1]Mapping CE PREV 2024'!$M$5:$M$387)</f>
        <v>0</v>
      </c>
      <c r="F446" s="22">
        <f>+SUMIF('[1]Mapping CE PREV 2024'!$B$5:$B$387,'[1]New Mod. CEprev2024 STAMPA'!C446,'[1]Mapping CE PREV 2024'!$I$5:$I$387)</f>
        <v>0</v>
      </c>
      <c r="G446" s="22">
        <f t="shared" si="6"/>
        <v>0</v>
      </c>
      <c r="H446" s="43"/>
    </row>
    <row r="447" spans="1:8">
      <c r="A447" s="1" t="s">
        <v>6</v>
      </c>
      <c r="B447" s="19"/>
      <c r="C447" s="20" t="s">
        <v>899</v>
      </c>
      <c r="D447" s="21" t="s">
        <v>900</v>
      </c>
      <c r="E447" s="22">
        <f>+SUMIF('[1]Mapping CE PREV 2024'!$B$5:$B$387,'[1]New Mod. CEprev2024 STAMPA'!C447,'[1]Mapping CE PREV 2024'!$M$5:$M$387)</f>
        <v>0</v>
      </c>
      <c r="F447" s="22">
        <f>+SUMIF('[1]Mapping CE PREV 2024'!$B$5:$B$387,'[1]New Mod. CEprev2024 STAMPA'!C447,'[1]Mapping CE PREV 2024'!$I$5:$I$387)</f>
        <v>0</v>
      </c>
      <c r="G447" s="22">
        <f t="shared" si="6"/>
        <v>0</v>
      </c>
      <c r="H447" s="43"/>
    </row>
    <row r="448" spans="1:8">
      <c r="A448" s="1" t="s">
        <v>6</v>
      </c>
      <c r="B448" s="19"/>
      <c r="C448" s="20" t="s">
        <v>901</v>
      </c>
      <c r="D448" s="21" t="s">
        <v>902</v>
      </c>
      <c r="E448" s="22">
        <f>+SUMIF('[1]Mapping CE PREV 2024'!$B$5:$B$387,'[1]New Mod. CEprev2024 STAMPA'!C448,'[1]Mapping CE PREV 2024'!$M$5:$M$387)</f>
        <v>0</v>
      </c>
      <c r="F448" s="22">
        <f>+SUMIF('[1]Mapping CE PREV 2024'!$B$5:$B$387,'[1]New Mod. CEprev2024 STAMPA'!C448,'[1]Mapping CE PREV 2024'!$I$5:$I$387)</f>
        <v>0</v>
      </c>
      <c r="G448" s="22">
        <f t="shared" si="6"/>
        <v>0</v>
      </c>
      <c r="H448" s="16"/>
    </row>
    <row r="449" spans="1:8" ht="30">
      <c r="B449" s="20"/>
      <c r="C449" s="57" t="s">
        <v>903</v>
      </c>
      <c r="D449" s="58" t="s">
        <v>904</v>
      </c>
      <c r="E449" s="31">
        <f>SUM(E450:E455)</f>
        <v>226550.75</v>
      </c>
      <c r="F449" s="31">
        <f>SUM(F450:F455)</f>
        <v>1109187.95</v>
      </c>
      <c r="G449" s="31">
        <f t="shared" si="6"/>
        <v>-882637.2</v>
      </c>
      <c r="H449" s="16" t="s">
        <v>9</v>
      </c>
    </row>
    <row r="450" spans="1:8" ht="30">
      <c r="B450" s="20"/>
      <c r="C450" s="57" t="s">
        <v>905</v>
      </c>
      <c r="D450" s="58" t="s">
        <v>906</v>
      </c>
      <c r="E450" s="22">
        <f>+SUMIF('[1]Mapping CE PREV 2024'!$B$5:$B$387,'[1]New Mod. CEprev2024 STAMPA'!C450,'[1]Mapping CE PREV 2024'!$M$5:$M$387)</f>
        <v>226550.75</v>
      </c>
      <c r="F450" s="22">
        <f>+SUMIF('[1]Mapping CE PREV 2024'!$B$5:$B$387,'[1]New Mod. CEprev2024 STAMPA'!C450,'[1]Mapping CE PREV 2024'!$I$5:$I$387)</f>
        <v>1109187.95</v>
      </c>
      <c r="G450" s="22">
        <f t="shared" si="6"/>
        <v>-882637.2</v>
      </c>
      <c r="H450" s="43"/>
    </row>
    <row r="451" spans="1:8" ht="28.5" customHeight="1">
      <c r="A451" s="1" t="s">
        <v>6</v>
      </c>
      <c r="B451" s="19"/>
      <c r="C451" s="20" t="s">
        <v>907</v>
      </c>
      <c r="D451" s="21" t="s">
        <v>908</v>
      </c>
      <c r="E451" s="22">
        <f>+SUMIF('[1]Mapping CE PREV 2024'!$B$5:$B$387,'[1]New Mod. CEprev2024 STAMPA'!C451,'[1]Mapping CE PREV 2024'!$M$5:$M$387)</f>
        <v>0</v>
      </c>
      <c r="F451" s="22">
        <f>+SUMIF('[1]Mapping CE PREV 2024'!$B$5:$B$387,'[1]New Mod. CEprev2024 STAMPA'!C451,'[1]Mapping CE PREV 2024'!$I$5:$I$387)</f>
        <v>0</v>
      </c>
      <c r="G451" s="22">
        <f t="shared" si="6"/>
        <v>0</v>
      </c>
      <c r="H451" s="43"/>
    </row>
    <row r="452" spans="1:8" ht="30">
      <c r="A452" s="1" t="s">
        <v>6</v>
      </c>
      <c r="B452" s="19"/>
      <c r="C452" s="20" t="s">
        <v>909</v>
      </c>
      <c r="D452" s="21" t="s">
        <v>910</v>
      </c>
      <c r="E452" s="22">
        <f>+SUMIF('[1]Mapping CE PREV 2024'!$B$5:$B$387,'[1]New Mod. CEprev2024 STAMPA'!C452,'[1]Mapping CE PREV 2024'!$M$5:$M$387)</f>
        <v>0</v>
      </c>
      <c r="F452" s="22">
        <f>+SUMIF('[1]Mapping CE PREV 2024'!$B$5:$B$387,'[1]New Mod. CEprev2024 STAMPA'!C452,'[1]Mapping CE PREV 2024'!$I$5:$I$387)</f>
        <v>0</v>
      </c>
      <c r="G452" s="22">
        <f t="shared" ref="G452:G515" si="7">+E452-F452</f>
        <v>0</v>
      </c>
      <c r="H452" s="43"/>
    </row>
    <row r="453" spans="1:8" ht="30">
      <c r="A453" s="1" t="s">
        <v>6</v>
      </c>
      <c r="B453" s="19"/>
      <c r="C453" s="20" t="s">
        <v>911</v>
      </c>
      <c r="D453" s="21" t="s">
        <v>912</v>
      </c>
      <c r="E453" s="22">
        <f>+SUMIF('[1]Mapping CE PREV 2024'!$B$5:$B$387,'[1]New Mod. CEprev2024 STAMPA'!C453,'[1]Mapping CE PREV 2024'!$M$5:$M$387)</f>
        <v>0</v>
      </c>
      <c r="F453" s="22">
        <f>+SUMIF('[1]Mapping CE PREV 2024'!$B$5:$B$387,'[1]New Mod. CEprev2024 STAMPA'!C453,'[1]Mapping CE PREV 2024'!$I$5:$I$387)</f>
        <v>0</v>
      </c>
      <c r="G453" s="22">
        <f t="shared" si="7"/>
        <v>0</v>
      </c>
      <c r="H453" s="43"/>
    </row>
    <row r="454" spans="1:8" ht="30">
      <c r="A454" s="1" t="s">
        <v>6</v>
      </c>
      <c r="B454" s="19"/>
      <c r="C454" s="20" t="s">
        <v>913</v>
      </c>
      <c r="D454" s="21" t="s">
        <v>914</v>
      </c>
      <c r="E454" s="22">
        <f>+SUMIF('[1]Mapping CE PREV 2024'!$B$5:$B$387,'[1]New Mod. CEprev2024 STAMPA'!C454,'[1]Mapping CE PREV 2024'!$M$5:$M$387)</f>
        <v>0</v>
      </c>
      <c r="F454" s="22">
        <f>+SUMIF('[1]Mapping CE PREV 2024'!$B$5:$B$387,'[1]New Mod. CEprev2024 STAMPA'!C454,'[1]Mapping CE PREV 2024'!$I$5:$I$387)</f>
        <v>0</v>
      </c>
      <c r="G454" s="22">
        <f t="shared" si="7"/>
        <v>0</v>
      </c>
      <c r="H454" s="43"/>
    </row>
    <row r="455" spans="1:8" ht="30">
      <c r="A455" s="1" t="s">
        <v>6</v>
      </c>
      <c r="B455" s="19"/>
      <c r="C455" s="20" t="s">
        <v>915</v>
      </c>
      <c r="D455" s="21" t="s">
        <v>916</v>
      </c>
      <c r="E455" s="22">
        <f>+SUMIF('[1]Mapping CE PREV 2024'!$B$5:$B$387,'[1]New Mod. CEprev2024 STAMPA'!C455,'[1]Mapping CE PREV 2024'!$M$5:$M$387)</f>
        <v>0</v>
      </c>
      <c r="F455" s="22">
        <f>+SUMIF('[1]Mapping CE PREV 2024'!$B$5:$B$387,'[1]New Mod. CEprev2024 STAMPA'!C455,'[1]Mapping CE PREV 2024'!$I$5:$I$387)</f>
        <v>0</v>
      </c>
      <c r="G455" s="22">
        <f t="shared" si="7"/>
        <v>0</v>
      </c>
      <c r="H455" s="43"/>
    </row>
    <row r="456" spans="1:8">
      <c r="B456" s="19"/>
      <c r="C456" s="20" t="s">
        <v>917</v>
      </c>
      <c r="D456" s="21" t="s">
        <v>918</v>
      </c>
      <c r="E456" s="29">
        <f>SUM(E457:E466)</f>
        <v>1065705.19</v>
      </c>
      <c r="F456" s="29">
        <f>SUM(F457:F466)</f>
        <v>945705.19</v>
      </c>
      <c r="G456" s="29">
        <f t="shared" si="7"/>
        <v>120000</v>
      </c>
      <c r="H456" s="16" t="s">
        <v>9</v>
      </c>
    </row>
    <row r="457" spans="1:8">
      <c r="A457" s="1" t="s">
        <v>6</v>
      </c>
      <c r="B457" s="19"/>
      <c r="C457" s="20" t="s">
        <v>919</v>
      </c>
      <c r="D457" s="21" t="s">
        <v>920</v>
      </c>
      <c r="E457" s="22">
        <f>+SUMIF('[1]Mapping CE PREV 2024'!$B$5:$B$387,'[1]New Mod. CEprev2024 STAMPA'!C457,'[1]Mapping CE PREV 2024'!$M$5:$M$387)</f>
        <v>0</v>
      </c>
      <c r="F457" s="22">
        <f>+SUMIF('[1]Mapping CE PREV 2024'!$B$5:$B$387,'[1]New Mod. CEprev2024 STAMPA'!C457,'[1]Mapping CE PREV 2024'!$I$5:$I$387)</f>
        <v>0</v>
      </c>
      <c r="G457" s="22">
        <f t="shared" si="7"/>
        <v>0</v>
      </c>
      <c r="H457" s="43"/>
    </row>
    <row r="458" spans="1:8">
      <c r="A458" s="1" t="s">
        <v>6</v>
      </c>
      <c r="B458" s="19"/>
      <c r="C458" s="20" t="s">
        <v>921</v>
      </c>
      <c r="D458" s="21" t="s">
        <v>922</v>
      </c>
      <c r="E458" s="22">
        <f>+SUMIF('[1]Mapping CE PREV 2024'!$B$5:$B$387,'[1]New Mod. CEprev2024 STAMPA'!C458,'[1]Mapping CE PREV 2024'!$M$5:$M$387)</f>
        <v>0</v>
      </c>
      <c r="F458" s="22">
        <f>+SUMIF('[1]Mapping CE PREV 2024'!$B$5:$B$387,'[1]New Mod. CEprev2024 STAMPA'!C458,'[1]Mapping CE PREV 2024'!$I$5:$I$387)</f>
        <v>0</v>
      </c>
      <c r="G458" s="22">
        <f t="shared" si="7"/>
        <v>0</v>
      </c>
      <c r="H458" s="43"/>
    </row>
    <row r="459" spans="1:8">
      <c r="A459" s="1" t="s">
        <v>6</v>
      </c>
      <c r="B459" s="19"/>
      <c r="C459" s="20" t="s">
        <v>923</v>
      </c>
      <c r="D459" s="21" t="s">
        <v>924</v>
      </c>
      <c r="E459" s="22">
        <f>+SUMIF('[1]Mapping CE PREV 2024'!$B$5:$B$387,'[1]New Mod. CEprev2024 STAMPA'!C459,'[1]Mapping CE PREV 2024'!$M$5:$M$387)</f>
        <v>0</v>
      </c>
      <c r="F459" s="22">
        <f>+SUMIF('[1]Mapping CE PREV 2024'!$B$5:$B$387,'[1]New Mod. CEprev2024 STAMPA'!C459,'[1]Mapping CE PREV 2024'!$I$5:$I$387)</f>
        <v>0</v>
      </c>
      <c r="G459" s="22">
        <f t="shared" si="7"/>
        <v>0</v>
      </c>
      <c r="H459" s="43"/>
    </row>
    <row r="460" spans="1:8">
      <c r="A460" s="1" t="s">
        <v>6</v>
      </c>
      <c r="B460" s="19"/>
      <c r="C460" s="20" t="s">
        <v>925</v>
      </c>
      <c r="D460" s="21" t="s">
        <v>926</v>
      </c>
      <c r="E460" s="22">
        <f>+SUMIF('[1]Mapping CE PREV 2024'!$B$5:$B$387,'[1]New Mod. CEprev2024 STAMPA'!C460,'[1]Mapping CE PREV 2024'!$M$5:$M$387)</f>
        <v>0</v>
      </c>
      <c r="F460" s="22">
        <f>+SUMIF('[1]Mapping CE PREV 2024'!$B$5:$B$387,'[1]New Mod. CEprev2024 STAMPA'!C460,'[1]Mapping CE PREV 2024'!$I$5:$I$387)</f>
        <v>0</v>
      </c>
      <c r="G460" s="22">
        <f t="shared" si="7"/>
        <v>0</v>
      </c>
      <c r="H460" s="43"/>
    </row>
    <row r="461" spans="1:8">
      <c r="A461" s="1" t="s">
        <v>6</v>
      </c>
      <c r="B461" s="19"/>
      <c r="C461" s="20" t="s">
        <v>927</v>
      </c>
      <c r="D461" s="21" t="s">
        <v>928</v>
      </c>
      <c r="E461" s="22">
        <f>+SUMIF('[1]Mapping CE PREV 2024'!$B$5:$B$387,'[1]New Mod. CEprev2024 STAMPA'!C461,'[1]Mapping CE PREV 2024'!$M$5:$M$387)</f>
        <v>0</v>
      </c>
      <c r="F461" s="22">
        <f>+SUMIF('[1]Mapping CE PREV 2024'!$B$5:$B$387,'[1]New Mod. CEprev2024 STAMPA'!C461,'[1]Mapping CE PREV 2024'!$I$5:$I$387)</f>
        <v>0</v>
      </c>
      <c r="G461" s="22">
        <f t="shared" si="7"/>
        <v>0</v>
      </c>
      <c r="H461" s="43"/>
    </row>
    <row r="462" spans="1:8">
      <c r="A462" s="1" t="s">
        <v>6</v>
      </c>
      <c r="B462" s="19"/>
      <c r="C462" s="20" t="s">
        <v>929</v>
      </c>
      <c r="D462" s="21" t="s">
        <v>930</v>
      </c>
      <c r="E462" s="22">
        <f>+SUMIF('[1]Mapping CE PREV 2024'!$B$5:$B$387,'[1]New Mod. CEprev2024 STAMPA'!C462,'[1]Mapping CE PREV 2024'!$M$5:$M$387)</f>
        <v>0</v>
      </c>
      <c r="F462" s="22">
        <f>+SUMIF('[1]Mapping CE PREV 2024'!$B$5:$B$387,'[1]New Mod. CEprev2024 STAMPA'!C462,'[1]Mapping CE PREV 2024'!$I$5:$I$387)</f>
        <v>0</v>
      </c>
      <c r="G462" s="22">
        <f t="shared" si="7"/>
        <v>0</v>
      </c>
      <c r="H462" s="43"/>
    </row>
    <row r="463" spans="1:8">
      <c r="A463" s="1" t="s">
        <v>6</v>
      </c>
      <c r="B463" s="19"/>
      <c r="C463" s="20" t="s">
        <v>931</v>
      </c>
      <c r="D463" s="21" t="s">
        <v>932</v>
      </c>
      <c r="E463" s="22">
        <f>+SUMIF('[1]Mapping CE PREV 2024'!$B$5:$B$387,'[1]New Mod. CEprev2024 STAMPA'!C463,'[1]Mapping CE PREV 2024'!$M$5:$M$387)</f>
        <v>0</v>
      </c>
      <c r="F463" s="22">
        <f>+SUMIF('[1]Mapping CE PREV 2024'!$B$5:$B$387,'[1]New Mod. CEprev2024 STAMPA'!C463,'[1]Mapping CE PREV 2024'!$I$5:$I$387)</f>
        <v>0</v>
      </c>
      <c r="G463" s="22">
        <f t="shared" si="7"/>
        <v>0</v>
      </c>
      <c r="H463" s="43"/>
    </row>
    <row r="464" spans="1:8">
      <c r="A464" s="1" t="s">
        <v>6</v>
      </c>
      <c r="B464" s="19"/>
      <c r="C464" s="20" t="s">
        <v>933</v>
      </c>
      <c r="D464" s="21" t="s">
        <v>934</v>
      </c>
      <c r="E464" s="22">
        <f>+SUMIF('[1]Mapping CE PREV 2024'!$B$5:$B$387,'[1]New Mod. CEprev2024 STAMPA'!C464,'[1]Mapping CE PREV 2024'!$M$5:$M$387)</f>
        <v>0</v>
      </c>
      <c r="F464" s="22">
        <f>+SUMIF('[1]Mapping CE PREV 2024'!$B$5:$B$387,'[1]New Mod. CEprev2024 STAMPA'!C464,'[1]Mapping CE PREV 2024'!$I$5:$I$387)</f>
        <v>0</v>
      </c>
      <c r="G464" s="22">
        <f t="shared" si="7"/>
        <v>0</v>
      </c>
      <c r="H464" s="43"/>
    </row>
    <row r="465" spans="1:8" ht="30">
      <c r="B465" s="19"/>
      <c r="C465" s="20" t="s">
        <v>935</v>
      </c>
      <c r="D465" s="21" t="s">
        <v>936</v>
      </c>
      <c r="E465" s="22">
        <f>+SUMIF('[1]Mapping CE PREV 2024'!$B$5:$B$387,'[1]New Mod. CEprev2024 STAMPA'!C465,'[1]Mapping CE PREV 2024'!$M$5:$M$387)</f>
        <v>507551</v>
      </c>
      <c r="F465" s="22">
        <f>+SUMIF('[1]Mapping CE PREV 2024'!$B$5:$B$387,'[1]New Mod. CEprev2024 STAMPA'!C465,'[1]Mapping CE PREV 2024'!$I$5:$I$387)</f>
        <v>507551</v>
      </c>
      <c r="G465" s="22">
        <f t="shared" si="7"/>
        <v>0</v>
      </c>
      <c r="H465" s="43"/>
    </row>
    <row r="466" spans="1:8">
      <c r="B466" s="19"/>
      <c r="C466" s="20" t="s">
        <v>937</v>
      </c>
      <c r="D466" s="21" t="s">
        <v>938</v>
      </c>
      <c r="E466" s="22">
        <f>+SUMIF('[1]Mapping CE PREV 2024'!$B$5:$B$387,'[1]New Mod. CEprev2024 STAMPA'!C466,'[1]Mapping CE PREV 2024'!$M$5:$M$387)</f>
        <v>558154.19000000006</v>
      </c>
      <c r="F466" s="22">
        <f>+SUMIF('[1]Mapping CE PREV 2024'!$B$5:$B$387,'[1]New Mod. CEprev2024 STAMPA'!C466,'[1]Mapping CE PREV 2024'!$I$5:$I$387)</f>
        <v>438154.19</v>
      </c>
      <c r="G466" s="22">
        <f t="shared" si="7"/>
        <v>120000.00000000006</v>
      </c>
      <c r="H466" s="43"/>
    </row>
    <row r="467" spans="1:8" ht="15.75">
      <c r="B467" s="59"/>
      <c r="C467" s="13" t="s">
        <v>939</v>
      </c>
      <c r="D467" s="14" t="s">
        <v>940</v>
      </c>
      <c r="E467" s="33">
        <f>+E439+E422+E412+E404+E362+E352+E344+E175+E136+E419</f>
        <v>391461743.48214507</v>
      </c>
      <c r="F467" s="33">
        <f>+F439+F422+F412+F404+F362+F352+F344+F175+F136+F419</f>
        <v>382518858.30286765</v>
      </c>
      <c r="G467" s="33">
        <f t="shared" si="7"/>
        <v>8942885.17927742</v>
      </c>
      <c r="H467" s="16" t="s">
        <v>9</v>
      </c>
    </row>
    <row r="468" spans="1:8">
      <c r="A468" s="1" t="s">
        <v>6</v>
      </c>
      <c r="B468" s="50"/>
      <c r="C468" s="13" t="s">
        <v>941</v>
      </c>
      <c r="D468" s="14" t="s">
        <v>942</v>
      </c>
      <c r="E468" s="33">
        <f>+E469+E470+E471</f>
        <v>0</v>
      </c>
      <c r="F468" s="33">
        <f>+F469+F470+F471</f>
        <v>0</v>
      </c>
      <c r="G468" s="33">
        <f t="shared" si="7"/>
        <v>0</v>
      </c>
      <c r="H468" s="16" t="s">
        <v>9</v>
      </c>
    </row>
    <row r="469" spans="1:8">
      <c r="A469" s="1" t="s">
        <v>6</v>
      </c>
      <c r="B469" s="19"/>
      <c r="C469" s="20" t="s">
        <v>943</v>
      </c>
      <c r="D469" s="21" t="s">
        <v>944</v>
      </c>
      <c r="E469" s="22">
        <f>-SUMIF('[1]Mapping CE PREV 2024'!$B$5:$B$387,'[1]New Mod. CEprev2024 STAMPA'!C469,'[1]Mapping CE PREV 2024'!$M$5:$M$387)</f>
        <v>0</v>
      </c>
      <c r="F469" s="22">
        <f>-SUMIF('[1]Mapping CE PREV 2024'!$B$5:$B$387,'[1]New Mod. CEprev2024 STAMPA'!C469,'[1]Mapping CE PREV 2024'!$I$5:$I$387)</f>
        <v>0</v>
      </c>
      <c r="G469" s="22">
        <f t="shared" si="7"/>
        <v>0</v>
      </c>
      <c r="H469" s="16"/>
    </row>
    <row r="470" spans="1:8">
      <c r="A470" s="1" t="s">
        <v>6</v>
      </c>
      <c r="B470" s="19"/>
      <c r="C470" s="20" t="s">
        <v>945</v>
      </c>
      <c r="D470" s="21" t="s">
        <v>946</v>
      </c>
      <c r="E470" s="22">
        <f>-SUMIF('[1]Mapping CE PREV 2024'!$B$5:$B$387,'[1]New Mod. CEprev2024 STAMPA'!C470,'[1]Mapping CE PREV 2024'!$M$5:$M$387)</f>
        <v>0</v>
      </c>
      <c r="F470" s="22">
        <f>-SUMIF('[1]Mapping CE PREV 2024'!$B$5:$B$387,'[1]New Mod. CEprev2024 STAMPA'!C470,'[1]Mapping CE PREV 2024'!$I$5:$I$387)</f>
        <v>0</v>
      </c>
      <c r="G470" s="22">
        <f t="shared" si="7"/>
        <v>0</v>
      </c>
      <c r="H470" s="16"/>
    </row>
    <row r="471" spans="1:8">
      <c r="A471" s="1" t="s">
        <v>6</v>
      </c>
      <c r="B471" s="19"/>
      <c r="C471" s="20" t="s">
        <v>947</v>
      </c>
      <c r="D471" s="21" t="s">
        <v>948</v>
      </c>
      <c r="E471" s="22">
        <f>-SUMIF('[1]Mapping CE PREV 2024'!$B$5:$B$387,'[1]New Mod. CEprev2024 STAMPA'!C471,'[1]Mapping CE PREV 2024'!$M$5:$M$387)</f>
        <v>0</v>
      </c>
      <c r="F471" s="22">
        <f>-SUMIF('[1]Mapping CE PREV 2024'!$B$5:$B$387,'[1]New Mod. CEprev2024 STAMPA'!C471,'[1]Mapping CE PREV 2024'!$I$5:$I$387)</f>
        <v>0</v>
      </c>
      <c r="G471" s="22">
        <f t="shared" si="7"/>
        <v>0</v>
      </c>
      <c r="H471" s="16"/>
    </row>
    <row r="472" spans="1:8">
      <c r="A472" s="1" t="s">
        <v>6</v>
      </c>
      <c r="B472" s="17"/>
      <c r="C472" s="13" t="s">
        <v>949</v>
      </c>
      <c r="D472" s="14" t="s">
        <v>950</v>
      </c>
      <c r="E472" s="33">
        <f>SUM(E473:E477)</f>
        <v>0</v>
      </c>
      <c r="F472" s="33">
        <f>SUM(F473:F477)</f>
        <v>0</v>
      </c>
      <c r="G472" s="33">
        <f t="shared" si="7"/>
        <v>0</v>
      </c>
      <c r="H472" s="16" t="s">
        <v>9</v>
      </c>
    </row>
    <row r="473" spans="1:8">
      <c r="A473" s="1" t="s">
        <v>6</v>
      </c>
      <c r="B473" s="19"/>
      <c r="C473" s="20" t="s">
        <v>951</v>
      </c>
      <c r="D473" s="21" t="s">
        <v>952</v>
      </c>
      <c r="E473" s="22">
        <f>-SUMIF('[1]Mapping CE PREV 2024'!$B$5:$B$387,'[1]New Mod. CEprev2024 STAMPA'!C473,'[1]Mapping CE PREV 2024'!$M$5:$M$387)</f>
        <v>0</v>
      </c>
      <c r="F473" s="22">
        <f>-SUMIF('[1]Mapping CE PREV 2024'!$B$5:$B$387,'[1]New Mod. CEprev2024 STAMPA'!C473,'[1]Mapping CE PREV 2024'!$I$5:$I$387)</f>
        <v>0</v>
      </c>
      <c r="G473" s="22">
        <f t="shared" si="7"/>
        <v>0</v>
      </c>
      <c r="H473" s="16"/>
    </row>
    <row r="474" spans="1:8">
      <c r="A474" s="1" t="s">
        <v>6</v>
      </c>
      <c r="B474" s="19"/>
      <c r="C474" s="20" t="s">
        <v>953</v>
      </c>
      <c r="D474" s="21" t="s">
        <v>954</v>
      </c>
      <c r="E474" s="22">
        <f>-SUMIF('[1]Mapping CE PREV 2024'!$B$5:$B$387,'[1]New Mod. CEprev2024 STAMPA'!C474,'[1]Mapping CE PREV 2024'!$M$5:$M$387)</f>
        <v>0</v>
      </c>
      <c r="F474" s="22">
        <f>-SUMIF('[1]Mapping CE PREV 2024'!$B$5:$B$387,'[1]New Mod. CEprev2024 STAMPA'!C474,'[1]Mapping CE PREV 2024'!$I$5:$I$387)</f>
        <v>0</v>
      </c>
      <c r="G474" s="22">
        <f t="shared" si="7"/>
        <v>0</v>
      </c>
      <c r="H474" s="16"/>
    </row>
    <row r="475" spans="1:8">
      <c r="A475" s="1" t="s">
        <v>6</v>
      </c>
      <c r="B475" s="19"/>
      <c r="C475" s="20" t="s">
        <v>955</v>
      </c>
      <c r="D475" s="21" t="s">
        <v>956</v>
      </c>
      <c r="E475" s="22">
        <f>-SUMIF('[1]Mapping CE PREV 2024'!$B$5:$B$387,'[1]New Mod. CEprev2024 STAMPA'!C475,'[1]Mapping CE PREV 2024'!$M$5:$M$387)</f>
        <v>0</v>
      </c>
      <c r="F475" s="22">
        <f>-SUMIF('[1]Mapping CE PREV 2024'!$B$5:$B$387,'[1]New Mod. CEprev2024 STAMPA'!C475,'[1]Mapping CE PREV 2024'!$I$5:$I$387)</f>
        <v>0</v>
      </c>
      <c r="G475" s="22">
        <f t="shared" si="7"/>
        <v>0</v>
      </c>
      <c r="H475" s="16"/>
    </row>
    <row r="476" spans="1:8">
      <c r="A476" s="1" t="s">
        <v>6</v>
      </c>
      <c r="B476" s="19"/>
      <c r="C476" s="20" t="s">
        <v>957</v>
      </c>
      <c r="D476" s="21" t="s">
        <v>958</v>
      </c>
      <c r="E476" s="22">
        <f>-SUMIF('[1]Mapping CE PREV 2024'!$B$5:$B$387,'[1]New Mod. CEprev2024 STAMPA'!C476,'[1]Mapping CE PREV 2024'!$M$5:$M$387)</f>
        <v>0</v>
      </c>
      <c r="F476" s="22">
        <f>-SUMIF('[1]Mapping CE PREV 2024'!$B$5:$B$387,'[1]New Mod. CEprev2024 STAMPA'!C476,'[1]Mapping CE PREV 2024'!$I$5:$I$387)</f>
        <v>0</v>
      </c>
      <c r="G476" s="22">
        <f t="shared" si="7"/>
        <v>0</v>
      </c>
      <c r="H476" s="16"/>
    </row>
    <row r="477" spans="1:8">
      <c r="A477" s="1" t="s">
        <v>6</v>
      </c>
      <c r="B477" s="19"/>
      <c r="C477" s="20" t="s">
        <v>959</v>
      </c>
      <c r="D477" s="21" t="s">
        <v>960</v>
      </c>
      <c r="E477" s="22">
        <f>-SUMIF('[1]Mapping CE PREV 2024'!$B$5:$B$387,'[1]New Mod. CEprev2024 STAMPA'!C477,'[1]Mapping CE PREV 2024'!$M$5:$M$387)</f>
        <v>0</v>
      </c>
      <c r="F477" s="22">
        <f>-SUMIF('[1]Mapping CE PREV 2024'!$B$5:$B$387,'[1]New Mod. CEprev2024 STAMPA'!C477,'[1]Mapping CE PREV 2024'!$I$5:$I$387)</f>
        <v>0</v>
      </c>
      <c r="G477" s="22">
        <f t="shared" si="7"/>
        <v>0</v>
      </c>
      <c r="H477" s="16"/>
    </row>
    <row r="478" spans="1:8">
      <c r="B478" s="17"/>
      <c r="C478" s="13" t="s">
        <v>961</v>
      </c>
      <c r="D478" s="14" t="s">
        <v>962</v>
      </c>
      <c r="E478" s="33">
        <f>SUM(E479:E481)</f>
        <v>23622.41</v>
      </c>
      <c r="F478" s="33">
        <f>SUM(F479:F481)</f>
        <v>23622.41</v>
      </c>
      <c r="G478" s="33">
        <f t="shared" si="7"/>
        <v>0</v>
      </c>
      <c r="H478" s="16" t="s">
        <v>9</v>
      </c>
    </row>
    <row r="479" spans="1:8">
      <c r="A479" s="1" t="s">
        <v>6</v>
      </c>
      <c r="B479" s="19"/>
      <c r="C479" s="20" t="s">
        <v>963</v>
      </c>
      <c r="D479" s="21" t="s">
        <v>964</v>
      </c>
      <c r="E479" s="22">
        <f>+SUMIF('[1]Mapping CE PREV 2024'!$B$5:$B$387,'[1]New Mod. CEprev2024 STAMPA'!C479,'[1]Mapping CE PREV 2024'!$M$5:$M$387)</f>
        <v>0</v>
      </c>
      <c r="F479" s="22">
        <f>+SUMIF('[1]Mapping CE PREV 2024'!$B$5:$B$387,'[1]New Mod. CEprev2024 STAMPA'!C479,'[1]Mapping CE PREV 2024'!$I$5:$I$387)</f>
        <v>0</v>
      </c>
      <c r="G479" s="22">
        <f t="shared" si="7"/>
        <v>0</v>
      </c>
      <c r="H479" s="16"/>
    </row>
    <row r="480" spans="1:8">
      <c r="A480" s="1" t="s">
        <v>6</v>
      </c>
      <c r="B480" s="19"/>
      <c r="C480" s="20" t="s">
        <v>965</v>
      </c>
      <c r="D480" s="21" t="s">
        <v>966</v>
      </c>
      <c r="E480" s="22">
        <f>+SUMIF('[1]Mapping CE PREV 2024'!$B$5:$B$387,'[1]New Mod. CEprev2024 STAMPA'!C480,'[1]Mapping CE PREV 2024'!$M$5:$M$387)</f>
        <v>0</v>
      </c>
      <c r="F480" s="22">
        <f>+SUMIF('[1]Mapping CE PREV 2024'!$B$5:$B$387,'[1]New Mod. CEprev2024 STAMPA'!C480,'[1]Mapping CE PREV 2024'!$I$5:$I$387)</f>
        <v>0</v>
      </c>
      <c r="G480" s="22">
        <f t="shared" si="7"/>
        <v>0</v>
      </c>
      <c r="H480" s="16"/>
    </row>
    <row r="481" spans="1:8">
      <c r="B481" s="19"/>
      <c r="C481" s="20" t="s">
        <v>967</v>
      </c>
      <c r="D481" s="21" t="s">
        <v>968</v>
      </c>
      <c r="E481" s="22">
        <f>+SUMIF('[1]Mapping CE PREV 2024'!$B$5:$B$387,'[1]New Mod. CEprev2024 STAMPA'!C481,'[1]Mapping CE PREV 2024'!$M$5:$M$387)</f>
        <v>23622.41</v>
      </c>
      <c r="F481" s="22">
        <f>+SUMIF('[1]Mapping CE PREV 2024'!$B$5:$B$387,'[1]New Mod. CEprev2024 STAMPA'!C481,'[1]Mapping CE PREV 2024'!$I$5:$I$387)</f>
        <v>23622.41</v>
      </c>
      <c r="G481" s="22">
        <f t="shared" si="7"/>
        <v>0</v>
      </c>
      <c r="H481" s="16"/>
    </row>
    <row r="482" spans="1:8">
      <c r="A482" s="1" t="s">
        <v>6</v>
      </c>
      <c r="B482" s="19"/>
      <c r="C482" s="20" t="s">
        <v>969</v>
      </c>
      <c r="D482" s="21" t="s">
        <v>970</v>
      </c>
      <c r="E482" s="29">
        <f>SUM(E483:E484)</f>
        <v>0</v>
      </c>
      <c r="F482" s="29">
        <f>SUM(F483:F484)</f>
        <v>0</v>
      </c>
      <c r="G482" s="29">
        <f t="shared" si="7"/>
        <v>0</v>
      </c>
      <c r="H482" s="16" t="s">
        <v>9</v>
      </c>
    </row>
    <row r="483" spans="1:8">
      <c r="A483" s="1" t="s">
        <v>6</v>
      </c>
      <c r="B483" s="19"/>
      <c r="C483" s="20" t="s">
        <v>971</v>
      </c>
      <c r="D483" s="21" t="s">
        <v>972</v>
      </c>
      <c r="E483" s="22">
        <f>+SUMIF('[1]Mapping CE PREV 2024'!$B$5:$B$387,'[1]New Mod. CEprev2024 STAMPA'!C483,'[1]Mapping CE PREV 2024'!$M$5:$M$387)</f>
        <v>0</v>
      </c>
      <c r="F483" s="22">
        <f>+SUMIF('[1]Mapping CE PREV 2024'!$B$5:$B$387,'[1]New Mod. CEprev2024 STAMPA'!C483,'[1]Mapping CE PREV 2024'!$I$5:$I$387)</f>
        <v>0</v>
      </c>
      <c r="G483" s="22">
        <f t="shared" si="7"/>
        <v>0</v>
      </c>
      <c r="H483" s="16"/>
    </row>
    <row r="484" spans="1:8">
      <c r="A484" s="1" t="s">
        <v>6</v>
      </c>
      <c r="B484" s="19"/>
      <c r="C484" s="20" t="s">
        <v>973</v>
      </c>
      <c r="D484" s="21" t="s">
        <v>974</v>
      </c>
      <c r="E484" s="22">
        <f>+SUMIF('[1]Mapping CE PREV 2024'!$B$5:$B$387,'[1]New Mod. CEprev2024 STAMPA'!C484,'[1]Mapping CE PREV 2024'!$M$5:$M$387)</f>
        <v>0</v>
      </c>
      <c r="F484" s="22">
        <f>+SUMIF('[1]Mapping CE PREV 2024'!$B$5:$B$387,'[1]New Mod. CEprev2024 STAMPA'!C484,'[1]Mapping CE PREV 2024'!$I$5:$I$387)</f>
        <v>0</v>
      </c>
      <c r="G484" s="22">
        <f t="shared" si="7"/>
        <v>0</v>
      </c>
      <c r="H484" s="16"/>
    </row>
    <row r="485" spans="1:8">
      <c r="B485" s="17"/>
      <c r="C485" s="13" t="s">
        <v>975</v>
      </c>
      <c r="D485" s="14" t="s">
        <v>976</v>
      </c>
      <c r="E485" s="33">
        <f>+E468+E472-E478-E482</f>
        <v>-23622.41</v>
      </c>
      <c r="F485" s="33">
        <f>+F468+F472-F478-F482</f>
        <v>-23622.41</v>
      </c>
      <c r="G485" s="33">
        <f t="shared" si="7"/>
        <v>0</v>
      </c>
      <c r="H485" s="16" t="s">
        <v>9</v>
      </c>
    </row>
    <row r="486" spans="1:8">
      <c r="A486" s="1" t="s">
        <v>6</v>
      </c>
      <c r="B486" s="17"/>
      <c r="C486" s="13" t="s">
        <v>977</v>
      </c>
      <c r="D486" s="14" t="s">
        <v>978</v>
      </c>
      <c r="E486" s="60">
        <f>-SUMIF('[1]Mapping CE PREV 2024'!$B$5:$B$387,'[1]New Mod. CEprev2024 STAMPA'!C486,'[1]Mapping CE PREV 2024'!$M$5:$M$387)</f>
        <v>0</v>
      </c>
      <c r="F486" s="60">
        <f>-SUMIF('[1]Mapping CE PREV 2024'!$B$5:$B$387,'[1]New Mod. CEprev2024 STAMPA'!C486,'[1]Mapping CE PREV 2024'!$I$5:$I$387)</f>
        <v>0</v>
      </c>
      <c r="G486" s="22">
        <f t="shared" si="7"/>
        <v>0</v>
      </c>
      <c r="H486" s="16"/>
    </row>
    <row r="487" spans="1:8">
      <c r="A487" s="1" t="s">
        <v>6</v>
      </c>
      <c r="B487" s="17"/>
      <c r="C487" s="13" t="s">
        <v>979</v>
      </c>
      <c r="D487" s="14" t="s">
        <v>980</v>
      </c>
      <c r="E487" s="60">
        <f>+SUMIF('[1]Mapping CE PREV 2024'!$B$5:$B$387,'[1]New Mod. CEprev2024 STAMPA'!C487,'[1]Mapping CE PREV 2024'!$M$5:$M$387)</f>
        <v>0</v>
      </c>
      <c r="F487" s="60">
        <f>+SUMIF('[1]Mapping CE PREV 2024'!$B$5:$B$387,'[1]New Mod. CEprev2024 STAMPA'!C487,'[1]Mapping CE PREV 2024'!$I$5:$I$387)</f>
        <v>0</v>
      </c>
      <c r="G487" s="22">
        <f t="shared" si="7"/>
        <v>0</v>
      </c>
      <c r="H487" s="16"/>
    </row>
    <row r="488" spans="1:8">
      <c r="A488" s="1" t="s">
        <v>6</v>
      </c>
      <c r="B488" s="17"/>
      <c r="C488" s="13" t="s">
        <v>981</v>
      </c>
      <c r="D488" s="14" t="s">
        <v>982</v>
      </c>
      <c r="E488" s="33">
        <f>+E486+E487</f>
        <v>0</v>
      </c>
      <c r="F488" s="33">
        <f>+F486+F487</f>
        <v>0</v>
      </c>
      <c r="G488" s="33">
        <f t="shared" si="7"/>
        <v>0</v>
      </c>
      <c r="H488" s="16" t="s">
        <v>9</v>
      </c>
    </row>
    <row r="489" spans="1:8">
      <c r="B489" s="17"/>
      <c r="C489" s="13" t="s">
        <v>983</v>
      </c>
      <c r="D489" s="14" t="s">
        <v>984</v>
      </c>
      <c r="E489" s="33">
        <f>+E490+E491</f>
        <v>0</v>
      </c>
      <c r="F489" s="33">
        <f>+F490+F491</f>
        <v>910230.47</v>
      </c>
      <c r="G489" s="33">
        <f t="shared" si="7"/>
        <v>-910230.47</v>
      </c>
      <c r="H489" s="16" t="s">
        <v>9</v>
      </c>
    </row>
    <row r="490" spans="1:8">
      <c r="A490" s="1" t="s">
        <v>6</v>
      </c>
      <c r="B490" s="19"/>
      <c r="C490" s="20" t="s">
        <v>985</v>
      </c>
      <c r="D490" s="21" t="s">
        <v>986</v>
      </c>
      <c r="E490" s="22">
        <f>-SUMIF('[1]Mapping CE PREV 2024'!$B$5:$B$387,'[1]New Mod. CEprev2024 STAMPA'!C490,'[1]Mapping CE PREV 2024'!$M$5:$M$387)</f>
        <v>0</v>
      </c>
      <c r="F490" s="22">
        <f>-SUMIF('[1]Mapping CE PREV 2024'!$B$5:$B$387,'[1]New Mod. CEprev2024 STAMPA'!C490,'[1]Mapping CE PREV 2024'!$I$5:$I$387)</f>
        <v>0</v>
      </c>
      <c r="G490" s="22">
        <f t="shared" si="7"/>
        <v>0</v>
      </c>
      <c r="H490" s="16"/>
    </row>
    <row r="491" spans="1:8">
      <c r="B491" s="19"/>
      <c r="C491" s="20" t="s">
        <v>987</v>
      </c>
      <c r="D491" s="21" t="s">
        <v>988</v>
      </c>
      <c r="E491" s="31">
        <f>+E492+E493+E504+E514</f>
        <v>0</v>
      </c>
      <c r="F491" s="31">
        <f>+F492+F493+F504+F514</f>
        <v>910230.47</v>
      </c>
      <c r="G491" s="31">
        <f t="shared" si="7"/>
        <v>-910230.47</v>
      </c>
      <c r="H491" s="16" t="s">
        <v>9</v>
      </c>
    </row>
    <row r="492" spans="1:8">
      <c r="B492" s="19"/>
      <c r="C492" s="20" t="s">
        <v>989</v>
      </c>
      <c r="D492" s="21" t="s">
        <v>990</v>
      </c>
      <c r="E492" s="22">
        <f>-SUMIF('[1]Mapping CE PREV 2024'!$B$5:$B$387,'[1]New Mod. CEprev2024 STAMPA'!C492,'[1]Mapping CE PREV 2024'!$M$5:$M$387)</f>
        <v>0</v>
      </c>
      <c r="F492" s="22">
        <f>-SUMIF('[1]Mapping CE PREV 2024'!$B$5:$B$387,'[1]New Mod. CEprev2024 STAMPA'!C492,'[1]Mapping CE PREV 2024'!$I$5:$I$387)</f>
        <v>800</v>
      </c>
      <c r="G492" s="22">
        <f t="shared" si="7"/>
        <v>-800</v>
      </c>
      <c r="H492" s="16"/>
    </row>
    <row r="493" spans="1:8">
      <c r="B493" s="19"/>
      <c r="C493" s="20" t="s">
        <v>991</v>
      </c>
      <c r="D493" s="21" t="s">
        <v>992</v>
      </c>
      <c r="E493" s="29">
        <f>+E494+E495+E496</f>
        <v>0</v>
      </c>
      <c r="F493" s="29">
        <f>+F494+F495+F496</f>
        <v>778850.5</v>
      </c>
      <c r="G493" s="29">
        <f t="shared" si="7"/>
        <v>-778850.5</v>
      </c>
      <c r="H493" s="16" t="s">
        <v>9</v>
      </c>
    </row>
    <row r="494" spans="1:8">
      <c r="A494" s="1" t="s">
        <v>6</v>
      </c>
      <c r="B494" s="19"/>
      <c r="C494" s="20" t="s">
        <v>993</v>
      </c>
      <c r="D494" s="21" t="s">
        <v>994</v>
      </c>
      <c r="E494" s="22">
        <f>-SUMIF('[1]Mapping CE PREV 2024'!$B$5:$B$387,'[1]New Mod. CEprev2024 STAMPA'!C494,'[1]Mapping CE PREV 2024'!$M$5:$M$387)</f>
        <v>0</v>
      </c>
      <c r="F494" s="22">
        <f>-SUMIF('[1]Mapping CE PREV 2024'!$B$5:$B$387,'[1]New Mod. CEprev2024 STAMPA'!C494,'[1]Mapping CE PREV 2024'!$I$5:$I$387)</f>
        <v>0</v>
      </c>
      <c r="G494" s="22">
        <f t="shared" si="7"/>
        <v>0</v>
      </c>
      <c r="H494" s="16"/>
    </row>
    <row r="495" spans="1:8" ht="30">
      <c r="B495" s="19" t="s">
        <v>42</v>
      </c>
      <c r="C495" s="20" t="s">
        <v>995</v>
      </c>
      <c r="D495" s="21" t="s">
        <v>996</v>
      </c>
      <c r="E495" s="22">
        <f>-SUMIF('[1]Mapping CE PREV 2024'!$B$5:$B$387,'[1]New Mod. CEprev2024 STAMPA'!C495,'[1]Mapping CE PREV 2024'!$M$5:$M$387)</f>
        <v>0</v>
      </c>
      <c r="F495" s="22">
        <f>-SUMIF('[1]Mapping CE PREV 2024'!$B$5:$B$387,'[1]New Mod. CEprev2024 STAMPA'!C495,'[1]Mapping CE PREV 2024'!$I$5:$I$387)</f>
        <v>96423</v>
      </c>
      <c r="G495" s="22">
        <f t="shared" si="7"/>
        <v>-96423</v>
      </c>
      <c r="H495" s="16"/>
    </row>
    <row r="496" spans="1:8">
      <c r="B496" s="19"/>
      <c r="C496" s="20" t="s">
        <v>997</v>
      </c>
      <c r="D496" s="21" t="s">
        <v>998</v>
      </c>
      <c r="E496" s="31">
        <f>SUM(E497:E503)</f>
        <v>0</v>
      </c>
      <c r="F496" s="31">
        <f>SUM(F497:F503)</f>
        <v>682427.5</v>
      </c>
      <c r="G496" s="31">
        <f t="shared" si="7"/>
        <v>-682427.5</v>
      </c>
      <c r="H496" s="16" t="s">
        <v>9</v>
      </c>
    </row>
    <row r="497" spans="1:8" ht="30">
      <c r="A497" s="1" t="s">
        <v>6</v>
      </c>
      <c r="B497" s="19" t="s">
        <v>129</v>
      </c>
      <c r="C497" s="20" t="s">
        <v>999</v>
      </c>
      <c r="D497" s="21" t="s">
        <v>1000</v>
      </c>
      <c r="E497" s="22">
        <f>-SUMIF('[1]Mapping CE PREV 2024'!$B$5:$B$387,'[1]New Mod. CEprev2024 STAMPA'!C497,'[1]Mapping CE PREV 2024'!$M$5:$M$387)</f>
        <v>0</v>
      </c>
      <c r="F497" s="22">
        <f>-SUMIF('[1]Mapping CE PREV 2024'!$B$5:$B$387,'[1]New Mod. CEprev2024 STAMPA'!C497,'[1]Mapping CE PREV 2024'!$I$5:$I$387)</f>
        <v>0</v>
      </c>
      <c r="G497" s="22">
        <f t="shared" si="7"/>
        <v>0</v>
      </c>
      <c r="H497" s="16"/>
    </row>
    <row r="498" spans="1:8">
      <c r="B498" s="19"/>
      <c r="C498" s="20" t="s">
        <v>1001</v>
      </c>
      <c r="D498" s="21" t="s">
        <v>1002</v>
      </c>
      <c r="E498" s="22">
        <f>-SUMIF('[1]Mapping CE PREV 2024'!$B$5:$B$387,'[1]New Mod. CEprev2024 STAMPA'!C498,'[1]Mapping CE PREV 2024'!$M$5:$M$387)</f>
        <v>0</v>
      </c>
      <c r="F498" s="22">
        <f>-SUMIF('[1]Mapping CE PREV 2024'!$B$5:$B$387,'[1]New Mod. CEprev2024 STAMPA'!C498,'[1]Mapping CE PREV 2024'!$I$5:$I$387)</f>
        <v>117067.65</v>
      </c>
      <c r="G498" s="22">
        <f t="shared" si="7"/>
        <v>-117067.65</v>
      </c>
      <c r="H498" s="16"/>
    </row>
    <row r="499" spans="1:8" ht="30">
      <c r="A499" s="1" t="s">
        <v>6</v>
      </c>
      <c r="B499" s="19"/>
      <c r="C499" s="20" t="s">
        <v>1003</v>
      </c>
      <c r="D499" s="21" t="s">
        <v>1004</v>
      </c>
      <c r="E499" s="22">
        <f>-SUMIF('[1]Mapping CE PREV 2024'!$B$5:$B$387,'[1]New Mod. CEprev2024 STAMPA'!C499,'[1]Mapping CE PREV 2024'!$M$5:$M$387)</f>
        <v>0</v>
      </c>
      <c r="F499" s="22">
        <f>-SUMIF('[1]Mapping CE PREV 2024'!$B$5:$B$387,'[1]New Mod. CEprev2024 STAMPA'!C499,'[1]Mapping CE PREV 2024'!$I$5:$I$387)</f>
        <v>0</v>
      </c>
      <c r="G499" s="22">
        <f t="shared" si="7"/>
        <v>0</v>
      </c>
      <c r="H499" s="16"/>
    </row>
    <row r="500" spans="1:8" ht="30">
      <c r="A500" s="1" t="s">
        <v>6</v>
      </c>
      <c r="B500" s="19"/>
      <c r="C500" s="20" t="s">
        <v>1005</v>
      </c>
      <c r="D500" s="21" t="s">
        <v>1006</v>
      </c>
      <c r="E500" s="22">
        <f>-SUMIF('[1]Mapping CE PREV 2024'!$B$5:$B$387,'[1]New Mod. CEprev2024 STAMPA'!C500,'[1]Mapping CE PREV 2024'!$M$5:$M$387)</f>
        <v>0</v>
      </c>
      <c r="F500" s="22">
        <f>-SUMIF('[1]Mapping CE PREV 2024'!$B$5:$B$387,'[1]New Mod. CEprev2024 STAMPA'!C500,'[1]Mapping CE PREV 2024'!$I$5:$I$387)</f>
        <v>0</v>
      </c>
      <c r="G500" s="22">
        <f t="shared" si="7"/>
        <v>0</v>
      </c>
      <c r="H500" s="16"/>
    </row>
    <row r="501" spans="1:8" ht="30">
      <c r="A501" s="1" t="s">
        <v>6</v>
      </c>
      <c r="B501" s="19"/>
      <c r="C501" s="20" t="s">
        <v>1007</v>
      </c>
      <c r="D501" s="21" t="s">
        <v>1008</v>
      </c>
      <c r="E501" s="22">
        <f>-SUMIF('[1]Mapping CE PREV 2024'!$B$5:$B$387,'[1]New Mod. CEprev2024 STAMPA'!C501,'[1]Mapping CE PREV 2024'!$M$5:$M$387)</f>
        <v>0</v>
      </c>
      <c r="F501" s="22">
        <f>-SUMIF('[1]Mapping CE PREV 2024'!$B$5:$B$387,'[1]New Mod. CEprev2024 STAMPA'!C501,'[1]Mapping CE PREV 2024'!$I$5:$I$387)</f>
        <v>0</v>
      </c>
      <c r="G501" s="22">
        <f t="shared" si="7"/>
        <v>0</v>
      </c>
      <c r="H501" s="16"/>
    </row>
    <row r="502" spans="1:8" ht="30">
      <c r="B502" s="19"/>
      <c r="C502" s="20" t="s">
        <v>1009</v>
      </c>
      <c r="D502" s="21" t="s">
        <v>1010</v>
      </c>
      <c r="E502" s="22">
        <f>-SUMIF('[1]Mapping CE PREV 2024'!$B$5:$B$387,'[1]New Mod. CEprev2024 STAMPA'!C502,'[1]Mapping CE PREV 2024'!$M$5:$M$387)</f>
        <v>0</v>
      </c>
      <c r="F502" s="22">
        <f>-SUMIF('[1]Mapping CE PREV 2024'!$B$5:$B$387,'[1]New Mod. CEprev2024 STAMPA'!C502,'[1]Mapping CE PREV 2024'!$I$5:$I$387)</f>
        <v>157750.85</v>
      </c>
      <c r="G502" s="22">
        <f t="shared" si="7"/>
        <v>-157750.85</v>
      </c>
      <c r="H502" s="43"/>
    </row>
    <row r="503" spans="1:8">
      <c r="B503" s="19"/>
      <c r="C503" s="20" t="s">
        <v>1011</v>
      </c>
      <c r="D503" s="21" t="s">
        <v>1012</v>
      </c>
      <c r="E503" s="22">
        <f>-SUMIF('[1]Mapping CE PREV 2024'!$B$5:$B$387,'[1]New Mod. CEprev2024 STAMPA'!C503,'[1]Mapping CE PREV 2024'!$M$5:$M$387)</f>
        <v>0</v>
      </c>
      <c r="F503" s="22">
        <f>-SUMIF('[1]Mapping CE PREV 2024'!$B$5:$B$387,'[1]New Mod. CEprev2024 STAMPA'!C503,'[1]Mapping CE PREV 2024'!$I$5:$I$387)</f>
        <v>407609</v>
      </c>
      <c r="G503" s="22">
        <f t="shared" si="7"/>
        <v>-407609</v>
      </c>
      <c r="H503" s="43"/>
    </row>
    <row r="504" spans="1:8">
      <c r="B504" s="19"/>
      <c r="C504" s="20" t="s">
        <v>1013</v>
      </c>
      <c r="D504" s="21" t="s">
        <v>1014</v>
      </c>
      <c r="E504" s="29">
        <f>+E505+E506</f>
        <v>0</v>
      </c>
      <c r="F504" s="29">
        <f>+F505+F506</f>
        <v>130579.97</v>
      </c>
      <c r="G504" s="29">
        <f t="shared" si="7"/>
        <v>-130579.97</v>
      </c>
      <c r="H504" s="16" t="s">
        <v>9</v>
      </c>
    </row>
    <row r="505" spans="1:8" ht="30">
      <c r="A505" s="1" t="s">
        <v>6</v>
      </c>
      <c r="B505" s="19" t="s">
        <v>42</v>
      </c>
      <c r="C505" s="20" t="s">
        <v>1015</v>
      </c>
      <c r="D505" s="21" t="s">
        <v>1016</v>
      </c>
      <c r="E505" s="22">
        <f>-SUMIF('[1]Mapping CE PREV 2024'!$B$5:$B$387,'[1]New Mod. CEprev2024 STAMPA'!C505,'[1]Mapping CE PREV 2024'!$M$5:$M$387)</f>
        <v>0</v>
      </c>
      <c r="F505" s="22">
        <f>-SUMIF('[1]Mapping CE PREV 2024'!$B$5:$B$387,'[1]New Mod. CEprev2024 STAMPA'!C505,'[1]Mapping CE PREV 2024'!$I$5:$I$387)</f>
        <v>0</v>
      </c>
      <c r="G505" s="22">
        <f t="shared" si="7"/>
        <v>0</v>
      </c>
      <c r="H505" s="16"/>
    </row>
    <row r="506" spans="1:8">
      <c r="B506" s="19"/>
      <c r="C506" s="20" t="s">
        <v>1017</v>
      </c>
      <c r="D506" s="21" t="s">
        <v>1018</v>
      </c>
      <c r="E506" s="29">
        <f>SUM(E507:E513)</f>
        <v>0</v>
      </c>
      <c r="F506" s="29">
        <f>SUM(F507:F513)</f>
        <v>130579.97</v>
      </c>
      <c r="G506" s="29">
        <f t="shared" si="7"/>
        <v>-130579.97</v>
      </c>
      <c r="H506" s="16" t="s">
        <v>9</v>
      </c>
    </row>
    <row r="507" spans="1:8" ht="30">
      <c r="A507" s="1" t="s">
        <v>6</v>
      </c>
      <c r="B507" s="19" t="s">
        <v>129</v>
      </c>
      <c r="C507" s="20" t="s">
        <v>1019</v>
      </c>
      <c r="D507" s="21" t="s">
        <v>1020</v>
      </c>
      <c r="E507" s="22">
        <f>-SUMIF('[1]Mapping CE PREV 2024'!$B$5:$B$387,'[1]New Mod. CEprev2024 STAMPA'!C507,'[1]Mapping CE PREV 2024'!$M$5:$M$387)</f>
        <v>0</v>
      </c>
      <c r="F507" s="22">
        <f>-SUMIF('[1]Mapping CE PREV 2024'!$B$5:$B$387,'[1]New Mod. CEprev2024 STAMPA'!C507,'[1]Mapping CE PREV 2024'!$I$5:$I$387)</f>
        <v>0</v>
      </c>
      <c r="G507" s="22">
        <f t="shared" si="7"/>
        <v>0</v>
      </c>
      <c r="H507" s="16"/>
    </row>
    <row r="508" spans="1:8">
      <c r="A508" s="1" t="s">
        <v>6</v>
      </c>
      <c r="B508" s="19"/>
      <c r="C508" s="20" t="s">
        <v>1021</v>
      </c>
      <c r="D508" s="21" t="s">
        <v>1022</v>
      </c>
      <c r="E508" s="22">
        <f>-SUMIF('[1]Mapping CE PREV 2024'!$B$5:$B$387,'[1]New Mod. CEprev2024 STAMPA'!C508,'[1]Mapping CE PREV 2024'!$M$5:$M$387)</f>
        <v>0</v>
      </c>
      <c r="F508" s="22">
        <f>-SUMIF('[1]Mapping CE PREV 2024'!$B$5:$B$387,'[1]New Mod. CEprev2024 STAMPA'!C508,'[1]Mapping CE PREV 2024'!$I$5:$I$387)</f>
        <v>0</v>
      </c>
      <c r="G508" s="22">
        <f t="shared" si="7"/>
        <v>0</v>
      </c>
      <c r="H508" s="16"/>
    </row>
    <row r="509" spans="1:8" ht="30">
      <c r="A509" s="1" t="s">
        <v>6</v>
      </c>
      <c r="B509" s="19"/>
      <c r="C509" s="20" t="s">
        <v>1023</v>
      </c>
      <c r="D509" s="21" t="s">
        <v>1024</v>
      </c>
      <c r="E509" s="22">
        <f>-SUMIF('[1]Mapping CE PREV 2024'!$B$5:$B$387,'[1]New Mod. CEprev2024 STAMPA'!C509,'[1]Mapping CE PREV 2024'!$M$5:$M$387)</f>
        <v>0</v>
      </c>
      <c r="F509" s="22">
        <f>-SUMIF('[1]Mapping CE PREV 2024'!$B$5:$B$387,'[1]New Mod. CEprev2024 STAMPA'!C509,'[1]Mapping CE PREV 2024'!$I$5:$I$387)</f>
        <v>0</v>
      </c>
      <c r="G509" s="22">
        <f t="shared" si="7"/>
        <v>0</v>
      </c>
      <c r="H509" s="16"/>
    </row>
    <row r="510" spans="1:8" ht="30">
      <c r="A510" s="1" t="s">
        <v>6</v>
      </c>
      <c r="B510" s="19"/>
      <c r="C510" s="20" t="s">
        <v>1025</v>
      </c>
      <c r="D510" s="21" t="s">
        <v>1026</v>
      </c>
      <c r="E510" s="22">
        <f>-SUMIF('[1]Mapping CE PREV 2024'!$B$5:$B$387,'[1]New Mod. CEprev2024 STAMPA'!C510,'[1]Mapping CE PREV 2024'!$M$5:$M$387)</f>
        <v>0</v>
      </c>
      <c r="F510" s="22">
        <f>-SUMIF('[1]Mapping CE PREV 2024'!$B$5:$B$387,'[1]New Mod. CEprev2024 STAMPA'!C510,'[1]Mapping CE PREV 2024'!$I$5:$I$387)</f>
        <v>0</v>
      </c>
      <c r="G510" s="22">
        <f t="shared" si="7"/>
        <v>0</v>
      </c>
      <c r="H510" s="16"/>
    </row>
    <row r="511" spans="1:8" ht="30">
      <c r="A511" s="1" t="s">
        <v>6</v>
      </c>
      <c r="B511" s="19"/>
      <c r="C511" s="20" t="s">
        <v>1027</v>
      </c>
      <c r="D511" s="21" t="s">
        <v>1028</v>
      </c>
      <c r="E511" s="61">
        <f>-SUMIF('[1]Mapping CE PREV 2024'!$B$5:$B$387,'[1]New Mod. CEprev2024 STAMPA'!C511,'[1]Mapping CE PREV 2024'!$M$5:$M$387)</f>
        <v>0</v>
      </c>
      <c r="F511" s="61">
        <f>-SUMIF('[1]Mapping CE PREV 2024'!$B$5:$B$387,'[1]New Mod. CEprev2024 STAMPA'!C511,'[1]Mapping CE PREV 2024'!$I$5:$I$387)</f>
        <v>0</v>
      </c>
      <c r="G511" s="22">
        <f t="shared" si="7"/>
        <v>0</v>
      </c>
      <c r="H511" s="16"/>
    </row>
    <row r="512" spans="1:8" ht="30">
      <c r="B512" s="19"/>
      <c r="C512" s="20" t="s">
        <v>1029</v>
      </c>
      <c r="D512" s="21" t="s">
        <v>1030</v>
      </c>
      <c r="E512" s="22">
        <f>-SUMIF('[1]Mapping CE PREV 2024'!$B$5:$B$387,'[1]New Mod. CEprev2024 STAMPA'!C512,'[1]Mapping CE PREV 2024'!$M$5:$M$387)</f>
        <v>0</v>
      </c>
      <c r="F512" s="22">
        <f>-SUMIF('[1]Mapping CE PREV 2024'!$B$5:$B$387,'[1]New Mod. CEprev2024 STAMPA'!C512,'[1]Mapping CE PREV 2024'!$I$5:$I$387)</f>
        <v>103308.89</v>
      </c>
      <c r="G512" s="22">
        <f t="shared" si="7"/>
        <v>-103308.89</v>
      </c>
      <c r="H512" s="43"/>
    </row>
    <row r="513" spans="1:8">
      <c r="B513" s="19"/>
      <c r="C513" s="20" t="s">
        <v>1031</v>
      </c>
      <c r="D513" s="21" t="s">
        <v>1032</v>
      </c>
      <c r="E513" s="22">
        <f>-SUMIF('[1]Mapping CE PREV 2024'!$B$5:$B$387,'[1]New Mod. CEprev2024 STAMPA'!C513,'[1]Mapping CE PREV 2024'!$M$5:$M$387)</f>
        <v>0</v>
      </c>
      <c r="F513" s="22">
        <f>-SUMIF('[1]Mapping CE PREV 2024'!$B$5:$B$387,'[1]New Mod. CEprev2024 STAMPA'!C513,'[1]Mapping CE PREV 2024'!$I$5:$I$387)</f>
        <v>27271.08</v>
      </c>
      <c r="G513" s="22">
        <f t="shared" si="7"/>
        <v>-27271.08</v>
      </c>
      <c r="H513" s="16"/>
    </row>
    <row r="514" spans="1:8">
      <c r="A514" s="1" t="s">
        <v>6</v>
      </c>
      <c r="B514" s="19"/>
      <c r="C514" s="20" t="s">
        <v>1033</v>
      </c>
      <c r="D514" s="21" t="s">
        <v>1034</v>
      </c>
      <c r="E514" s="22">
        <f>-SUMIF('[1]Mapping CE PREV 2024'!$B$5:$B$387,'[1]New Mod. CEprev2024 STAMPA'!C514,'[1]Mapping CE PREV 2024'!$M$5:$M$387)</f>
        <v>0</v>
      </c>
      <c r="F514" s="22">
        <f>-SUMIF('[1]Mapping CE PREV 2024'!$B$5:$B$387,'[1]New Mod. CEprev2024 STAMPA'!C514,'[1]Mapping CE PREV 2024'!$I$5:$I$387)</f>
        <v>0</v>
      </c>
      <c r="G514" s="22">
        <f t="shared" si="7"/>
        <v>0</v>
      </c>
      <c r="H514" s="16"/>
    </row>
    <row r="515" spans="1:8">
      <c r="B515" s="50"/>
      <c r="C515" s="13" t="s">
        <v>1035</v>
      </c>
      <c r="D515" s="14" t="s">
        <v>1036</v>
      </c>
      <c r="E515" s="33">
        <f>+E516+E517</f>
        <v>230538.02000000008</v>
      </c>
      <c r="F515" s="33">
        <f>+F516+F517</f>
        <v>2929902.93</v>
      </c>
      <c r="G515" s="33">
        <f t="shared" si="7"/>
        <v>-2699364.91</v>
      </c>
      <c r="H515" s="16" t="s">
        <v>9</v>
      </c>
    </row>
    <row r="516" spans="1:8">
      <c r="A516" s="1" t="s">
        <v>6</v>
      </c>
      <c r="B516" s="19"/>
      <c r="C516" s="20" t="s">
        <v>1037</v>
      </c>
      <c r="D516" s="21" t="s">
        <v>1038</v>
      </c>
      <c r="E516" s="22">
        <f>+SUMIF('[1]Mapping CE PREV 2024'!$B$5:$B$387,'[1]New Mod. CEprev2024 STAMPA'!C516,'[1]Mapping CE PREV 2024'!$M$5:$M$387)</f>
        <v>0</v>
      </c>
      <c r="F516" s="22">
        <f>+SUMIF('[1]Mapping CE PREV 2024'!$B$5:$B$387,'[1]New Mod. CEprev2024 STAMPA'!C516,'[1]Mapping CE PREV 2024'!$I$5:$I$387)</f>
        <v>0</v>
      </c>
      <c r="G516" s="22">
        <f t="shared" ref="G516:G559" si="8">+E516-F516</f>
        <v>0</v>
      </c>
      <c r="H516" s="16"/>
    </row>
    <row r="517" spans="1:8">
      <c r="B517" s="19"/>
      <c r="C517" s="20" t="s">
        <v>1039</v>
      </c>
      <c r="D517" s="21" t="s">
        <v>1040</v>
      </c>
      <c r="E517" s="29">
        <f>+E518+E519+E520+E535+E546</f>
        <v>230538.02000000008</v>
      </c>
      <c r="F517" s="29">
        <f>+F518+F519+F520+F535+F546</f>
        <v>2929902.93</v>
      </c>
      <c r="G517" s="29">
        <f t="shared" si="8"/>
        <v>-2699364.91</v>
      </c>
      <c r="H517" s="16" t="s">
        <v>9</v>
      </c>
    </row>
    <row r="518" spans="1:8">
      <c r="A518" s="1" t="s">
        <v>6</v>
      </c>
      <c r="B518" s="19"/>
      <c r="C518" s="20" t="s">
        <v>1041</v>
      </c>
      <c r="D518" s="21" t="s">
        <v>1042</v>
      </c>
      <c r="E518" s="22">
        <f>+SUMIF('[1]Mapping CE PREV 2024'!$B$5:$B$387,'[1]New Mod. CEprev2024 STAMPA'!C518,'[1]Mapping CE PREV 2024'!$M$5:$M$387)</f>
        <v>0</v>
      </c>
      <c r="F518" s="22">
        <f>+SUMIF('[1]Mapping CE PREV 2024'!$B$5:$B$387,'[1]New Mod. CEprev2024 STAMPA'!C518,'[1]Mapping CE PREV 2024'!$I$5:$I$387)</f>
        <v>0</v>
      </c>
      <c r="G518" s="22">
        <f t="shared" si="8"/>
        <v>0</v>
      </c>
      <c r="H518" s="43"/>
    </row>
    <row r="519" spans="1:8">
      <c r="A519" s="1" t="s">
        <v>6</v>
      </c>
      <c r="B519" s="19"/>
      <c r="C519" s="20" t="s">
        <v>1043</v>
      </c>
      <c r="D519" s="21" t="s">
        <v>1044</v>
      </c>
      <c r="E519" s="22">
        <f>+SUMIF('[1]Mapping CE PREV 2024'!$B$5:$B$387,'[1]New Mod. CEprev2024 STAMPA'!C519,'[1]Mapping CE PREV 2024'!$M$5:$M$387)</f>
        <v>0</v>
      </c>
      <c r="F519" s="22">
        <f>+SUMIF('[1]Mapping CE PREV 2024'!$B$5:$B$387,'[1]New Mod. CEprev2024 STAMPA'!C519,'[1]Mapping CE PREV 2024'!$I$5:$I$387)</f>
        <v>0</v>
      </c>
      <c r="G519" s="22">
        <f t="shared" si="8"/>
        <v>0</v>
      </c>
      <c r="H519" s="43"/>
    </row>
    <row r="520" spans="1:8">
      <c r="B520" s="19"/>
      <c r="C520" s="20" t="s">
        <v>1045</v>
      </c>
      <c r="D520" s="21" t="s">
        <v>1046</v>
      </c>
      <c r="E520" s="29">
        <f>+E521+E524</f>
        <v>221491.50000000009</v>
      </c>
      <c r="F520" s="29">
        <f>+F521+F524</f>
        <v>2687059.14</v>
      </c>
      <c r="G520" s="29">
        <f t="shared" si="8"/>
        <v>-2465567.64</v>
      </c>
      <c r="H520" s="16" t="s">
        <v>9</v>
      </c>
    </row>
    <row r="521" spans="1:8" ht="30">
      <c r="A521" s="1" t="s">
        <v>6</v>
      </c>
      <c r="B521" s="19" t="s">
        <v>42</v>
      </c>
      <c r="C521" s="20" t="s">
        <v>1047</v>
      </c>
      <c r="D521" s="21" t="s">
        <v>1048</v>
      </c>
      <c r="E521" s="29">
        <f>+E522+E523</f>
        <v>0</v>
      </c>
      <c r="F521" s="29">
        <f>+F522+F523</f>
        <v>0</v>
      </c>
      <c r="G521" s="29">
        <f t="shared" si="8"/>
        <v>0</v>
      </c>
      <c r="H521" s="16" t="s">
        <v>9</v>
      </c>
    </row>
    <row r="522" spans="1:8" ht="30">
      <c r="A522" s="1" t="s">
        <v>6</v>
      </c>
      <c r="B522" s="19" t="s">
        <v>42</v>
      </c>
      <c r="C522" s="20" t="s">
        <v>1049</v>
      </c>
      <c r="D522" s="21" t="s">
        <v>1050</v>
      </c>
      <c r="E522" s="22">
        <f>+SUMIF('[1]Mapping CE PREV 2024'!$B$5:$B$387,'[1]New Mod. CEprev2024 STAMPA'!C522,'[1]Mapping CE PREV 2024'!$M$5:$M$387)</f>
        <v>0</v>
      </c>
      <c r="F522" s="22">
        <f>+SUMIF('[1]Mapping CE PREV 2024'!$B$5:$B$387,'[1]New Mod. CEprev2024 STAMPA'!C522,'[1]Mapping CE PREV 2024'!$I$5:$I$387)</f>
        <v>0</v>
      </c>
      <c r="G522" s="22">
        <f t="shared" si="8"/>
        <v>0</v>
      </c>
      <c r="H522" s="16"/>
    </row>
    <row r="523" spans="1:8" ht="30">
      <c r="A523" s="1" t="s">
        <v>6</v>
      </c>
      <c r="B523" s="19" t="s">
        <v>42</v>
      </c>
      <c r="C523" s="20" t="s">
        <v>1051</v>
      </c>
      <c r="D523" s="21" t="s">
        <v>1052</v>
      </c>
      <c r="E523" s="22">
        <f>+SUMIF('[1]Mapping CE PREV 2024'!$B$5:$B$387,'[1]New Mod. CEprev2024 STAMPA'!C523,'[1]Mapping CE PREV 2024'!$M$5:$M$387)</f>
        <v>0</v>
      </c>
      <c r="F523" s="22">
        <f>+SUMIF('[1]Mapping CE PREV 2024'!$B$5:$B$387,'[1]New Mod. CEprev2024 STAMPA'!C523,'[1]Mapping CE PREV 2024'!$I$5:$I$387)</f>
        <v>0</v>
      </c>
      <c r="G523" s="22">
        <f t="shared" si="8"/>
        <v>0</v>
      </c>
      <c r="H523" s="16"/>
    </row>
    <row r="524" spans="1:8">
      <c r="B524" s="19"/>
      <c r="C524" s="20" t="s">
        <v>1053</v>
      </c>
      <c r="D524" s="21" t="s">
        <v>1054</v>
      </c>
      <c r="E524" s="29">
        <f>+E525+E526+E530+E531+E532+E533+E534</f>
        <v>221491.50000000009</v>
      </c>
      <c r="F524" s="29">
        <f>+F525+F526+F530+F531+F532+F533+F534</f>
        <v>2687059.14</v>
      </c>
      <c r="G524" s="29">
        <f t="shared" si="8"/>
        <v>-2465567.64</v>
      </c>
      <c r="H524" s="16" t="s">
        <v>9</v>
      </c>
    </row>
    <row r="525" spans="1:8" ht="30">
      <c r="A525" s="1" t="s">
        <v>6</v>
      </c>
      <c r="B525" s="19" t="s">
        <v>129</v>
      </c>
      <c r="C525" s="20" t="s">
        <v>1055</v>
      </c>
      <c r="D525" s="21" t="s">
        <v>1056</v>
      </c>
      <c r="E525" s="22">
        <f>+SUMIF('[1]Mapping CE PREV 2024'!$B$5:$B$387,'[1]New Mod. CEprev2024 STAMPA'!C525,'[1]Mapping CE PREV 2024'!$M$5:$M$387)</f>
        <v>0</v>
      </c>
      <c r="F525" s="22">
        <f>+SUMIF('[1]Mapping CE PREV 2024'!$B$5:$B$387,'[1]New Mod. CEprev2024 STAMPA'!C525,'[1]Mapping CE PREV 2024'!$I$5:$I$387)</f>
        <v>0</v>
      </c>
      <c r="G525" s="22">
        <f t="shared" si="8"/>
        <v>0</v>
      </c>
      <c r="H525" s="16"/>
    </row>
    <row r="526" spans="1:8">
      <c r="B526" s="19"/>
      <c r="C526" s="20" t="s">
        <v>1057</v>
      </c>
      <c r="D526" s="21" t="s">
        <v>1058</v>
      </c>
      <c r="E526" s="29">
        <f>+E527+E528+E529</f>
        <v>0</v>
      </c>
      <c r="F526" s="29">
        <f>+F527+F528+F529</f>
        <v>408304.68</v>
      </c>
      <c r="G526" s="29">
        <f t="shared" si="8"/>
        <v>-408304.68</v>
      </c>
      <c r="H526" s="16" t="s">
        <v>9</v>
      </c>
    </row>
    <row r="527" spans="1:8" ht="30">
      <c r="B527" s="19"/>
      <c r="C527" s="20" t="s">
        <v>1059</v>
      </c>
      <c r="D527" s="21" t="s">
        <v>1060</v>
      </c>
      <c r="E527" s="22">
        <f>+SUMIF('[1]Mapping CE PREV 2024'!$B$5:$B$387,'[1]New Mod. CEprev2024 STAMPA'!C527,'[1]Mapping CE PREV 2024'!$M$5:$M$387)</f>
        <v>0</v>
      </c>
      <c r="F527" s="22">
        <f>+SUMIF('[1]Mapping CE PREV 2024'!$B$5:$B$387,'[1]New Mod. CEprev2024 STAMPA'!C527,'[1]Mapping CE PREV 2024'!$I$5:$I$387)</f>
        <v>189730</v>
      </c>
      <c r="G527" s="22">
        <f t="shared" si="8"/>
        <v>-189730</v>
      </c>
      <c r="H527" s="16"/>
    </row>
    <row r="528" spans="1:8" ht="30">
      <c r="B528" s="19"/>
      <c r="C528" s="20" t="s">
        <v>1061</v>
      </c>
      <c r="D528" s="21" t="s">
        <v>1062</v>
      </c>
      <c r="E528" s="22">
        <f>+SUMIF('[1]Mapping CE PREV 2024'!$B$5:$B$387,'[1]New Mod. CEprev2024 STAMPA'!C528,'[1]Mapping CE PREV 2024'!$M$5:$M$387)</f>
        <v>0</v>
      </c>
      <c r="F528" s="22">
        <f>+SUMIF('[1]Mapping CE PREV 2024'!$B$5:$B$387,'[1]New Mod. CEprev2024 STAMPA'!C528,'[1]Mapping CE PREV 2024'!$I$5:$I$387)</f>
        <v>695.68</v>
      </c>
      <c r="G528" s="22">
        <f t="shared" si="8"/>
        <v>-695.68</v>
      </c>
      <c r="H528" s="16"/>
    </row>
    <row r="529" spans="1:8" ht="30">
      <c r="B529" s="19"/>
      <c r="C529" s="20" t="s">
        <v>1063</v>
      </c>
      <c r="D529" s="21" t="s">
        <v>1064</v>
      </c>
      <c r="E529" s="22">
        <f>+SUMIF('[1]Mapping CE PREV 2024'!$B$5:$B$387,'[1]New Mod. CEprev2024 STAMPA'!C529,'[1]Mapping CE PREV 2024'!$M$5:$M$387)</f>
        <v>0</v>
      </c>
      <c r="F529" s="22">
        <f>+SUMIF('[1]Mapping CE PREV 2024'!$B$5:$B$387,'[1]New Mod. CEprev2024 STAMPA'!C529,'[1]Mapping CE PREV 2024'!$I$5:$I$387)</f>
        <v>217879</v>
      </c>
      <c r="G529" s="22">
        <f t="shared" si="8"/>
        <v>-217879</v>
      </c>
      <c r="H529" s="16"/>
    </row>
    <row r="530" spans="1:8" ht="30">
      <c r="A530" s="1" t="s">
        <v>6</v>
      </c>
      <c r="B530" s="19"/>
      <c r="C530" s="20" t="s">
        <v>1065</v>
      </c>
      <c r="D530" s="21" t="s">
        <v>1066</v>
      </c>
      <c r="E530" s="22">
        <f>+SUMIF('[1]Mapping CE PREV 2024'!$B$5:$B$387,'[1]New Mod. CEprev2024 STAMPA'!C530,'[1]Mapping CE PREV 2024'!$M$5:$M$387)</f>
        <v>0</v>
      </c>
      <c r="F530" s="22">
        <f>+SUMIF('[1]Mapping CE PREV 2024'!$B$5:$B$387,'[1]New Mod. CEprev2024 STAMPA'!C530,'[1]Mapping CE PREV 2024'!$I$5:$I$387)</f>
        <v>0</v>
      </c>
      <c r="G530" s="22">
        <f t="shared" si="8"/>
        <v>0</v>
      </c>
      <c r="H530" s="16"/>
    </row>
    <row r="531" spans="1:8" ht="30">
      <c r="A531" s="1" t="s">
        <v>6</v>
      </c>
      <c r="B531" s="19"/>
      <c r="C531" s="20" t="s">
        <v>1067</v>
      </c>
      <c r="D531" s="21" t="s">
        <v>1068</v>
      </c>
      <c r="E531" s="22">
        <f>+SUMIF('[1]Mapping CE PREV 2024'!$B$5:$B$387,'[1]New Mod. CEprev2024 STAMPA'!C531,'[1]Mapping CE PREV 2024'!$M$5:$M$387)</f>
        <v>0</v>
      </c>
      <c r="F531" s="22">
        <f>+SUMIF('[1]Mapping CE PREV 2024'!$B$5:$B$387,'[1]New Mod. CEprev2024 STAMPA'!C531,'[1]Mapping CE PREV 2024'!$I$5:$I$387)</f>
        <v>0</v>
      </c>
      <c r="G531" s="22">
        <f t="shared" si="8"/>
        <v>0</v>
      </c>
      <c r="H531" s="16"/>
    </row>
    <row r="532" spans="1:8" ht="30">
      <c r="A532" s="1" t="s">
        <v>6</v>
      </c>
      <c r="B532" s="19"/>
      <c r="C532" s="20" t="s">
        <v>1069</v>
      </c>
      <c r="D532" s="21" t="s">
        <v>1070</v>
      </c>
      <c r="E532" s="22">
        <f>+SUMIF('[1]Mapping CE PREV 2024'!$B$5:$B$387,'[1]New Mod. CEprev2024 STAMPA'!C532,'[1]Mapping CE PREV 2024'!$M$5:$M$387)</f>
        <v>0</v>
      </c>
      <c r="F532" s="22">
        <f>+SUMIF('[1]Mapping CE PREV 2024'!$B$5:$B$387,'[1]New Mod. CEprev2024 STAMPA'!C532,'[1]Mapping CE PREV 2024'!$I$5:$I$387)</f>
        <v>0</v>
      </c>
      <c r="G532" s="22">
        <f t="shared" si="8"/>
        <v>0</v>
      </c>
      <c r="H532" s="16"/>
    </row>
    <row r="533" spans="1:8" ht="30">
      <c r="B533" s="19"/>
      <c r="C533" s="20" t="s">
        <v>1071</v>
      </c>
      <c r="D533" s="21" t="s">
        <v>1072</v>
      </c>
      <c r="E533" s="22">
        <f>+SUMIF('[1]Mapping CE PREV 2024'!$B$5:$B$387,'[1]New Mod. CEprev2024 STAMPA'!C533,'[1]Mapping CE PREV 2024'!$M$5:$M$387)</f>
        <v>221491.50000000009</v>
      </c>
      <c r="F533" s="22">
        <f>+SUMIF('[1]Mapping CE PREV 2024'!$B$5:$B$387,'[1]New Mod. CEprev2024 STAMPA'!C533,'[1]Mapping CE PREV 2024'!$I$5:$I$387)</f>
        <v>221491.50000000009</v>
      </c>
      <c r="G533" s="22">
        <f t="shared" si="8"/>
        <v>0</v>
      </c>
      <c r="H533" s="16"/>
    </row>
    <row r="534" spans="1:8">
      <c r="B534" s="19"/>
      <c r="C534" s="20" t="s">
        <v>1073</v>
      </c>
      <c r="D534" s="21" t="s">
        <v>1074</v>
      </c>
      <c r="E534" s="22">
        <f>+SUMIF('[1]Mapping CE PREV 2024'!$B$5:$B$387,'[1]New Mod. CEprev2024 STAMPA'!C534,'[1]Mapping CE PREV 2024'!$M$5:$M$387)</f>
        <v>0</v>
      </c>
      <c r="F534" s="22">
        <f>+SUMIF('[1]Mapping CE PREV 2024'!$B$5:$B$387,'[1]New Mod. CEprev2024 STAMPA'!C534,'[1]Mapping CE PREV 2024'!$I$5:$I$387)</f>
        <v>2057262.96</v>
      </c>
      <c r="G534" s="22">
        <f t="shared" si="8"/>
        <v>-2057262.96</v>
      </c>
      <c r="H534" s="43"/>
    </row>
    <row r="535" spans="1:8">
      <c r="B535" s="19"/>
      <c r="C535" s="20" t="s">
        <v>1075</v>
      </c>
      <c r="D535" s="21" t="s">
        <v>1076</v>
      </c>
      <c r="E535" s="29">
        <f>+E536+E537+E538</f>
        <v>9046.52</v>
      </c>
      <c r="F535" s="29">
        <f>+F536+F537+F538</f>
        <v>242843.78999999998</v>
      </c>
      <c r="G535" s="29">
        <f t="shared" si="8"/>
        <v>-233797.27</v>
      </c>
      <c r="H535" s="16" t="s">
        <v>9</v>
      </c>
    </row>
    <row r="536" spans="1:8">
      <c r="A536" s="1" t="s">
        <v>6</v>
      </c>
      <c r="B536" s="19"/>
      <c r="C536" s="20" t="s">
        <v>1077</v>
      </c>
      <c r="D536" s="21" t="s">
        <v>1078</v>
      </c>
      <c r="E536" s="22">
        <f>+SUMIF('[1]Mapping CE PREV 2024'!$B$5:$B$387,'[1]New Mod. CEprev2024 STAMPA'!C536,'[1]Mapping CE PREV 2024'!$M$5:$M$387)</f>
        <v>0</v>
      </c>
      <c r="F536" s="22">
        <f>+SUMIF('[1]Mapping CE PREV 2024'!$B$5:$B$387,'[1]New Mod. CEprev2024 STAMPA'!C536,'[1]Mapping CE PREV 2024'!$I$5:$I$387)</f>
        <v>0</v>
      </c>
      <c r="G536" s="22">
        <f t="shared" si="8"/>
        <v>0</v>
      </c>
      <c r="H536" s="16"/>
    </row>
    <row r="537" spans="1:8" ht="30">
      <c r="A537" s="1" t="s">
        <v>6</v>
      </c>
      <c r="B537" s="19" t="s">
        <v>42</v>
      </c>
      <c r="C537" s="20" t="s">
        <v>1079</v>
      </c>
      <c r="D537" s="21" t="s">
        <v>1080</v>
      </c>
      <c r="E537" s="22">
        <f>+SUMIF('[1]Mapping CE PREV 2024'!$B$5:$B$387,'[1]New Mod. CEprev2024 STAMPA'!C537,'[1]Mapping CE PREV 2024'!$M$5:$M$387)</f>
        <v>0</v>
      </c>
      <c r="F537" s="22">
        <f>+SUMIF('[1]Mapping CE PREV 2024'!$B$5:$B$387,'[1]New Mod. CEprev2024 STAMPA'!C537,'[1]Mapping CE PREV 2024'!$I$5:$I$387)</f>
        <v>0</v>
      </c>
      <c r="G537" s="22">
        <f t="shared" si="8"/>
        <v>0</v>
      </c>
      <c r="H537" s="16"/>
    </row>
    <row r="538" spans="1:8">
      <c r="B538" s="19"/>
      <c r="C538" s="20" t="s">
        <v>1081</v>
      </c>
      <c r="D538" s="21" t="s">
        <v>1082</v>
      </c>
      <c r="E538" s="29">
        <f>SUM(E539:E545)</f>
        <v>9046.52</v>
      </c>
      <c r="F538" s="29">
        <f>SUM(F539:F545)</f>
        <v>242843.78999999998</v>
      </c>
      <c r="G538" s="29">
        <f t="shared" si="8"/>
        <v>-233797.27</v>
      </c>
      <c r="H538" s="16" t="s">
        <v>9</v>
      </c>
    </row>
    <row r="539" spans="1:8" ht="30">
      <c r="A539" s="1" t="s">
        <v>6</v>
      </c>
      <c r="B539" s="19" t="s">
        <v>129</v>
      </c>
      <c r="C539" s="20" t="s">
        <v>1083</v>
      </c>
      <c r="D539" s="21" t="s">
        <v>1084</v>
      </c>
      <c r="E539" s="22">
        <f>+SUMIF('[1]Mapping CE PREV 2024'!$B$5:$B$387,'[1]New Mod. CEprev2024 STAMPA'!C539,'[1]Mapping CE PREV 2024'!$M$5:$M$387)</f>
        <v>0</v>
      </c>
      <c r="F539" s="22">
        <f>+SUMIF('[1]Mapping CE PREV 2024'!$B$5:$B$387,'[1]New Mod. CEprev2024 STAMPA'!C539,'[1]Mapping CE PREV 2024'!$I$5:$I$387)</f>
        <v>0</v>
      </c>
      <c r="G539" s="22">
        <f t="shared" si="8"/>
        <v>0</v>
      </c>
      <c r="H539" s="16"/>
    </row>
    <row r="540" spans="1:8">
      <c r="A540" s="1" t="s">
        <v>6</v>
      </c>
      <c r="B540" s="19"/>
      <c r="C540" s="20" t="s">
        <v>1085</v>
      </c>
      <c r="D540" s="21" t="s">
        <v>1086</v>
      </c>
      <c r="E540" s="22">
        <f>+SUMIF('[1]Mapping CE PREV 2024'!$B$5:$B$387,'[1]New Mod. CEprev2024 STAMPA'!C540,'[1]Mapping CE PREV 2024'!$M$5:$M$387)</f>
        <v>0</v>
      </c>
      <c r="F540" s="22">
        <f>+SUMIF('[1]Mapping CE PREV 2024'!$B$5:$B$387,'[1]New Mod. CEprev2024 STAMPA'!C540,'[1]Mapping CE PREV 2024'!$I$5:$I$387)</f>
        <v>0</v>
      </c>
      <c r="G540" s="22">
        <f t="shared" si="8"/>
        <v>0</v>
      </c>
      <c r="H540" s="16"/>
    </row>
    <row r="541" spans="1:8" ht="30">
      <c r="A541" s="1" t="s">
        <v>6</v>
      </c>
      <c r="B541" s="19"/>
      <c r="C541" s="20" t="s">
        <v>1087</v>
      </c>
      <c r="D541" s="21" t="s">
        <v>1088</v>
      </c>
      <c r="E541" s="22">
        <f>+SUMIF('[1]Mapping CE PREV 2024'!$B$5:$B$387,'[1]New Mod. CEprev2024 STAMPA'!C541,'[1]Mapping CE PREV 2024'!$M$5:$M$387)</f>
        <v>0</v>
      </c>
      <c r="F541" s="22">
        <f>+SUMIF('[1]Mapping CE PREV 2024'!$B$5:$B$387,'[1]New Mod. CEprev2024 STAMPA'!C541,'[1]Mapping CE PREV 2024'!$I$5:$I$387)</f>
        <v>0</v>
      </c>
      <c r="G541" s="22">
        <f t="shared" si="8"/>
        <v>0</v>
      </c>
      <c r="H541" s="16"/>
    </row>
    <row r="542" spans="1:8" ht="30">
      <c r="A542" s="1" t="s">
        <v>6</v>
      </c>
      <c r="B542" s="19"/>
      <c r="C542" s="20" t="s">
        <v>1089</v>
      </c>
      <c r="D542" s="21" t="s">
        <v>1090</v>
      </c>
      <c r="E542" s="22">
        <f>+SUMIF('[1]Mapping CE PREV 2024'!$B$5:$B$387,'[1]New Mod. CEprev2024 STAMPA'!C542,'[1]Mapping CE PREV 2024'!$M$5:$M$387)</f>
        <v>0</v>
      </c>
      <c r="F542" s="22">
        <f>+SUMIF('[1]Mapping CE PREV 2024'!$B$5:$B$387,'[1]New Mod. CEprev2024 STAMPA'!C542,'[1]Mapping CE PREV 2024'!$I$5:$I$387)</f>
        <v>0</v>
      </c>
      <c r="G542" s="22">
        <f t="shared" si="8"/>
        <v>0</v>
      </c>
      <c r="H542" s="16"/>
    </row>
    <row r="543" spans="1:8" ht="30">
      <c r="A543" s="1" t="s">
        <v>6</v>
      </c>
      <c r="B543" s="19"/>
      <c r="C543" s="20" t="s">
        <v>1091</v>
      </c>
      <c r="D543" s="21" t="s">
        <v>1092</v>
      </c>
      <c r="E543" s="22">
        <f>+SUMIF('[1]Mapping CE PREV 2024'!$B$5:$B$387,'[1]New Mod. CEprev2024 STAMPA'!C543,'[1]Mapping CE PREV 2024'!$M$5:$M$387)</f>
        <v>0</v>
      </c>
      <c r="F543" s="22">
        <f>+SUMIF('[1]Mapping CE PREV 2024'!$B$5:$B$387,'[1]New Mod. CEprev2024 STAMPA'!C543,'[1]Mapping CE PREV 2024'!$I$5:$I$387)</f>
        <v>0</v>
      </c>
      <c r="G543" s="22">
        <f t="shared" si="8"/>
        <v>0</v>
      </c>
      <c r="H543" s="16"/>
    </row>
    <row r="544" spans="1:8" ht="30">
      <c r="B544" s="19"/>
      <c r="C544" s="20" t="s">
        <v>1093</v>
      </c>
      <c r="D544" s="21" t="s">
        <v>1094</v>
      </c>
      <c r="E544" s="22">
        <f>+SUMIF('[1]Mapping CE PREV 2024'!$B$5:$B$387,'[1]New Mod. CEprev2024 STAMPA'!C544,'[1]Mapping CE PREV 2024'!$M$5:$M$387)</f>
        <v>9046.52</v>
      </c>
      <c r="F544" s="22">
        <f>+SUMIF('[1]Mapping CE PREV 2024'!$B$5:$B$387,'[1]New Mod. CEprev2024 STAMPA'!C544,'[1]Mapping CE PREV 2024'!$I$5:$I$387)</f>
        <v>9046.52</v>
      </c>
      <c r="G544" s="22">
        <f t="shared" si="8"/>
        <v>0</v>
      </c>
      <c r="H544" s="16"/>
    </row>
    <row r="545" spans="1:8">
      <c r="B545" s="19"/>
      <c r="C545" s="20" t="s">
        <v>1095</v>
      </c>
      <c r="D545" s="21" t="s">
        <v>1096</v>
      </c>
      <c r="E545" s="22">
        <f>+SUMIF('[1]Mapping CE PREV 2024'!$B$5:$B$387,'[1]New Mod. CEprev2024 STAMPA'!C545,'[1]Mapping CE PREV 2024'!$M$5:$M$387)</f>
        <v>0</v>
      </c>
      <c r="F545" s="22">
        <f>+SUMIF('[1]Mapping CE PREV 2024'!$B$5:$B$387,'[1]New Mod. CEprev2024 STAMPA'!C545,'[1]Mapping CE PREV 2024'!$I$5:$I$387)</f>
        <v>233797.27</v>
      </c>
      <c r="G545" s="22">
        <f t="shared" si="8"/>
        <v>-233797.27</v>
      </c>
      <c r="H545" s="43"/>
    </row>
    <row r="546" spans="1:8">
      <c r="A546" s="1" t="s">
        <v>6</v>
      </c>
      <c r="B546" s="19"/>
      <c r="C546" s="20" t="s">
        <v>1097</v>
      </c>
      <c r="D546" s="21" t="s">
        <v>1098</v>
      </c>
      <c r="E546" s="22">
        <f>+SUMIF('[1]Mapping CE PREV 2024'!$B$5:$B$387,'[1]New Mod. CEprev2024 STAMPA'!C546,'[1]Mapping CE PREV 2024'!$M$5:$M$387)</f>
        <v>0</v>
      </c>
      <c r="F546" s="22">
        <f>+SUMIF('[1]Mapping CE PREV 2024'!$B$5:$B$387,'[1]New Mod. CEprev2024 STAMPA'!C546,'[1]Mapping CE PREV 2024'!$I$5:$I$387)</f>
        <v>0</v>
      </c>
      <c r="G546" s="22">
        <f t="shared" si="8"/>
        <v>0</v>
      </c>
      <c r="H546" s="16"/>
    </row>
    <row r="547" spans="1:8">
      <c r="B547" s="50"/>
      <c r="C547" s="13" t="s">
        <v>1099</v>
      </c>
      <c r="D547" s="14" t="s">
        <v>1100</v>
      </c>
      <c r="E547" s="33">
        <f>+E489-E515</f>
        <v>-230538.02000000008</v>
      </c>
      <c r="F547" s="33">
        <f>+F489-F515</f>
        <v>-2019672.4600000002</v>
      </c>
      <c r="G547" s="33">
        <f t="shared" si="8"/>
        <v>1789134.4400000002</v>
      </c>
      <c r="H547" s="16" t="s">
        <v>9</v>
      </c>
    </row>
    <row r="548" spans="1:8">
      <c r="B548" s="50"/>
      <c r="C548" s="18" t="s">
        <v>1101</v>
      </c>
      <c r="D548" s="14" t="s">
        <v>1102</v>
      </c>
      <c r="E548" s="33">
        <f>+E135-E467+E485+E488+E547</f>
        <v>12885391.076979943</v>
      </c>
      <c r="F548" s="33">
        <f>+F135-F467+F485+F488+F547</f>
        <v>12181182.35697997</v>
      </c>
      <c r="G548" s="33">
        <f t="shared" si="8"/>
        <v>704208.71999997273</v>
      </c>
      <c r="H548" s="16" t="s">
        <v>9</v>
      </c>
    </row>
    <row r="549" spans="1:8">
      <c r="B549" s="19"/>
      <c r="C549" s="20" t="s">
        <v>1103</v>
      </c>
      <c r="D549" s="21" t="s">
        <v>1104</v>
      </c>
      <c r="E549" s="29">
        <f>+E550+E551+E552+E553</f>
        <v>12885391.08</v>
      </c>
      <c r="F549" s="29">
        <f>+F550+F551+F552+F553</f>
        <v>12181182.359999999</v>
      </c>
      <c r="G549" s="29">
        <f t="shared" si="8"/>
        <v>704208.72000000067</v>
      </c>
      <c r="H549" s="16" t="s">
        <v>9</v>
      </c>
    </row>
    <row r="550" spans="1:8">
      <c r="B550" s="19"/>
      <c r="C550" s="20" t="s">
        <v>1105</v>
      </c>
      <c r="D550" s="21" t="s">
        <v>1106</v>
      </c>
      <c r="E550" s="22">
        <f>+SUMIF('[1]Mapping CE PREV 2024'!$B$5:$B$387,'[1]New Mod. CEprev2024 STAMPA'!C550,'[1]Mapping CE PREV 2024'!$M$5:$M$387)</f>
        <v>12379332</v>
      </c>
      <c r="F550" s="22">
        <f>+SUMIF('[1]Mapping CE PREV 2024'!$B$5:$B$387,'[1]New Mod. CEprev2024 STAMPA'!C550,'[1]Mapping CE PREV 2024'!$I$5:$I$387)</f>
        <v>11675123.279999999</v>
      </c>
      <c r="G550" s="22">
        <f t="shared" si="8"/>
        <v>704208.72000000067</v>
      </c>
      <c r="H550" s="43"/>
    </row>
    <row r="551" spans="1:8" ht="30">
      <c r="B551" s="19"/>
      <c r="C551" s="20" t="s">
        <v>1107</v>
      </c>
      <c r="D551" s="21" t="s">
        <v>1108</v>
      </c>
      <c r="E551" s="22">
        <f>+SUMIF('[1]Mapping CE PREV 2024'!$B$5:$B$387,'[1]New Mod. CEprev2024 STAMPA'!C551,'[1]Mapping CE PREV 2024'!$M$5:$M$387)</f>
        <v>377779.08</v>
      </c>
      <c r="F551" s="22">
        <f>+SUMIF('[1]Mapping CE PREV 2024'!$B$5:$B$387,'[1]New Mod. CEprev2024 STAMPA'!C551,'[1]Mapping CE PREV 2024'!$I$5:$I$387)</f>
        <v>377779.08</v>
      </c>
      <c r="G551" s="22">
        <f t="shared" si="8"/>
        <v>0</v>
      </c>
      <c r="H551" s="43"/>
    </row>
    <row r="552" spans="1:8" ht="30">
      <c r="B552" s="19"/>
      <c r="C552" s="20" t="s">
        <v>1109</v>
      </c>
      <c r="D552" s="21" t="s">
        <v>1110</v>
      </c>
      <c r="E552" s="22">
        <f>+SUMIF('[1]Mapping CE PREV 2024'!$B$5:$B$387,'[1]New Mod. CEprev2024 STAMPA'!C552,'[1]Mapping CE PREV 2024'!$M$5:$M$387)</f>
        <v>128280</v>
      </c>
      <c r="F552" s="22">
        <f>+SUMIF('[1]Mapping CE PREV 2024'!$B$5:$B$387,'[1]New Mod. CEprev2024 STAMPA'!C552,'[1]Mapping CE PREV 2024'!$I$5:$I$387)</f>
        <v>128280</v>
      </c>
      <c r="G552" s="22">
        <f t="shared" si="8"/>
        <v>0</v>
      </c>
      <c r="H552" s="43"/>
    </row>
    <row r="553" spans="1:8">
      <c r="A553" s="1" t="s">
        <v>6</v>
      </c>
      <c r="B553" s="19"/>
      <c r="C553" s="20" t="s">
        <v>1111</v>
      </c>
      <c r="D553" s="21" t="s">
        <v>1112</v>
      </c>
      <c r="E553" s="22">
        <f>+SUMIF('[1]Mapping CE PREV 2024'!$B$5:$B$387,'[1]New Mod. CEprev2024 STAMPA'!C553,'[1]Mapping CE PREV 2024'!$M$5:$M$387)</f>
        <v>0</v>
      </c>
      <c r="F553" s="22">
        <f>+SUMIF('[1]Mapping CE PREV 2024'!$B$5:$B$387,'[1]New Mod. CEprev2024 STAMPA'!C553,'[1]Mapping CE PREV 2024'!$I$5:$I$387)</f>
        <v>0</v>
      </c>
      <c r="G553" s="22">
        <f t="shared" si="8"/>
        <v>0</v>
      </c>
      <c r="H553" s="43"/>
    </row>
    <row r="554" spans="1:8">
      <c r="A554" s="1" t="s">
        <v>6</v>
      </c>
      <c r="B554" s="19"/>
      <c r="C554" s="20" t="s">
        <v>1113</v>
      </c>
      <c r="D554" s="21" t="s">
        <v>1114</v>
      </c>
      <c r="E554" s="29">
        <f>+E555+E556</f>
        <v>0</v>
      </c>
      <c r="F554" s="29">
        <f>+F555+F556</f>
        <v>0</v>
      </c>
      <c r="G554" s="29">
        <f t="shared" si="8"/>
        <v>0</v>
      </c>
      <c r="H554" s="16" t="s">
        <v>9</v>
      </c>
    </row>
    <row r="555" spans="1:8">
      <c r="A555" s="1" t="s">
        <v>6</v>
      </c>
      <c r="B555" s="19"/>
      <c r="C555" s="20" t="s">
        <v>1115</v>
      </c>
      <c r="D555" s="21" t="s">
        <v>1116</v>
      </c>
      <c r="E555" s="22">
        <f>+SUMIF('[1]Mapping CE PREV 2024'!$B$5:$B$387,'[1]New Mod. CEprev2024 STAMPA'!C555,'[1]Mapping CE PREV 2024'!$M$5:$M$387)</f>
        <v>0</v>
      </c>
      <c r="F555" s="22">
        <f>+SUMIF('[1]Mapping CE PREV 2024'!$B$5:$B$387,'[1]New Mod. CEprev2024 STAMPA'!C555,'[1]Mapping CE PREV 2024'!$I$5:$I$387)</f>
        <v>0</v>
      </c>
      <c r="G555" s="22">
        <f t="shared" si="8"/>
        <v>0</v>
      </c>
      <c r="H555" s="43"/>
    </row>
    <row r="556" spans="1:8">
      <c r="A556" s="1" t="s">
        <v>6</v>
      </c>
      <c r="B556" s="19"/>
      <c r="C556" s="20" t="s">
        <v>1117</v>
      </c>
      <c r="D556" s="21" t="s">
        <v>1118</v>
      </c>
      <c r="E556" s="22">
        <f>+SUMIF('[1]Mapping CE PREV 2024'!$B$5:$B$387,'[1]New Mod. CEprev2024 STAMPA'!C556,'[1]Mapping CE PREV 2024'!$M$5:$M$387)</f>
        <v>0</v>
      </c>
      <c r="F556" s="22">
        <f>+SUMIF('[1]Mapping CE PREV 2024'!$B$5:$B$387,'[1]New Mod. CEprev2024 STAMPA'!C556,'[1]Mapping CE PREV 2024'!$I$5:$I$387)</f>
        <v>0</v>
      </c>
      <c r="G556" s="22">
        <f t="shared" si="8"/>
        <v>0</v>
      </c>
      <c r="H556" s="16"/>
    </row>
    <row r="557" spans="1:8" ht="30">
      <c r="A557" s="1" t="s">
        <v>6</v>
      </c>
      <c r="B557" s="19"/>
      <c r="C557" s="20" t="s">
        <v>1119</v>
      </c>
      <c r="D557" s="21" t="s">
        <v>1120</v>
      </c>
      <c r="E557" s="22">
        <f>+SUMIF('[1]Mapping CE PREV 2024'!$B$5:$B$387,'[1]New Mod. CEprev2024 STAMPA'!C557,'[1]Mapping CE PREV 2024'!$M$5:$M$387)</f>
        <v>0</v>
      </c>
      <c r="F557" s="22">
        <f>+SUMIF('[1]Mapping CE PREV 2024'!$B$5:$B$387,'[1]New Mod. CEprev2024 STAMPA'!C557,'[1]Mapping CE PREV 2024'!$I$5:$I$387)</f>
        <v>0</v>
      </c>
      <c r="G557" s="22">
        <f t="shared" si="8"/>
        <v>0</v>
      </c>
      <c r="H557" s="16"/>
    </row>
    <row r="558" spans="1:8">
      <c r="B558" s="50"/>
      <c r="C558" s="46" t="s">
        <v>1121</v>
      </c>
      <c r="D558" s="14" t="s">
        <v>1122</v>
      </c>
      <c r="E558" s="33">
        <f>+E549+E554+E557</f>
        <v>12885391.08</v>
      </c>
      <c r="F558" s="33">
        <f>+F549+F554+F557</f>
        <v>12181182.359999999</v>
      </c>
      <c r="G558" s="33">
        <f t="shared" si="8"/>
        <v>704208.72000000067</v>
      </c>
      <c r="H558" s="16" t="s">
        <v>9</v>
      </c>
    </row>
    <row r="559" spans="1:8" ht="20.25" customHeight="1">
      <c r="B559" s="50"/>
      <c r="C559" s="46" t="s">
        <v>1123</v>
      </c>
      <c r="D559" s="14" t="s">
        <v>1124</v>
      </c>
      <c r="E559" s="33">
        <f>+E548-E558</f>
        <v>-3.0200574547052383E-3</v>
      </c>
      <c r="F559" s="33">
        <f>+F548-F558</f>
        <v>-3.0200295150279999E-3</v>
      </c>
      <c r="G559" s="33">
        <f t="shared" si="8"/>
        <v>-2.7939677238464355E-8</v>
      </c>
      <c r="H559" s="16" t="s">
        <v>9</v>
      </c>
    </row>
    <row r="560" spans="1:8" ht="20.25" customHeight="1">
      <c r="B560" s="62"/>
      <c r="C560" s="63"/>
      <c r="D560" s="64"/>
      <c r="E560" s="64"/>
      <c r="F560" s="64"/>
      <c r="G560" s="64"/>
      <c r="H560" s="65"/>
    </row>
    <row r="561" spans="2:8" ht="18" customHeight="1">
      <c r="B561" s="62"/>
      <c r="C561" s="63"/>
      <c r="D561" s="66" t="s">
        <v>1125</v>
      </c>
      <c r="E561" s="66"/>
      <c r="F561" s="66"/>
      <c r="G561" s="66"/>
      <c r="H561" s="65"/>
    </row>
    <row r="562" spans="2:8" ht="16.5" customHeight="1">
      <c r="B562" s="62"/>
      <c r="C562" s="63"/>
      <c r="D562" s="66" t="s">
        <v>1126</v>
      </c>
      <c r="E562" s="66"/>
      <c r="F562" s="66"/>
      <c r="G562" s="66"/>
      <c r="H562" s="65"/>
    </row>
    <row r="563" spans="2:8" ht="16.5" customHeight="1">
      <c r="B563" s="62"/>
      <c r="C563" s="63"/>
      <c r="D563" s="66"/>
      <c r="E563" s="66"/>
      <c r="F563" s="66"/>
      <c r="G563" s="66"/>
      <c r="H563" s="65"/>
    </row>
    <row r="564" spans="2:8" ht="16.5" customHeight="1">
      <c r="B564" s="62"/>
      <c r="C564" s="63"/>
      <c r="D564" s="66" t="s">
        <v>1127</v>
      </c>
      <c r="E564" s="66"/>
      <c r="F564" s="66"/>
      <c r="G564" s="66"/>
      <c r="H564" s="65"/>
    </row>
    <row r="565" spans="2:8" ht="13.7" customHeight="1">
      <c r="B565" s="62"/>
      <c r="C565" s="63"/>
      <c r="D565" s="66" t="s">
        <v>1128</v>
      </c>
      <c r="E565" s="67"/>
      <c r="F565" s="67"/>
      <c r="G565" s="67"/>
      <c r="H565" s="65"/>
    </row>
    <row r="566" spans="2:8" ht="18" customHeight="1">
      <c r="B566" s="62"/>
      <c r="C566" s="63"/>
      <c r="E566" s="66"/>
      <c r="F566" s="66"/>
      <c r="G566" s="66"/>
      <c r="H566" s="65"/>
    </row>
    <row r="567" spans="2:8" ht="17.45" customHeight="1">
      <c r="B567" s="62"/>
      <c r="C567" s="63"/>
      <c r="E567" s="66"/>
      <c r="F567" s="66"/>
      <c r="G567" s="66"/>
      <c r="H567" s="65"/>
    </row>
    <row r="568" spans="2:8" ht="17.45" customHeight="1">
      <c r="B568" s="62"/>
      <c r="C568" s="63"/>
      <c r="D568" s="66"/>
      <c r="E568" s="66"/>
      <c r="F568" s="66"/>
      <c r="G568" s="66"/>
      <c r="H568" s="12"/>
    </row>
    <row r="569" spans="2:8">
      <c r="B569" s="62"/>
      <c r="C569" s="63"/>
      <c r="D569" s="64"/>
      <c r="E569" s="64"/>
      <c r="F569" s="64"/>
      <c r="G569" s="64"/>
      <c r="H569" s="12"/>
    </row>
    <row r="570" spans="2:8" ht="20.25" customHeight="1">
      <c r="B570" s="62"/>
      <c r="C570" s="63"/>
      <c r="D570" s="64"/>
      <c r="E570" s="64"/>
      <c r="F570" s="64"/>
      <c r="G570" s="64"/>
      <c r="H570" s="65"/>
    </row>
    <row r="571" spans="2:8" s="7" customFormat="1">
      <c r="B571" s="2"/>
      <c r="C571" s="1"/>
      <c r="D571" s="3"/>
      <c r="E571" s="3"/>
      <c r="F571" s="3"/>
      <c r="G571" s="3"/>
      <c r="H571" s="5"/>
    </row>
    <row r="572" spans="2:8" s="7" customFormat="1">
      <c r="B572" s="2"/>
      <c r="C572" s="1"/>
      <c r="D572" s="3"/>
      <c r="E572" s="3"/>
      <c r="F572" s="3"/>
      <c r="G572" s="3"/>
      <c r="H572" s="5"/>
    </row>
    <row r="573" spans="2:8" s="7" customFormat="1">
      <c r="B573" s="2"/>
      <c r="C573" s="1"/>
      <c r="D573" s="3"/>
      <c r="E573" s="3"/>
      <c r="F573" s="3"/>
      <c r="G573" s="3"/>
      <c r="H573" s="5"/>
    </row>
    <row r="574" spans="2:8" s="7" customFormat="1">
      <c r="B574" s="2"/>
      <c r="C574" s="1"/>
      <c r="D574" s="3"/>
      <c r="E574" s="3"/>
      <c r="F574" s="3"/>
      <c r="G574" s="3"/>
      <c r="H574" s="5"/>
    </row>
    <row r="575" spans="2:8" s="7" customFormat="1">
      <c r="B575" s="2"/>
      <c r="C575" s="1"/>
      <c r="D575" s="3"/>
      <c r="E575" s="3"/>
      <c r="F575" s="3"/>
      <c r="G575" s="3"/>
      <c r="H575" s="5"/>
    </row>
    <row r="576" spans="2:8" s="7" customFormat="1">
      <c r="B576" s="2"/>
      <c r="C576" s="1"/>
      <c r="D576" s="3"/>
      <c r="E576" s="3"/>
      <c r="F576" s="3"/>
      <c r="G576" s="3"/>
      <c r="H576" s="5"/>
    </row>
    <row r="577" spans="2:8" s="7" customFormat="1">
      <c r="B577" s="2"/>
      <c r="C577" s="1"/>
      <c r="D577" s="3"/>
      <c r="E577" s="3"/>
      <c r="F577" s="3"/>
      <c r="G577" s="3"/>
      <c r="H577" s="5"/>
    </row>
    <row r="578" spans="2:8" s="7" customFormat="1">
      <c r="B578" s="2"/>
      <c r="C578" s="1"/>
      <c r="D578" s="3"/>
      <c r="E578" s="3"/>
      <c r="F578" s="3"/>
      <c r="G578" s="3"/>
      <c r="H578" s="5"/>
    </row>
    <row r="579" spans="2:8" s="7" customFormat="1">
      <c r="B579" s="2"/>
      <c r="C579" s="1"/>
      <c r="D579" s="3"/>
      <c r="E579" s="3"/>
      <c r="F579" s="3"/>
      <c r="G579" s="3"/>
      <c r="H579" s="5"/>
    </row>
    <row r="580" spans="2:8" s="7" customFormat="1">
      <c r="B580" s="2"/>
      <c r="C580" s="1"/>
      <c r="D580" s="3"/>
      <c r="E580" s="3"/>
      <c r="F580" s="3"/>
      <c r="G580" s="3"/>
      <c r="H580" s="5"/>
    </row>
    <row r="581" spans="2:8" s="7" customFormat="1">
      <c r="B581" s="2"/>
      <c r="C581" s="1"/>
      <c r="D581" s="3"/>
      <c r="E581" s="3"/>
      <c r="F581" s="3"/>
      <c r="G581" s="3"/>
      <c r="H581" s="5"/>
    </row>
    <row r="582" spans="2:8" s="7" customFormat="1">
      <c r="B582" s="2"/>
      <c r="C582" s="1"/>
      <c r="D582" s="3"/>
      <c r="E582" s="3"/>
      <c r="F582" s="3"/>
      <c r="G582" s="3"/>
      <c r="H582" s="5"/>
    </row>
    <row r="583" spans="2:8" s="7" customFormat="1">
      <c r="B583" s="2"/>
      <c r="C583" s="1"/>
      <c r="D583" s="3"/>
      <c r="E583" s="3"/>
      <c r="F583" s="3"/>
      <c r="G583" s="3"/>
      <c r="H583" s="5"/>
    </row>
    <row r="584" spans="2:8" s="7" customFormat="1">
      <c r="B584" s="2"/>
      <c r="C584" s="1"/>
      <c r="D584" s="3"/>
      <c r="E584" s="3"/>
      <c r="F584" s="3"/>
      <c r="G584" s="3"/>
      <c r="H584" s="5"/>
    </row>
    <row r="585" spans="2:8" s="7" customFormat="1">
      <c r="B585" s="2"/>
      <c r="C585" s="1"/>
      <c r="D585" s="3"/>
      <c r="E585" s="3"/>
      <c r="F585" s="3"/>
      <c r="G585" s="3"/>
      <c r="H585" s="5"/>
    </row>
    <row r="586" spans="2:8" s="7" customFormat="1">
      <c r="B586" s="2"/>
      <c r="C586" s="1"/>
      <c r="D586" s="3"/>
      <c r="E586" s="3"/>
      <c r="F586" s="3"/>
      <c r="G586" s="3"/>
      <c r="H586" s="5"/>
    </row>
    <row r="587" spans="2:8" s="7" customFormat="1">
      <c r="B587" s="2"/>
      <c r="C587" s="1"/>
      <c r="D587" s="3"/>
      <c r="E587" s="3"/>
      <c r="F587" s="3"/>
      <c r="G587" s="3"/>
      <c r="H587" s="5"/>
    </row>
    <row r="588" spans="2:8" s="7" customFormat="1">
      <c r="B588" s="2"/>
      <c r="C588" s="1"/>
      <c r="D588" s="3"/>
      <c r="E588" s="3"/>
      <c r="F588" s="3"/>
      <c r="G588" s="3"/>
      <c r="H588" s="5"/>
    </row>
    <row r="589" spans="2:8" s="7" customFormat="1">
      <c r="B589" s="2"/>
      <c r="C589" s="1"/>
      <c r="D589" s="3"/>
      <c r="E589" s="3"/>
      <c r="F589" s="3"/>
      <c r="G589" s="3"/>
      <c r="H589" s="5"/>
    </row>
    <row r="590" spans="2:8" s="7" customFormat="1">
      <c r="B590" s="2"/>
      <c r="C590" s="1"/>
      <c r="D590" s="3"/>
      <c r="E590" s="3"/>
      <c r="F590" s="3"/>
      <c r="G590" s="3"/>
      <c r="H590" s="5"/>
    </row>
    <row r="591" spans="2:8" s="7" customFormat="1">
      <c r="B591" s="2"/>
      <c r="C591" s="1"/>
      <c r="D591" s="3"/>
      <c r="E591" s="3"/>
      <c r="F591" s="3"/>
      <c r="G591" s="3"/>
      <c r="H591" s="5"/>
    </row>
    <row r="592" spans="2:8" s="7" customFormat="1">
      <c r="B592" s="2"/>
      <c r="C592" s="1"/>
      <c r="D592" s="3"/>
      <c r="E592" s="3"/>
      <c r="F592" s="3"/>
      <c r="G592" s="3"/>
      <c r="H592" s="5"/>
    </row>
    <row r="593" spans="2:8" s="7" customFormat="1">
      <c r="B593" s="2"/>
      <c r="C593" s="1"/>
      <c r="D593" s="3"/>
      <c r="E593" s="3"/>
      <c r="F593" s="3"/>
      <c r="G593" s="3"/>
      <c r="H593" s="5"/>
    </row>
    <row r="594" spans="2:8" s="7" customFormat="1">
      <c r="B594" s="2"/>
      <c r="C594" s="1"/>
      <c r="D594" s="3"/>
      <c r="E594" s="3"/>
      <c r="F594" s="3"/>
      <c r="G594" s="3"/>
      <c r="H594" s="5"/>
    </row>
    <row r="595" spans="2:8" s="7" customFormat="1">
      <c r="B595" s="2"/>
      <c r="C595" s="1"/>
      <c r="D595" s="3"/>
      <c r="E595" s="3"/>
      <c r="F595" s="3"/>
      <c r="G595" s="3"/>
      <c r="H595" s="5"/>
    </row>
    <row r="596" spans="2:8" s="7" customFormat="1">
      <c r="B596" s="2"/>
      <c r="C596" s="1"/>
      <c r="D596" s="3"/>
      <c r="E596" s="3"/>
      <c r="F596" s="3"/>
      <c r="G596" s="3"/>
      <c r="H596" s="5"/>
    </row>
    <row r="597" spans="2:8" s="7" customFormat="1">
      <c r="B597" s="2"/>
      <c r="C597" s="1"/>
      <c r="D597" s="3"/>
      <c r="E597" s="3"/>
      <c r="F597" s="3"/>
      <c r="G597" s="3"/>
      <c r="H597" s="5"/>
    </row>
    <row r="598" spans="2:8" s="7" customFormat="1">
      <c r="B598" s="2"/>
      <c r="C598" s="1"/>
      <c r="D598" s="3"/>
      <c r="E598" s="3"/>
      <c r="F598" s="3"/>
      <c r="G598" s="3"/>
      <c r="H598" s="5"/>
    </row>
    <row r="599" spans="2:8" s="7" customFormat="1">
      <c r="B599" s="2"/>
      <c r="C599" s="1"/>
      <c r="D599" s="3"/>
      <c r="E599" s="3"/>
      <c r="F599" s="3"/>
      <c r="G599" s="3"/>
      <c r="H599" s="5"/>
    </row>
    <row r="600" spans="2:8" s="7" customFormat="1">
      <c r="B600" s="2"/>
      <c r="C600" s="1"/>
      <c r="D600" s="3"/>
      <c r="E600" s="3"/>
      <c r="F600" s="3"/>
      <c r="G600" s="3"/>
      <c r="H600" s="5"/>
    </row>
    <row r="601" spans="2:8" s="7" customFormat="1">
      <c r="B601" s="2"/>
      <c r="C601" s="1"/>
      <c r="D601" s="3"/>
      <c r="E601" s="3"/>
      <c r="F601" s="3"/>
      <c r="G601" s="3"/>
      <c r="H601" s="5"/>
    </row>
    <row r="602" spans="2:8" s="7" customFormat="1">
      <c r="B602" s="2"/>
      <c r="C602" s="1"/>
      <c r="D602" s="3"/>
      <c r="E602" s="3"/>
      <c r="F602" s="3"/>
      <c r="G602" s="3"/>
      <c r="H602" s="5"/>
    </row>
    <row r="603" spans="2:8" s="7" customFormat="1">
      <c r="B603" s="2"/>
      <c r="C603" s="1"/>
      <c r="D603" s="3"/>
      <c r="E603" s="3"/>
      <c r="F603" s="3"/>
      <c r="G603" s="3"/>
      <c r="H603" s="5"/>
    </row>
    <row r="604" spans="2:8" s="7" customFormat="1">
      <c r="B604" s="2"/>
      <c r="C604" s="1"/>
      <c r="D604" s="3"/>
      <c r="E604" s="3"/>
      <c r="F604" s="3"/>
      <c r="G604" s="3"/>
      <c r="H604" s="5"/>
    </row>
    <row r="605" spans="2:8" s="7" customFormat="1">
      <c r="B605" s="2"/>
      <c r="C605" s="1"/>
      <c r="D605" s="3"/>
      <c r="E605" s="3"/>
      <c r="F605" s="3"/>
      <c r="G605" s="3"/>
      <c r="H605" s="5"/>
    </row>
    <row r="606" spans="2:8" s="7" customFormat="1">
      <c r="B606" s="2"/>
      <c r="C606" s="1"/>
      <c r="D606" s="3"/>
      <c r="E606" s="3"/>
      <c r="F606" s="3"/>
      <c r="G606" s="3"/>
      <c r="H606" s="5"/>
    </row>
    <row r="607" spans="2:8" s="7" customFormat="1">
      <c r="B607" s="2"/>
      <c r="C607" s="1"/>
      <c r="D607" s="3"/>
      <c r="E607" s="3"/>
      <c r="F607" s="3"/>
      <c r="G607" s="3"/>
      <c r="H607" s="5"/>
    </row>
    <row r="608" spans="2:8" s="7" customFormat="1">
      <c r="B608" s="2"/>
      <c r="C608" s="1"/>
      <c r="D608" s="3"/>
      <c r="E608" s="3"/>
      <c r="F608" s="3"/>
      <c r="G608" s="3"/>
      <c r="H608" s="5"/>
    </row>
    <row r="609" spans="2:8" s="7" customFormat="1">
      <c r="B609" s="2"/>
      <c r="C609" s="1"/>
      <c r="D609" s="3"/>
      <c r="E609" s="3"/>
      <c r="F609" s="3"/>
      <c r="G609" s="3"/>
      <c r="H609" s="5"/>
    </row>
    <row r="610" spans="2:8" s="7" customFormat="1">
      <c r="B610" s="2"/>
      <c r="C610" s="1"/>
      <c r="D610" s="3"/>
      <c r="E610" s="3"/>
      <c r="F610" s="3"/>
      <c r="G610" s="3"/>
      <c r="H610" s="5"/>
    </row>
    <row r="611" spans="2:8" s="7" customFormat="1">
      <c r="B611" s="2"/>
      <c r="C611" s="1"/>
      <c r="D611" s="3"/>
      <c r="E611" s="3"/>
      <c r="F611" s="3"/>
      <c r="G611" s="3"/>
      <c r="H611" s="5"/>
    </row>
    <row r="612" spans="2:8" s="7" customFormat="1">
      <c r="B612" s="2"/>
      <c r="C612" s="1"/>
      <c r="D612" s="3"/>
      <c r="E612" s="3"/>
      <c r="F612" s="3"/>
      <c r="G612" s="3"/>
      <c r="H612" s="5"/>
    </row>
    <row r="613" spans="2:8" s="7" customFormat="1">
      <c r="B613" s="2"/>
      <c r="C613" s="1"/>
      <c r="D613" s="3"/>
      <c r="E613" s="3"/>
      <c r="F613" s="3"/>
      <c r="G613" s="3"/>
      <c r="H613" s="5"/>
    </row>
    <row r="614" spans="2:8" s="7" customFormat="1">
      <c r="B614" s="2"/>
      <c r="C614" s="68"/>
      <c r="D614" s="69"/>
      <c r="E614" s="69"/>
      <c r="F614" s="69"/>
      <c r="G614" s="69"/>
      <c r="H614" s="5"/>
    </row>
    <row r="615" spans="2:8" s="7" customFormat="1">
      <c r="B615" s="2"/>
      <c r="C615" s="68"/>
      <c r="D615" s="69"/>
      <c r="E615" s="69"/>
      <c r="F615" s="69"/>
      <c r="G615" s="69"/>
      <c r="H615" s="5"/>
    </row>
    <row r="616" spans="2:8" s="7" customFormat="1">
      <c r="B616" s="2"/>
      <c r="C616" s="68"/>
      <c r="D616" s="69"/>
      <c r="E616" s="69"/>
      <c r="F616" s="69"/>
      <c r="G616" s="69"/>
      <c r="H616" s="5"/>
    </row>
    <row r="617" spans="2:8" s="7" customFormat="1">
      <c r="B617" s="2"/>
      <c r="C617" s="68"/>
      <c r="D617" s="69"/>
      <c r="E617" s="69"/>
      <c r="F617" s="69"/>
      <c r="G617" s="69"/>
      <c r="H617" s="5"/>
    </row>
    <row r="618" spans="2:8" s="7" customFormat="1">
      <c r="B618" s="2"/>
      <c r="C618" s="68"/>
      <c r="D618" s="69"/>
      <c r="E618" s="69"/>
      <c r="F618" s="69"/>
      <c r="G618" s="69"/>
      <c r="H618" s="5"/>
    </row>
    <row r="619" spans="2:8" s="7" customFormat="1">
      <c r="B619" s="2"/>
      <c r="C619" s="68"/>
      <c r="D619" s="69"/>
      <c r="E619" s="69"/>
      <c r="F619" s="69"/>
      <c r="G619" s="69"/>
      <c r="H619" s="5"/>
    </row>
    <row r="620" spans="2:8" s="7" customFormat="1">
      <c r="B620" s="2"/>
      <c r="C620" s="68"/>
      <c r="D620" s="69"/>
      <c r="E620" s="69"/>
      <c r="F620" s="69"/>
      <c r="G620" s="69"/>
      <c r="H620" s="5"/>
    </row>
    <row r="621" spans="2:8" s="7" customFormat="1">
      <c r="B621" s="2"/>
      <c r="C621" s="68"/>
      <c r="D621" s="69"/>
      <c r="E621" s="69"/>
      <c r="F621" s="69"/>
      <c r="G621" s="69"/>
      <c r="H621" s="5"/>
    </row>
    <row r="622" spans="2:8" s="7" customFormat="1">
      <c r="B622" s="2"/>
      <c r="C622" s="68"/>
      <c r="D622" s="69"/>
      <c r="E622" s="69"/>
      <c r="F622" s="69"/>
      <c r="G622" s="69"/>
      <c r="H622" s="5"/>
    </row>
    <row r="623" spans="2:8" s="7" customFormat="1">
      <c r="B623" s="2"/>
      <c r="C623" s="68"/>
      <c r="D623" s="69"/>
      <c r="E623" s="69"/>
      <c r="F623" s="69"/>
      <c r="G623" s="69"/>
      <c r="H623" s="5"/>
    </row>
    <row r="624" spans="2:8" s="7" customFormat="1">
      <c r="B624" s="2"/>
      <c r="C624" s="68"/>
      <c r="D624" s="69"/>
      <c r="E624" s="69"/>
      <c r="F624" s="69"/>
      <c r="G624" s="69"/>
      <c r="H624" s="5"/>
    </row>
    <row r="625" spans="2:8" s="7" customFormat="1">
      <c r="B625" s="2"/>
      <c r="C625" s="68"/>
      <c r="D625" s="69"/>
      <c r="E625" s="69"/>
      <c r="F625" s="69"/>
      <c r="G625" s="69"/>
      <c r="H625" s="5"/>
    </row>
    <row r="626" spans="2:8" s="7" customFormat="1">
      <c r="B626" s="2"/>
      <c r="C626" s="68"/>
      <c r="D626" s="69"/>
      <c r="E626" s="69"/>
      <c r="F626" s="69"/>
      <c r="G626" s="69"/>
      <c r="H626" s="5"/>
    </row>
    <row r="627" spans="2:8" s="7" customFormat="1">
      <c r="B627" s="2"/>
      <c r="C627" s="68"/>
      <c r="D627" s="69"/>
      <c r="E627" s="69"/>
      <c r="F627" s="69"/>
      <c r="G627" s="69"/>
      <c r="H627" s="5"/>
    </row>
    <row r="628" spans="2:8" s="7" customFormat="1">
      <c r="B628" s="2"/>
      <c r="C628" s="68"/>
      <c r="D628" s="69"/>
      <c r="E628" s="69"/>
      <c r="F628" s="69"/>
      <c r="G628" s="69"/>
      <c r="H628" s="5"/>
    </row>
    <row r="629" spans="2:8" s="7" customFormat="1">
      <c r="B629" s="2"/>
      <c r="C629" s="68"/>
      <c r="D629" s="69"/>
      <c r="E629" s="69"/>
      <c r="F629" s="69"/>
      <c r="G629" s="69"/>
      <c r="H629" s="5"/>
    </row>
    <row r="630" spans="2:8" s="7" customFormat="1">
      <c r="B630" s="2"/>
      <c r="C630" s="68"/>
      <c r="D630" s="69"/>
      <c r="E630" s="69"/>
      <c r="F630" s="69"/>
      <c r="G630" s="69"/>
      <c r="H630" s="5"/>
    </row>
    <row r="631" spans="2:8" s="7" customFormat="1">
      <c r="B631" s="2"/>
      <c r="C631" s="68"/>
      <c r="D631" s="69"/>
      <c r="E631" s="69"/>
      <c r="F631" s="69"/>
      <c r="G631" s="69"/>
      <c r="H631" s="5"/>
    </row>
    <row r="632" spans="2:8" s="7" customFormat="1">
      <c r="B632" s="2"/>
      <c r="C632" s="68"/>
      <c r="D632" s="69"/>
      <c r="E632" s="69"/>
      <c r="F632" s="69"/>
      <c r="G632" s="69"/>
      <c r="H632" s="5"/>
    </row>
    <row r="633" spans="2:8" s="7" customFormat="1">
      <c r="B633" s="2"/>
      <c r="C633" s="68"/>
      <c r="D633" s="69"/>
      <c r="E633" s="69"/>
      <c r="F633" s="69"/>
      <c r="G633" s="69"/>
      <c r="H633" s="5"/>
    </row>
    <row r="634" spans="2:8" s="7" customFormat="1">
      <c r="B634" s="2"/>
      <c r="C634" s="68"/>
      <c r="D634" s="69"/>
      <c r="E634" s="69"/>
      <c r="F634" s="69"/>
      <c r="G634" s="69"/>
      <c r="H634" s="5"/>
    </row>
    <row r="635" spans="2:8" s="7" customFormat="1">
      <c r="B635" s="2"/>
      <c r="C635" s="68"/>
      <c r="D635" s="69"/>
      <c r="E635" s="69"/>
      <c r="F635" s="69"/>
      <c r="G635" s="69"/>
      <c r="H635" s="5"/>
    </row>
    <row r="636" spans="2:8" s="7" customFormat="1">
      <c r="B636" s="2"/>
      <c r="C636" s="68"/>
      <c r="D636" s="69"/>
      <c r="E636" s="69"/>
      <c r="F636" s="69"/>
      <c r="G636" s="69"/>
      <c r="H636" s="5"/>
    </row>
    <row r="637" spans="2:8" s="7" customFormat="1">
      <c r="B637" s="2"/>
      <c r="C637" s="68"/>
      <c r="D637" s="69"/>
      <c r="E637" s="69"/>
      <c r="F637" s="69"/>
      <c r="G637" s="69"/>
      <c r="H637" s="5"/>
    </row>
    <row r="638" spans="2:8" s="7" customFormat="1">
      <c r="B638" s="2"/>
      <c r="C638" s="68"/>
      <c r="D638" s="69"/>
      <c r="E638" s="69"/>
      <c r="F638" s="69"/>
      <c r="G638" s="69"/>
      <c r="H638" s="5"/>
    </row>
    <row r="639" spans="2:8" s="7" customFormat="1">
      <c r="B639" s="2"/>
      <c r="C639" s="68"/>
      <c r="D639" s="69"/>
      <c r="E639" s="69"/>
      <c r="F639" s="69"/>
      <c r="G639" s="69"/>
      <c r="H639" s="5"/>
    </row>
    <row r="640" spans="2:8" s="7" customFormat="1">
      <c r="B640" s="2"/>
      <c r="C640" s="68"/>
      <c r="D640" s="69"/>
      <c r="E640" s="69"/>
      <c r="F640" s="69"/>
      <c r="G640" s="69"/>
      <c r="H640" s="5"/>
    </row>
    <row r="641" spans="2:8" s="7" customFormat="1">
      <c r="B641" s="2"/>
      <c r="C641" s="68"/>
      <c r="D641" s="69"/>
      <c r="E641" s="69"/>
      <c r="F641" s="69"/>
      <c r="G641" s="69"/>
      <c r="H641" s="5"/>
    </row>
    <row r="642" spans="2:8" s="7" customFormat="1">
      <c r="B642" s="2"/>
      <c r="C642" s="68"/>
      <c r="D642" s="69"/>
      <c r="E642" s="69"/>
      <c r="F642" s="69"/>
      <c r="G642" s="69"/>
      <c r="H642" s="5"/>
    </row>
    <row r="643" spans="2:8" s="7" customFormat="1">
      <c r="B643" s="2"/>
      <c r="C643" s="68"/>
      <c r="D643" s="69"/>
      <c r="E643" s="69"/>
      <c r="F643" s="69"/>
      <c r="G643" s="69"/>
      <c r="H643" s="5"/>
    </row>
    <row r="644" spans="2:8" s="7" customFormat="1">
      <c r="B644" s="2"/>
      <c r="C644" s="68"/>
      <c r="D644" s="69"/>
      <c r="E644" s="69"/>
      <c r="F644" s="69"/>
      <c r="G644" s="69"/>
      <c r="H644" s="5"/>
    </row>
    <row r="645" spans="2:8" s="7" customFormat="1">
      <c r="B645" s="2"/>
      <c r="C645" s="1"/>
      <c r="D645" s="3"/>
      <c r="E645" s="3"/>
      <c r="F645" s="3"/>
      <c r="G645" s="3"/>
      <c r="H645" s="5"/>
    </row>
    <row r="646" spans="2:8" s="7" customFormat="1">
      <c r="B646" s="2"/>
      <c r="C646" s="1"/>
      <c r="D646" s="3"/>
      <c r="E646" s="3"/>
      <c r="F646" s="3"/>
      <c r="G646" s="3"/>
      <c r="H646" s="5"/>
    </row>
    <row r="647" spans="2:8" s="7" customFormat="1">
      <c r="B647" s="2"/>
      <c r="C647" s="1"/>
      <c r="D647" s="3"/>
      <c r="E647" s="3"/>
      <c r="F647" s="3"/>
      <c r="G647" s="3"/>
      <c r="H647" s="5"/>
    </row>
    <row r="648" spans="2:8" s="7" customFormat="1">
      <c r="B648" s="2"/>
      <c r="C648" s="1"/>
      <c r="D648" s="3"/>
      <c r="E648" s="3"/>
      <c r="F648" s="3"/>
      <c r="G648" s="3"/>
      <c r="H648" s="5"/>
    </row>
  </sheetData>
  <autoFilter ref="A1:J1" xr:uid="{A01CC8C7-5781-47B3-B440-6F42D6F5E2A6}"/>
  <printOptions horizontalCentered="1"/>
  <pageMargins left="0.39370078740157483" right="0.39370078740157483" top="0.78740157480314965" bottom="0.59055118110236227" header="0.39370078740157483" footer="0.19685039370078741"/>
  <pageSetup paperSize="9" scale="69" fitToHeight="0" orientation="portrait" r:id="rId1"/>
  <headerFooter alignWithMargins="0">
    <oddHeader>&amp;C&amp;"Garamond,Normale"&amp;A</oddHeader>
    <oddFooter>&amp;C&amp;"Garamond,Normale"&amp;P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0D7A-1EF6-4A35-BC98-F62AC5ADF77A}">
  <sheetPr>
    <tabColor rgb="FF00B050"/>
  </sheetPr>
  <dimension ref="A1:S285"/>
  <sheetViews>
    <sheetView showGridLines="0" view="pageBreakPreview" zoomScale="70" zoomScaleNormal="55" zoomScaleSheetLayoutView="70" workbookViewId="0">
      <selection activeCell="J402" sqref="J402"/>
    </sheetView>
  </sheetViews>
  <sheetFormatPr defaultColWidth="10.42578125" defaultRowHeight="15.75"/>
  <cols>
    <col min="1" max="1" width="2.7109375" style="83" bestFit="1" customWidth="1"/>
    <col min="2" max="2" width="17.7109375" style="77" customWidth="1"/>
    <col min="3" max="3" width="2" style="77" customWidth="1"/>
    <col min="4" max="4" width="4" style="327" customWidth="1"/>
    <col min="5" max="5" width="4.5703125" style="327" customWidth="1"/>
    <col min="6" max="6" width="1.85546875" style="327" customWidth="1"/>
    <col min="7" max="9" width="4" style="327" customWidth="1"/>
    <col min="10" max="10" width="92" style="83" customWidth="1"/>
    <col min="11" max="11" width="22.85546875" style="83" bestFit="1" customWidth="1"/>
    <col min="12" max="12" width="22.28515625" style="83" bestFit="1" customWidth="1"/>
    <col min="13" max="14" width="28" style="83" customWidth="1"/>
    <col min="15" max="15" width="19.85546875" style="83" customWidth="1"/>
    <col min="16" max="16" width="14.140625" style="83" bestFit="1" customWidth="1"/>
    <col min="17" max="17" width="21.85546875" style="82" bestFit="1" customWidth="1"/>
    <col min="18" max="18" width="10.42578125" style="83"/>
    <col min="19" max="19" width="20.42578125" style="83" bestFit="1" customWidth="1"/>
    <col min="20" max="253" width="10.42578125" style="83"/>
    <col min="254" max="254" width="4" style="83" customWidth="1"/>
    <col min="255" max="255" width="4.5703125" style="83" customWidth="1"/>
    <col min="256" max="256" width="1.85546875" style="83" customWidth="1"/>
    <col min="257" max="259" width="4" style="83" customWidth="1"/>
    <col min="260" max="260" width="53" style="83" customWidth="1"/>
    <col min="261" max="261" width="0" style="83" hidden="1" customWidth="1"/>
    <col min="262" max="263" width="21.42578125" style="83" customWidth="1"/>
    <col min="264" max="264" width="18.5703125" style="83" customWidth="1"/>
    <col min="265" max="265" width="13.140625" style="83" customWidth="1"/>
    <col min="266" max="509" width="10.42578125" style="83"/>
    <col min="510" max="510" width="4" style="83" customWidth="1"/>
    <col min="511" max="511" width="4.5703125" style="83" customWidth="1"/>
    <col min="512" max="512" width="1.85546875" style="83" customWidth="1"/>
    <col min="513" max="515" width="4" style="83" customWidth="1"/>
    <col min="516" max="516" width="53" style="83" customWidth="1"/>
    <col min="517" max="517" width="0" style="83" hidden="1" customWidth="1"/>
    <col min="518" max="519" width="21.42578125" style="83" customWidth="1"/>
    <col min="520" max="520" width="18.5703125" style="83" customWidth="1"/>
    <col min="521" max="521" width="13.140625" style="83" customWidth="1"/>
    <col min="522" max="765" width="10.42578125" style="83"/>
    <col min="766" max="766" width="4" style="83" customWidth="1"/>
    <col min="767" max="767" width="4.5703125" style="83" customWidth="1"/>
    <col min="768" max="768" width="1.85546875" style="83" customWidth="1"/>
    <col min="769" max="771" width="4" style="83" customWidth="1"/>
    <col min="772" max="772" width="53" style="83" customWidth="1"/>
    <col min="773" max="773" width="0" style="83" hidden="1" customWidth="1"/>
    <col min="774" max="775" width="21.42578125" style="83" customWidth="1"/>
    <col min="776" max="776" width="18.5703125" style="83" customWidth="1"/>
    <col min="777" max="777" width="13.140625" style="83" customWidth="1"/>
    <col min="778" max="1021" width="10.42578125" style="83"/>
    <col min="1022" max="1022" width="4" style="83" customWidth="1"/>
    <col min="1023" max="1023" width="4.5703125" style="83" customWidth="1"/>
    <col min="1024" max="1024" width="1.85546875" style="83" customWidth="1"/>
    <col min="1025" max="1027" width="4" style="83" customWidth="1"/>
    <col min="1028" max="1028" width="53" style="83" customWidth="1"/>
    <col min="1029" max="1029" width="0" style="83" hidden="1" customWidth="1"/>
    <col min="1030" max="1031" width="21.42578125" style="83" customWidth="1"/>
    <col min="1032" max="1032" width="18.5703125" style="83" customWidth="1"/>
    <col min="1033" max="1033" width="13.140625" style="83" customWidth="1"/>
    <col min="1034" max="1277" width="10.42578125" style="83"/>
    <col min="1278" max="1278" width="4" style="83" customWidth="1"/>
    <col min="1279" max="1279" width="4.5703125" style="83" customWidth="1"/>
    <col min="1280" max="1280" width="1.85546875" style="83" customWidth="1"/>
    <col min="1281" max="1283" width="4" style="83" customWidth="1"/>
    <col min="1284" max="1284" width="53" style="83" customWidth="1"/>
    <col min="1285" max="1285" width="0" style="83" hidden="1" customWidth="1"/>
    <col min="1286" max="1287" width="21.42578125" style="83" customWidth="1"/>
    <col min="1288" max="1288" width="18.5703125" style="83" customWidth="1"/>
    <col min="1289" max="1289" width="13.140625" style="83" customWidth="1"/>
    <col min="1290" max="1533" width="10.42578125" style="83"/>
    <col min="1534" max="1534" width="4" style="83" customWidth="1"/>
    <col min="1535" max="1535" width="4.5703125" style="83" customWidth="1"/>
    <col min="1536" max="1536" width="1.85546875" style="83" customWidth="1"/>
    <col min="1537" max="1539" width="4" style="83" customWidth="1"/>
    <col min="1540" max="1540" width="53" style="83" customWidth="1"/>
    <col min="1541" max="1541" width="0" style="83" hidden="1" customWidth="1"/>
    <col min="1542" max="1543" width="21.42578125" style="83" customWidth="1"/>
    <col min="1544" max="1544" width="18.5703125" style="83" customWidth="1"/>
    <col min="1545" max="1545" width="13.140625" style="83" customWidth="1"/>
    <col min="1546" max="1789" width="10.42578125" style="83"/>
    <col min="1790" max="1790" width="4" style="83" customWidth="1"/>
    <col min="1791" max="1791" width="4.5703125" style="83" customWidth="1"/>
    <col min="1792" max="1792" width="1.85546875" style="83" customWidth="1"/>
    <col min="1793" max="1795" width="4" style="83" customWidth="1"/>
    <col min="1796" max="1796" width="53" style="83" customWidth="1"/>
    <col min="1797" max="1797" width="0" style="83" hidden="1" customWidth="1"/>
    <col min="1798" max="1799" width="21.42578125" style="83" customWidth="1"/>
    <col min="1800" max="1800" width="18.5703125" style="83" customWidth="1"/>
    <col min="1801" max="1801" width="13.140625" style="83" customWidth="1"/>
    <col min="1802" max="2045" width="10.42578125" style="83"/>
    <col min="2046" max="2046" width="4" style="83" customWidth="1"/>
    <col min="2047" max="2047" width="4.5703125" style="83" customWidth="1"/>
    <col min="2048" max="2048" width="1.85546875" style="83" customWidth="1"/>
    <col min="2049" max="2051" width="4" style="83" customWidth="1"/>
    <col min="2052" max="2052" width="53" style="83" customWidth="1"/>
    <col min="2053" max="2053" width="0" style="83" hidden="1" customWidth="1"/>
    <col min="2054" max="2055" width="21.42578125" style="83" customWidth="1"/>
    <col min="2056" max="2056" width="18.5703125" style="83" customWidth="1"/>
    <col min="2057" max="2057" width="13.140625" style="83" customWidth="1"/>
    <col min="2058" max="2301" width="10.42578125" style="83"/>
    <col min="2302" max="2302" width="4" style="83" customWidth="1"/>
    <col min="2303" max="2303" width="4.5703125" style="83" customWidth="1"/>
    <col min="2304" max="2304" width="1.85546875" style="83" customWidth="1"/>
    <col min="2305" max="2307" width="4" style="83" customWidth="1"/>
    <col min="2308" max="2308" width="53" style="83" customWidth="1"/>
    <col min="2309" max="2309" width="0" style="83" hidden="1" customWidth="1"/>
    <col min="2310" max="2311" width="21.42578125" style="83" customWidth="1"/>
    <col min="2312" max="2312" width="18.5703125" style="83" customWidth="1"/>
    <col min="2313" max="2313" width="13.140625" style="83" customWidth="1"/>
    <col min="2314" max="2557" width="10.42578125" style="83"/>
    <col min="2558" max="2558" width="4" style="83" customWidth="1"/>
    <col min="2559" max="2559" width="4.5703125" style="83" customWidth="1"/>
    <col min="2560" max="2560" width="1.85546875" style="83" customWidth="1"/>
    <col min="2561" max="2563" width="4" style="83" customWidth="1"/>
    <col min="2564" max="2564" width="53" style="83" customWidth="1"/>
    <col min="2565" max="2565" width="0" style="83" hidden="1" customWidth="1"/>
    <col min="2566" max="2567" width="21.42578125" style="83" customWidth="1"/>
    <col min="2568" max="2568" width="18.5703125" style="83" customWidth="1"/>
    <col min="2569" max="2569" width="13.140625" style="83" customWidth="1"/>
    <col min="2570" max="2813" width="10.42578125" style="83"/>
    <col min="2814" max="2814" width="4" style="83" customWidth="1"/>
    <col min="2815" max="2815" width="4.5703125" style="83" customWidth="1"/>
    <col min="2816" max="2816" width="1.85546875" style="83" customWidth="1"/>
    <col min="2817" max="2819" width="4" style="83" customWidth="1"/>
    <col min="2820" max="2820" width="53" style="83" customWidth="1"/>
    <col min="2821" max="2821" width="0" style="83" hidden="1" customWidth="1"/>
    <col min="2822" max="2823" width="21.42578125" style="83" customWidth="1"/>
    <col min="2824" max="2824" width="18.5703125" style="83" customWidth="1"/>
    <col min="2825" max="2825" width="13.140625" style="83" customWidth="1"/>
    <col min="2826" max="3069" width="10.42578125" style="83"/>
    <col min="3070" max="3070" width="4" style="83" customWidth="1"/>
    <col min="3071" max="3071" width="4.5703125" style="83" customWidth="1"/>
    <col min="3072" max="3072" width="1.85546875" style="83" customWidth="1"/>
    <col min="3073" max="3075" width="4" style="83" customWidth="1"/>
    <col min="3076" max="3076" width="53" style="83" customWidth="1"/>
    <col min="3077" max="3077" width="0" style="83" hidden="1" customWidth="1"/>
    <col min="3078" max="3079" width="21.42578125" style="83" customWidth="1"/>
    <col min="3080" max="3080" width="18.5703125" style="83" customWidth="1"/>
    <col min="3081" max="3081" width="13.140625" style="83" customWidth="1"/>
    <col min="3082" max="3325" width="10.42578125" style="83"/>
    <col min="3326" max="3326" width="4" style="83" customWidth="1"/>
    <col min="3327" max="3327" width="4.5703125" style="83" customWidth="1"/>
    <col min="3328" max="3328" width="1.85546875" style="83" customWidth="1"/>
    <col min="3329" max="3331" width="4" style="83" customWidth="1"/>
    <col min="3332" max="3332" width="53" style="83" customWidth="1"/>
    <col min="3333" max="3333" width="0" style="83" hidden="1" customWidth="1"/>
    <col min="3334" max="3335" width="21.42578125" style="83" customWidth="1"/>
    <col min="3336" max="3336" width="18.5703125" style="83" customWidth="1"/>
    <col min="3337" max="3337" width="13.140625" style="83" customWidth="1"/>
    <col min="3338" max="3581" width="10.42578125" style="83"/>
    <col min="3582" max="3582" width="4" style="83" customWidth="1"/>
    <col min="3583" max="3583" width="4.5703125" style="83" customWidth="1"/>
    <col min="3584" max="3584" width="1.85546875" style="83" customWidth="1"/>
    <col min="3585" max="3587" width="4" style="83" customWidth="1"/>
    <col min="3588" max="3588" width="53" style="83" customWidth="1"/>
    <col min="3589" max="3589" width="0" style="83" hidden="1" customWidth="1"/>
    <col min="3590" max="3591" width="21.42578125" style="83" customWidth="1"/>
    <col min="3592" max="3592" width="18.5703125" style="83" customWidth="1"/>
    <col min="3593" max="3593" width="13.140625" style="83" customWidth="1"/>
    <col min="3594" max="3837" width="10.42578125" style="83"/>
    <col min="3838" max="3838" width="4" style="83" customWidth="1"/>
    <col min="3839" max="3839" width="4.5703125" style="83" customWidth="1"/>
    <col min="3840" max="3840" width="1.85546875" style="83" customWidth="1"/>
    <col min="3841" max="3843" width="4" style="83" customWidth="1"/>
    <col min="3844" max="3844" width="53" style="83" customWidth="1"/>
    <col min="3845" max="3845" width="0" style="83" hidden="1" customWidth="1"/>
    <col min="3846" max="3847" width="21.42578125" style="83" customWidth="1"/>
    <col min="3848" max="3848" width="18.5703125" style="83" customWidth="1"/>
    <col min="3849" max="3849" width="13.140625" style="83" customWidth="1"/>
    <col min="3850" max="4093" width="10.42578125" style="83"/>
    <col min="4094" max="4094" width="4" style="83" customWidth="1"/>
    <col min="4095" max="4095" width="4.5703125" style="83" customWidth="1"/>
    <col min="4096" max="4096" width="1.85546875" style="83" customWidth="1"/>
    <col min="4097" max="4099" width="4" style="83" customWidth="1"/>
    <col min="4100" max="4100" width="53" style="83" customWidth="1"/>
    <col min="4101" max="4101" width="0" style="83" hidden="1" customWidth="1"/>
    <col min="4102" max="4103" width="21.42578125" style="83" customWidth="1"/>
    <col min="4104" max="4104" width="18.5703125" style="83" customWidth="1"/>
    <col min="4105" max="4105" width="13.140625" style="83" customWidth="1"/>
    <col min="4106" max="4349" width="10.42578125" style="83"/>
    <col min="4350" max="4350" width="4" style="83" customWidth="1"/>
    <col min="4351" max="4351" width="4.5703125" style="83" customWidth="1"/>
    <col min="4352" max="4352" width="1.85546875" style="83" customWidth="1"/>
    <col min="4353" max="4355" width="4" style="83" customWidth="1"/>
    <col min="4356" max="4356" width="53" style="83" customWidth="1"/>
    <col min="4357" max="4357" width="0" style="83" hidden="1" customWidth="1"/>
    <col min="4358" max="4359" width="21.42578125" style="83" customWidth="1"/>
    <col min="4360" max="4360" width="18.5703125" style="83" customWidth="1"/>
    <col min="4361" max="4361" width="13.140625" style="83" customWidth="1"/>
    <col min="4362" max="4605" width="10.42578125" style="83"/>
    <col min="4606" max="4606" width="4" style="83" customWidth="1"/>
    <col min="4607" max="4607" width="4.5703125" style="83" customWidth="1"/>
    <col min="4608" max="4608" width="1.85546875" style="83" customWidth="1"/>
    <col min="4609" max="4611" width="4" style="83" customWidth="1"/>
    <col min="4612" max="4612" width="53" style="83" customWidth="1"/>
    <col min="4613" max="4613" width="0" style="83" hidden="1" customWidth="1"/>
    <col min="4614" max="4615" width="21.42578125" style="83" customWidth="1"/>
    <col min="4616" max="4616" width="18.5703125" style="83" customWidth="1"/>
    <col min="4617" max="4617" width="13.140625" style="83" customWidth="1"/>
    <col min="4618" max="4861" width="10.42578125" style="83"/>
    <col min="4862" max="4862" width="4" style="83" customWidth="1"/>
    <col min="4863" max="4863" width="4.5703125" style="83" customWidth="1"/>
    <col min="4864" max="4864" width="1.85546875" style="83" customWidth="1"/>
    <col min="4865" max="4867" width="4" style="83" customWidth="1"/>
    <col min="4868" max="4868" width="53" style="83" customWidth="1"/>
    <col min="4869" max="4869" width="0" style="83" hidden="1" customWidth="1"/>
    <col min="4870" max="4871" width="21.42578125" style="83" customWidth="1"/>
    <col min="4872" max="4872" width="18.5703125" style="83" customWidth="1"/>
    <col min="4873" max="4873" width="13.140625" style="83" customWidth="1"/>
    <col min="4874" max="5117" width="10.42578125" style="83"/>
    <col min="5118" max="5118" width="4" style="83" customWidth="1"/>
    <col min="5119" max="5119" width="4.5703125" style="83" customWidth="1"/>
    <col min="5120" max="5120" width="1.85546875" style="83" customWidth="1"/>
    <col min="5121" max="5123" width="4" style="83" customWidth="1"/>
    <col min="5124" max="5124" width="53" style="83" customWidth="1"/>
    <col min="5125" max="5125" width="0" style="83" hidden="1" customWidth="1"/>
    <col min="5126" max="5127" width="21.42578125" style="83" customWidth="1"/>
    <col min="5128" max="5128" width="18.5703125" style="83" customWidth="1"/>
    <col min="5129" max="5129" width="13.140625" style="83" customWidth="1"/>
    <col min="5130" max="5373" width="10.42578125" style="83"/>
    <col min="5374" max="5374" width="4" style="83" customWidth="1"/>
    <col min="5375" max="5375" width="4.5703125" style="83" customWidth="1"/>
    <col min="5376" max="5376" width="1.85546875" style="83" customWidth="1"/>
    <col min="5377" max="5379" width="4" style="83" customWidth="1"/>
    <col min="5380" max="5380" width="53" style="83" customWidth="1"/>
    <col min="5381" max="5381" width="0" style="83" hidden="1" customWidth="1"/>
    <col min="5382" max="5383" width="21.42578125" style="83" customWidth="1"/>
    <col min="5384" max="5384" width="18.5703125" style="83" customWidth="1"/>
    <col min="5385" max="5385" width="13.140625" style="83" customWidth="1"/>
    <col min="5386" max="5629" width="10.42578125" style="83"/>
    <col min="5630" max="5630" width="4" style="83" customWidth="1"/>
    <col min="5631" max="5631" width="4.5703125" style="83" customWidth="1"/>
    <col min="5632" max="5632" width="1.85546875" style="83" customWidth="1"/>
    <col min="5633" max="5635" width="4" style="83" customWidth="1"/>
    <col min="5636" max="5636" width="53" style="83" customWidth="1"/>
    <col min="5637" max="5637" width="0" style="83" hidden="1" customWidth="1"/>
    <col min="5638" max="5639" width="21.42578125" style="83" customWidth="1"/>
    <col min="5640" max="5640" width="18.5703125" style="83" customWidth="1"/>
    <col min="5641" max="5641" width="13.140625" style="83" customWidth="1"/>
    <col min="5642" max="5885" width="10.42578125" style="83"/>
    <col min="5886" max="5886" width="4" style="83" customWidth="1"/>
    <col min="5887" max="5887" width="4.5703125" style="83" customWidth="1"/>
    <col min="5888" max="5888" width="1.85546875" style="83" customWidth="1"/>
    <col min="5889" max="5891" width="4" style="83" customWidth="1"/>
    <col min="5892" max="5892" width="53" style="83" customWidth="1"/>
    <col min="5893" max="5893" width="0" style="83" hidden="1" customWidth="1"/>
    <col min="5894" max="5895" width="21.42578125" style="83" customWidth="1"/>
    <col min="5896" max="5896" width="18.5703125" style="83" customWidth="1"/>
    <col min="5897" max="5897" width="13.140625" style="83" customWidth="1"/>
    <col min="5898" max="6141" width="10.42578125" style="83"/>
    <col min="6142" max="6142" width="4" style="83" customWidth="1"/>
    <col min="6143" max="6143" width="4.5703125" style="83" customWidth="1"/>
    <col min="6144" max="6144" width="1.85546875" style="83" customWidth="1"/>
    <col min="6145" max="6147" width="4" style="83" customWidth="1"/>
    <col min="6148" max="6148" width="53" style="83" customWidth="1"/>
    <col min="6149" max="6149" width="0" style="83" hidden="1" customWidth="1"/>
    <col min="6150" max="6151" width="21.42578125" style="83" customWidth="1"/>
    <col min="6152" max="6152" width="18.5703125" style="83" customWidth="1"/>
    <col min="6153" max="6153" width="13.140625" style="83" customWidth="1"/>
    <col min="6154" max="6397" width="10.42578125" style="83"/>
    <col min="6398" max="6398" width="4" style="83" customWidth="1"/>
    <col min="6399" max="6399" width="4.5703125" style="83" customWidth="1"/>
    <col min="6400" max="6400" width="1.85546875" style="83" customWidth="1"/>
    <col min="6401" max="6403" width="4" style="83" customWidth="1"/>
    <col min="6404" max="6404" width="53" style="83" customWidth="1"/>
    <col min="6405" max="6405" width="0" style="83" hidden="1" customWidth="1"/>
    <col min="6406" max="6407" width="21.42578125" style="83" customWidth="1"/>
    <col min="6408" max="6408" width="18.5703125" style="83" customWidth="1"/>
    <col min="6409" max="6409" width="13.140625" style="83" customWidth="1"/>
    <col min="6410" max="6653" width="10.42578125" style="83"/>
    <col min="6654" max="6654" width="4" style="83" customWidth="1"/>
    <col min="6655" max="6655" width="4.5703125" style="83" customWidth="1"/>
    <col min="6656" max="6656" width="1.85546875" style="83" customWidth="1"/>
    <col min="6657" max="6659" width="4" style="83" customWidth="1"/>
    <col min="6660" max="6660" width="53" style="83" customWidth="1"/>
    <col min="6661" max="6661" width="0" style="83" hidden="1" customWidth="1"/>
    <col min="6662" max="6663" width="21.42578125" style="83" customWidth="1"/>
    <col min="6664" max="6664" width="18.5703125" style="83" customWidth="1"/>
    <col min="6665" max="6665" width="13.140625" style="83" customWidth="1"/>
    <col min="6666" max="6909" width="10.42578125" style="83"/>
    <col min="6910" max="6910" width="4" style="83" customWidth="1"/>
    <col min="6911" max="6911" width="4.5703125" style="83" customWidth="1"/>
    <col min="6912" max="6912" width="1.85546875" style="83" customWidth="1"/>
    <col min="6913" max="6915" width="4" style="83" customWidth="1"/>
    <col min="6916" max="6916" width="53" style="83" customWidth="1"/>
    <col min="6917" max="6917" width="0" style="83" hidden="1" customWidth="1"/>
    <col min="6918" max="6919" width="21.42578125" style="83" customWidth="1"/>
    <col min="6920" max="6920" width="18.5703125" style="83" customWidth="1"/>
    <col min="6921" max="6921" width="13.140625" style="83" customWidth="1"/>
    <col min="6922" max="7165" width="10.42578125" style="83"/>
    <col min="7166" max="7166" width="4" style="83" customWidth="1"/>
    <col min="7167" max="7167" width="4.5703125" style="83" customWidth="1"/>
    <col min="7168" max="7168" width="1.85546875" style="83" customWidth="1"/>
    <col min="7169" max="7171" width="4" style="83" customWidth="1"/>
    <col min="7172" max="7172" width="53" style="83" customWidth="1"/>
    <col min="7173" max="7173" width="0" style="83" hidden="1" customWidth="1"/>
    <col min="7174" max="7175" width="21.42578125" style="83" customWidth="1"/>
    <col min="7176" max="7176" width="18.5703125" style="83" customWidth="1"/>
    <col min="7177" max="7177" width="13.140625" style="83" customWidth="1"/>
    <col min="7178" max="7421" width="10.42578125" style="83"/>
    <col min="7422" max="7422" width="4" style="83" customWidth="1"/>
    <col min="7423" max="7423" width="4.5703125" style="83" customWidth="1"/>
    <col min="7424" max="7424" width="1.85546875" style="83" customWidth="1"/>
    <col min="7425" max="7427" width="4" style="83" customWidth="1"/>
    <col min="7428" max="7428" width="53" style="83" customWidth="1"/>
    <col min="7429" max="7429" width="0" style="83" hidden="1" customWidth="1"/>
    <col min="7430" max="7431" width="21.42578125" style="83" customWidth="1"/>
    <col min="7432" max="7432" width="18.5703125" style="83" customWidth="1"/>
    <col min="7433" max="7433" width="13.140625" style="83" customWidth="1"/>
    <col min="7434" max="7677" width="10.42578125" style="83"/>
    <col min="7678" max="7678" width="4" style="83" customWidth="1"/>
    <col min="7679" max="7679" width="4.5703125" style="83" customWidth="1"/>
    <col min="7680" max="7680" width="1.85546875" style="83" customWidth="1"/>
    <col min="7681" max="7683" width="4" style="83" customWidth="1"/>
    <col min="7684" max="7684" width="53" style="83" customWidth="1"/>
    <col min="7685" max="7685" width="0" style="83" hidden="1" customWidth="1"/>
    <col min="7686" max="7687" width="21.42578125" style="83" customWidth="1"/>
    <col min="7688" max="7688" width="18.5703125" style="83" customWidth="1"/>
    <col min="7689" max="7689" width="13.140625" style="83" customWidth="1"/>
    <col min="7690" max="7933" width="10.42578125" style="83"/>
    <col min="7934" max="7934" width="4" style="83" customWidth="1"/>
    <col min="7935" max="7935" width="4.5703125" style="83" customWidth="1"/>
    <col min="7936" max="7936" width="1.85546875" style="83" customWidth="1"/>
    <col min="7937" max="7939" width="4" style="83" customWidth="1"/>
    <col min="7940" max="7940" width="53" style="83" customWidth="1"/>
    <col min="7941" max="7941" width="0" style="83" hidden="1" customWidth="1"/>
    <col min="7942" max="7943" width="21.42578125" style="83" customWidth="1"/>
    <col min="7944" max="7944" width="18.5703125" style="83" customWidth="1"/>
    <col min="7945" max="7945" width="13.140625" style="83" customWidth="1"/>
    <col min="7946" max="8189" width="10.42578125" style="83"/>
    <col min="8190" max="8190" width="4" style="83" customWidth="1"/>
    <col min="8191" max="8191" width="4.5703125" style="83" customWidth="1"/>
    <col min="8192" max="8192" width="1.85546875" style="83" customWidth="1"/>
    <col min="8193" max="8195" width="4" style="83" customWidth="1"/>
    <col min="8196" max="8196" width="53" style="83" customWidth="1"/>
    <col min="8197" max="8197" width="0" style="83" hidden="1" customWidth="1"/>
    <col min="8198" max="8199" width="21.42578125" style="83" customWidth="1"/>
    <col min="8200" max="8200" width="18.5703125" style="83" customWidth="1"/>
    <col min="8201" max="8201" width="13.140625" style="83" customWidth="1"/>
    <col min="8202" max="8445" width="10.42578125" style="83"/>
    <col min="8446" max="8446" width="4" style="83" customWidth="1"/>
    <col min="8447" max="8447" width="4.5703125" style="83" customWidth="1"/>
    <col min="8448" max="8448" width="1.85546875" style="83" customWidth="1"/>
    <col min="8449" max="8451" width="4" style="83" customWidth="1"/>
    <col min="8452" max="8452" width="53" style="83" customWidth="1"/>
    <col min="8453" max="8453" width="0" style="83" hidden="1" customWidth="1"/>
    <col min="8454" max="8455" width="21.42578125" style="83" customWidth="1"/>
    <col min="8456" max="8456" width="18.5703125" style="83" customWidth="1"/>
    <col min="8457" max="8457" width="13.140625" style="83" customWidth="1"/>
    <col min="8458" max="8701" width="10.42578125" style="83"/>
    <col min="8702" max="8702" width="4" style="83" customWidth="1"/>
    <col min="8703" max="8703" width="4.5703125" style="83" customWidth="1"/>
    <col min="8704" max="8704" width="1.85546875" style="83" customWidth="1"/>
    <col min="8705" max="8707" width="4" style="83" customWidth="1"/>
    <col min="8708" max="8708" width="53" style="83" customWidth="1"/>
    <col min="8709" max="8709" width="0" style="83" hidden="1" customWidth="1"/>
    <col min="8710" max="8711" width="21.42578125" style="83" customWidth="1"/>
    <col min="8712" max="8712" width="18.5703125" style="83" customWidth="1"/>
    <col min="8713" max="8713" width="13.140625" style="83" customWidth="1"/>
    <col min="8714" max="8957" width="10.42578125" style="83"/>
    <col min="8958" max="8958" width="4" style="83" customWidth="1"/>
    <col min="8959" max="8959" width="4.5703125" style="83" customWidth="1"/>
    <col min="8960" max="8960" width="1.85546875" style="83" customWidth="1"/>
    <col min="8961" max="8963" width="4" style="83" customWidth="1"/>
    <col min="8964" max="8964" width="53" style="83" customWidth="1"/>
    <col min="8965" max="8965" width="0" style="83" hidden="1" customWidth="1"/>
    <col min="8966" max="8967" width="21.42578125" style="83" customWidth="1"/>
    <col min="8968" max="8968" width="18.5703125" style="83" customWidth="1"/>
    <col min="8969" max="8969" width="13.140625" style="83" customWidth="1"/>
    <col min="8970" max="9213" width="10.42578125" style="83"/>
    <col min="9214" max="9214" width="4" style="83" customWidth="1"/>
    <col min="9215" max="9215" width="4.5703125" style="83" customWidth="1"/>
    <col min="9216" max="9216" width="1.85546875" style="83" customWidth="1"/>
    <col min="9217" max="9219" width="4" style="83" customWidth="1"/>
    <col min="9220" max="9220" width="53" style="83" customWidth="1"/>
    <col min="9221" max="9221" width="0" style="83" hidden="1" customWidth="1"/>
    <col min="9222" max="9223" width="21.42578125" style="83" customWidth="1"/>
    <col min="9224" max="9224" width="18.5703125" style="83" customWidth="1"/>
    <col min="9225" max="9225" width="13.140625" style="83" customWidth="1"/>
    <col min="9226" max="9469" width="10.42578125" style="83"/>
    <col min="9470" max="9470" width="4" style="83" customWidth="1"/>
    <col min="9471" max="9471" width="4.5703125" style="83" customWidth="1"/>
    <col min="9472" max="9472" width="1.85546875" style="83" customWidth="1"/>
    <col min="9473" max="9475" width="4" style="83" customWidth="1"/>
    <col min="9476" max="9476" width="53" style="83" customWidth="1"/>
    <col min="9477" max="9477" width="0" style="83" hidden="1" customWidth="1"/>
    <col min="9478" max="9479" width="21.42578125" style="83" customWidth="1"/>
    <col min="9480" max="9480" width="18.5703125" style="83" customWidth="1"/>
    <col min="9481" max="9481" width="13.140625" style="83" customWidth="1"/>
    <col min="9482" max="9725" width="10.42578125" style="83"/>
    <col min="9726" max="9726" width="4" style="83" customWidth="1"/>
    <col min="9727" max="9727" width="4.5703125" style="83" customWidth="1"/>
    <col min="9728" max="9728" width="1.85546875" style="83" customWidth="1"/>
    <col min="9729" max="9731" width="4" style="83" customWidth="1"/>
    <col min="9732" max="9732" width="53" style="83" customWidth="1"/>
    <col min="9733" max="9733" width="0" style="83" hidden="1" customWidth="1"/>
    <col min="9734" max="9735" width="21.42578125" style="83" customWidth="1"/>
    <col min="9736" max="9736" width="18.5703125" style="83" customWidth="1"/>
    <col min="9737" max="9737" width="13.140625" style="83" customWidth="1"/>
    <col min="9738" max="9981" width="10.42578125" style="83"/>
    <col min="9982" max="9982" width="4" style="83" customWidth="1"/>
    <col min="9983" max="9983" width="4.5703125" style="83" customWidth="1"/>
    <col min="9984" max="9984" width="1.85546875" style="83" customWidth="1"/>
    <col min="9985" max="9987" width="4" style="83" customWidth="1"/>
    <col min="9988" max="9988" width="53" style="83" customWidth="1"/>
    <col min="9989" max="9989" width="0" style="83" hidden="1" customWidth="1"/>
    <col min="9990" max="9991" width="21.42578125" style="83" customWidth="1"/>
    <col min="9992" max="9992" width="18.5703125" style="83" customWidth="1"/>
    <col min="9993" max="9993" width="13.140625" style="83" customWidth="1"/>
    <col min="9994" max="10237" width="10.42578125" style="83"/>
    <col min="10238" max="10238" width="4" style="83" customWidth="1"/>
    <col min="10239" max="10239" width="4.5703125" style="83" customWidth="1"/>
    <col min="10240" max="10240" width="1.85546875" style="83" customWidth="1"/>
    <col min="10241" max="10243" width="4" style="83" customWidth="1"/>
    <col min="10244" max="10244" width="53" style="83" customWidth="1"/>
    <col min="10245" max="10245" width="0" style="83" hidden="1" customWidth="1"/>
    <col min="10246" max="10247" width="21.42578125" style="83" customWidth="1"/>
    <col min="10248" max="10248" width="18.5703125" style="83" customWidth="1"/>
    <col min="10249" max="10249" width="13.140625" style="83" customWidth="1"/>
    <col min="10250" max="10493" width="10.42578125" style="83"/>
    <col min="10494" max="10494" width="4" style="83" customWidth="1"/>
    <col min="10495" max="10495" width="4.5703125" style="83" customWidth="1"/>
    <col min="10496" max="10496" width="1.85546875" style="83" customWidth="1"/>
    <col min="10497" max="10499" width="4" style="83" customWidth="1"/>
    <col min="10500" max="10500" width="53" style="83" customWidth="1"/>
    <col min="10501" max="10501" width="0" style="83" hidden="1" customWidth="1"/>
    <col min="10502" max="10503" width="21.42578125" style="83" customWidth="1"/>
    <col min="10504" max="10504" width="18.5703125" style="83" customWidth="1"/>
    <col min="10505" max="10505" width="13.140625" style="83" customWidth="1"/>
    <col min="10506" max="10749" width="10.42578125" style="83"/>
    <col min="10750" max="10750" width="4" style="83" customWidth="1"/>
    <col min="10751" max="10751" width="4.5703125" style="83" customWidth="1"/>
    <col min="10752" max="10752" width="1.85546875" style="83" customWidth="1"/>
    <col min="10753" max="10755" width="4" style="83" customWidth="1"/>
    <col min="10756" max="10756" width="53" style="83" customWidth="1"/>
    <col min="10757" max="10757" width="0" style="83" hidden="1" customWidth="1"/>
    <col min="10758" max="10759" width="21.42578125" style="83" customWidth="1"/>
    <col min="10760" max="10760" width="18.5703125" style="83" customWidth="1"/>
    <col min="10761" max="10761" width="13.140625" style="83" customWidth="1"/>
    <col min="10762" max="11005" width="10.42578125" style="83"/>
    <col min="11006" max="11006" width="4" style="83" customWidth="1"/>
    <col min="11007" max="11007" width="4.5703125" style="83" customWidth="1"/>
    <col min="11008" max="11008" width="1.85546875" style="83" customWidth="1"/>
    <col min="11009" max="11011" width="4" style="83" customWidth="1"/>
    <col min="11012" max="11012" width="53" style="83" customWidth="1"/>
    <col min="11013" max="11013" width="0" style="83" hidden="1" customWidth="1"/>
    <col min="11014" max="11015" width="21.42578125" style="83" customWidth="1"/>
    <col min="11016" max="11016" width="18.5703125" style="83" customWidth="1"/>
    <col min="11017" max="11017" width="13.140625" style="83" customWidth="1"/>
    <col min="11018" max="11261" width="10.42578125" style="83"/>
    <col min="11262" max="11262" width="4" style="83" customWidth="1"/>
    <col min="11263" max="11263" width="4.5703125" style="83" customWidth="1"/>
    <col min="11264" max="11264" width="1.85546875" style="83" customWidth="1"/>
    <col min="11265" max="11267" width="4" style="83" customWidth="1"/>
    <col min="11268" max="11268" width="53" style="83" customWidth="1"/>
    <col min="11269" max="11269" width="0" style="83" hidden="1" customWidth="1"/>
    <col min="11270" max="11271" width="21.42578125" style="83" customWidth="1"/>
    <col min="11272" max="11272" width="18.5703125" style="83" customWidth="1"/>
    <col min="11273" max="11273" width="13.140625" style="83" customWidth="1"/>
    <col min="11274" max="11517" width="10.42578125" style="83"/>
    <col min="11518" max="11518" width="4" style="83" customWidth="1"/>
    <col min="11519" max="11519" width="4.5703125" style="83" customWidth="1"/>
    <col min="11520" max="11520" width="1.85546875" style="83" customWidth="1"/>
    <col min="11521" max="11523" width="4" style="83" customWidth="1"/>
    <col min="11524" max="11524" width="53" style="83" customWidth="1"/>
    <col min="11525" max="11525" width="0" style="83" hidden="1" customWidth="1"/>
    <col min="11526" max="11527" width="21.42578125" style="83" customWidth="1"/>
    <col min="11528" max="11528" width="18.5703125" style="83" customWidth="1"/>
    <col min="11529" max="11529" width="13.140625" style="83" customWidth="1"/>
    <col min="11530" max="11773" width="10.42578125" style="83"/>
    <col min="11774" max="11774" width="4" style="83" customWidth="1"/>
    <col min="11775" max="11775" width="4.5703125" style="83" customWidth="1"/>
    <col min="11776" max="11776" width="1.85546875" style="83" customWidth="1"/>
    <col min="11777" max="11779" width="4" style="83" customWidth="1"/>
    <col min="11780" max="11780" width="53" style="83" customWidth="1"/>
    <col min="11781" max="11781" width="0" style="83" hidden="1" customWidth="1"/>
    <col min="11782" max="11783" width="21.42578125" style="83" customWidth="1"/>
    <col min="11784" max="11784" width="18.5703125" style="83" customWidth="1"/>
    <col min="11785" max="11785" width="13.140625" style="83" customWidth="1"/>
    <col min="11786" max="12029" width="10.42578125" style="83"/>
    <col min="12030" max="12030" width="4" style="83" customWidth="1"/>
    <col min="12031" max="12031" width="4.5703125" style="83" customWidth="1"/>
    <col min="12032" max="12032" width="1.85546875" style="83" customWidth="1"/>
    <col min="12033" max="12035" width="4" style="83" customWidth="1"/>
    <col min="12036" max="12036" width="53" style="83" customWidth="1"/>
    <col min="12037" max="12037" width="0" style="83" hidden="1" customWidth="1"/>
    <col min="12038" max="12039" width="21.42578125" style="83" customWidth="1"/>
    <col min="12040" max="12040" width="18.5703125" style="83" customWidth="1"/>
    <col min="12041" max="12041" width="13.140625" style="83" customWidth="1"/>
    <col min="12042" max="12285" width="10.42578125" style="83"/>
    <col min="12286" max="12286" width="4" style="83" customWidth="1"/>
    <col min="12287" max="12287" width="4.5703125" style="83" customWidth="1"/>
    <col min="12288" max="12288" width="1.85546875" style="83" customWidth="1"/>
    <col min="12289" max="12291" width="4" style="83" customWidth="1"/>
    <col min="12292" max="12292" width="53" style="83" customWidth="1"/>
    <col min="12293" max="12293" width="0" style="83" hidden="1" customWidth="1"/>
    <col min="12294" max="12295" width="21.42578125" style="83" customWidth="1"/>
    <col min="12296" max="12296" width="18.5703125" style="83" customWidth="1"/>
    <col min="12297" max="12297" width="13.140625" style="83" customWidth="1"/>
    <col min="12298" max="12541" width="10.42578125" style="83"/>
    <col min="12542" max="12542" width="4" style="83" customWidth="1"/>
    <col min="12543" max="12543" width="4.5703125" style="83" customWidth="1"/>
    <col min="12544" max="12544" width="1.85546875" style="83" customWidth="1"/>
    <col min="12545" max="12547" width="4" style="83" customWidth="1"/>
    <col min="12548" max="12548" width="53" style="83" customWidth="1"/>
    <col min="12549" max="12549" width="0" style="83" hidden="1" customWidth="1"/>
    <col min="12550" max="12551" width="21.42578125" style="83" customWidth="1"/>
    <col min="12552" max="12552" width="18.5703125" style="83" customWidth="1"/>
    <col min="12553" max="12553" width="13.140625" style="83" customWidth="1"/>
    <col min="12554" max="12797" width="10.42578125" style="83"/>
    <col min="12798" max="12798" width="4" style="83" customWidth="1"/>
    <col min="12799" max="12799" width="4.5703125" style="83" customWidth="1"/>
    <col min="12800" max="12800" width="1.85546875" style="83" customWidth="1"/>
    <col min="12801" max="12803" width="4" style="83" customWidth="1"/>
    <col min="12804" max="12804" width="53" style="83" customWidth="1"/>
    <col min="12805" max="12805" width="0" style="83" hidden="1" customWidth="1"/>
    <col min="12806" max="12807" width="21.42578125" style="83" customWidth="1"/>
    <col min="12808" max="12808" width="18.5703125" style="83" customWidth="1"/>
    <col min="12809" max="12809" width="13.140625" style="83" customWidth="1"/>
    <col min="12810" max="13053" width="10.42578125" style="83"/>
    <col min="13054" max="13054" width="4" style="83" customWidth="1"/>
    <col min="13055" max="13055" width="4.5703125" style="83" customWidth="1"/>
    <col min="13056" max="13056" width="1.85546875" style="83" customWidth="1"/>
    <col min="13057" max="13059" width="4" style="83" customWidth="1"/>
    <col min="13060" max="13060" width="53" style="83" customWidth="1"/>
    <col min="13061" max="13061" width="0" style="83" hidden="1" customWidth="1"/>
    <col min="13062" max="13063" width="21.42578125" style="83" customWidth="1"/>
    <col min="13064" max="13064" width="18.5703125" style="83" customWidth="1"/>
    <col min="13065" max="13065" width="13.140625" style="83" customWidth="1"/>
    <col min="13066" max="13309" width="10.42578125" style="83"/>
    <col min="13310" max="13310" width="4" style="83" customWidth="1"/>
    <col min="13311" max="13311" width="4.5703125" style="83" customWidth="1"/>
    <col min="13312" max="13312" width="1.85546875" style="83" customWidth="1"/>
    <col min="13313" max="13315" width="4" style="83" customWidth="1"/>
    <col min="13316" max="13316" width="53" style="83" customWidth="1"/>
    <col min="13317" max="13317" width="0" style="83" hidden="1" customWidth="1"/>
    <col min="13318" max="13319" width="21.42578125" style="83" customWidth="1"/>
    <col min="13320" max="13320" width="18.5703125" style="83" customWidth="1"/>
    <col min="13321" max="13321" width="13.140625" style="83" customWidth="1"/>
    <col min="13322" max="13565" width="10.42578125" style="83"/>
    <col min="13566" max="13566" width="4" style="83" customWidth="1"/>
    <col min="13567" max="13567" width="4.5703125" style="83" customWidth="1"/>
    <col min="13568" max="13568" width="1.85546875" style="83" customWidth="1"/>
    <col min="13569" max="13571" width="4" style="83" customWidth="1"/>
    <col min="13572" max="13572" width="53" style="83" customWidth="1"/>
    <col min="13573" max="13573" width="0" style="83" hidden="1" customWidth="1"/>
    <col min="13574" max="13575" width="21.42578125" style="83" customWidth="1"/>
    <col min="13576" max="13576" width="18.5703125" style="83" customWidth="1"/>
    <col min="13577" max="13577" width="13.140625" style="83" customWidth="1"/>
    <col min="13578" max="13821" width="10.42578125" style="83"/>
    <col min="13822" max="13822" width="4" style="83" customWidth="1"/>
    <col min="13823" max="13823" width="4.5703125" style="83" customWidth="1"/>
    <col min="13824" max="13824" width="1.85546875" style="83" customWidth="1"/>
    <col min="13825" max="13827" width="4" style="83" customWidth="1"/>
    <col min="13828" max="13828" width="53" style="83" customWidth="1"/>
    <col min="13829" max="13829" width="0" style="83" hidden="1" customWidth="1"/>
    <col min="13830" max="13831" width="21.42578125" style="83" customWidth="1"/>
    <col min="13832" max="13832" width="18.5703125" style="83" customWidth="1"/>
    <col min="13833" max="13833" width="13.140625" style="83" customWidth="1"/>
    <col min="13834" max="14077" width="10.42578125" style="83"/>
    <col min="14078" max="14078" width="4" style="83" customWidth="1"/>
    <col min="14079" max="14079" width="4.5703125" style="83" customWidth="1"/>
    <col min="14080" max="14080" width="1.85546875" style="83" customWidth="1"/>
    <col min="14081" max="14083" width="4" style="83" customWidth="1"/>
    <col min="14084" max="14084" width="53" style="83" customWidth="1"/>
    <col min="14085" max="14085" width="0" style="83" hidden="1" customWidth="1"/>
    <col min="14086" max="14087" width="21.42578125" style="83" customWidth="1"/>
    <col min="14088" max="14088" width="18.5703125" style="83" customWidth="1"/>
    <col min="14089" max="14089" width="13.140625" style="83" customWidth="1"/>
    <col min="14090" max="14333" width="10.42578125" style="83"/>
    <col min="14334" max="14334" width="4" style="83" customWidth="1"/>
    <col min="14335" max="14335" width="4.5703125" style="83" customWidth="1"/>
    <col min="14336" max="14336" width="1.85546875" style="83" customWidth="1"/>
    <col min="14337" max="14339" width="4" style="83" customWidth="1"/>
    <col min="14340" max="14340" width="53" style="83" customWidth="1"/>
    <col min="14341" max="14341" width="0" style="83" hidden="1" customWidth="1"/>
    <col min="14342" max="14343" width="21.42578125" style="83" customWidth="1"/>
    <col min="14344" max="14344" width="18.5703125" style="83" customWidth="1"/>
    <col min="14345" max="14345" width="13.140625" style="83" customWidth="1"/>
    <col min="14346" max="14589" width="10.42578125" style="83"/>
    <col min="14590" max="14590" width="4" style="83" customWidth="1"/>
    <col min="14591" max="14591" width="4.5703125" style="83" customWidth="1"/>
    <col min="14592" max="14592" width="1.85546875" style="83" customWidth="1"/>
    <col min="14593" max="14595" width="4" style="83" customWidth="1"/>
    <col min="14596" max="14596" width="53" style="83" customWidth="1"/>
    <col min="14597" max="14597" width="0" style="83" hidden="1" customWidth="1"/>
    <col min="14598" max="14599" width="21.42578125" style="83" customWidth="1"/>
    <col min="14600" max="14600" width="18.5703125" style="83" customWidth="1"/>
    <col min="14601" max="14601" width="13.140625" style="83" customWidth="1"/>
    <col min="14602" max="14845" width="10.42578125" style="83"/>
    <col min="14846" max="14846" width="4" style="83" customWidth="1"/>
    <col min="14847" max="14847" width="4.5703125" style="83" customWidth="1"/>
    <col min="14848" max="14848" width="1.85546875" style="83" customWidth="1"/>
    <col min="14849" max="14851" width="4" style="83" customWidth="1"/>
    <col min="14852" max="14852" width="53" style="83" customWidth="1"/>
    <col min="14853" max="14853" width="0" style="83" hidden="1" customWidth="1"/>
    <col min="14854" max="14855" width="21.42578125" style="83" customWidth="1"/>
    <col min="14856" max="14856" width="18.5703125" style="83" customWidth="1"/>
    <col min="14857" max="14857" width="13.140625" style="83" customWidth="1"/>
    <col min="14858" max="15101" width="10.42578125" style="83"/>
    <col min="15102" max="15102" width="4" style="83" customWidth="1"/>
    <col min="15103" max="15103" width="4.5703125" style="83" customWidth="1"/>
    <col min="15104" max="15104" width="1.85546875" style="83" customWidth="1"/>
    <col min="15105" max="15107" width="4" style="83" customWidth="1"/>
    <col min="15108" max="15108" width="53" style="83" customWidth="1"/>
    <col min="15109" max="15109" width="0" style="83" hidden="1" customWidth="1"/>
    <col min="15110" max="15111" width="21.42578125" style="83" customWidth="1"/>
    <col min="15112" max="15112" width="18.5703125" style="83" customWidth="1"/>
    <col min="15113" max="15113" width="13.140625" style="83" customWidth="1"/>
    <col min="15114" max="15357" width="10.42578125" style="83"/>
    <col min="15358" max="15358" width="4" style="83" customWidth="1"/>
    <col min="15359" max="15359" width="4.5703125" style="83" customWidth="1"/>
    <col min="15360" max="15360" width="1.85546875" style="83" customWidth="1"/>
    <col min="15361" max="15363" width="4" style="83" customWidth="1"/>
    <col min="15364" max="15364" width="53" style="83" customWidth="1"/>
    <col min="15365" max="15365" width="0" style="83" hidden="1" customWidth="1"/>
    <col min="15366" max="15367" width="21.42578125" style="83" customWidth="1"/>
    <col min="15368" max="15368" width="18.5703125" style="83" customWidth="1"/>
    <col min="15369" max="15369" width="13.140625" style="83" customWidth="1"/>
    <col min="15370" max="15613" width="10.42578125" style="83"/>
    <col min="15614" max="15614" width="4" style="83" customWidth="1"/>
    <col min="15615" max="15615" width="4.5703125" style="83" customWidth="1"/>
    <col min="15616" max="15616" width="1.85546875" style="83" customWidth="1"/>
    <col min="15617" max="15619" width="4" style="83" customWidth="1"/>
    <col min="15620" max="15620" width="53" style="83" customWidth="1"/>
    <col min="15621" max="15621" width="0" style="83" hidden="1" customWidth="1"/>
    <col min="15622" max="15623" width="21.42578125" style="83" customWidth="1"/>
    <col min="15624" max="15624" width="18.5703125" style="83" customWidth="1"/>
    <col min="15625" max="15625" width="13.140625" style="83" customWidth="1"/>
    <col min="15626" max="15869" width="10.42578125" style="83"/>
    <col min="15870" max="15870" width="4" style="83" customWidth="1"/>
    <col min="15871" max="15871" width="4.5703125" style="83" customWidth="1"/>
    <col min="15872" max="15872" width="1.85546875" style="83" customWidth="1"/>
    <col min="15873" max="15875" width="4" style="83" customWidth="1"/>
    <col min="15876" max="15876" width="53" style="83" customWidth="1"/>
    <col min="15877" max="15877" width="0" style="83" hidden="1" customWidth="1"/>
    <col min="15878" max="15879" width="21.42578125" style="83" customWidth="1"/>
    <col min="15880" max="15880" width="18.5703125" style="83" customWidth="1"/>
    <col min="15881" max="15881" width="13.140625" style="83" customWidth="1"/>
    <col min="15882" max="16125" width="10.42578125" style="83"/>
    <col min="16126" max="16126" width="4" style="83" customWidth="1"/>
    <col min="16127" max="16127" width="4.5703125" style="83" customWidth="1"/>
    <col min="16128" max="16128" width="1.85546875" style="83" customWidth="1"/>
    <col min="16129" max="16131" width="4" style="83" customWidth="1"/>
    <col min="16132" max="16132" width="53" style="83" customWidth="1"/>
    <col min="16133" max="16133" width="0" style="83" hidden="1" customWidth="1"/>
    <col min="16134" max="16135" width="21.42578125" style="83" customWidth="1"/>
    <col min="16136" max="16136" width="18.5703125" style="83" customWidth="1"/>
    <col min="16137" max="16137" width="13.140625" style="83" customWidth="1"/>
    <col min="16138" max="16384" width="10.42578125" style="83"/>
  </cols>
  <sheetData>
    <row r="1" spans="1:19" s="70" customFormat="1" ht="28.5" customHeight="1">
      <c r="A1" s="70" t="s">
        <v>6</v>
      </c>
      <c r="B1" s="71"/>
      <c r="C1" s="71"/>
      <c r="D1" s="72" t="s">
        <v>1129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3" t="s">
        <v>1130</v>
      </c>
      <c r="P1" s="74"/>
      <c r="Q1" s="75"/>
    </row>
    <row r="2" spans="1:19" s="70" customFormat="1" ht="28.5" customHeight="1" thickBot="1">
      <c r="A2" s="70" t="s">
        <v>6</v>
      </c>
      <c r="B2" s="71"/>
      <c r="C2" s="71"/>
      <c r="D2" s="76" t="s">
        <v>1131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5"/>
    </row>
    <row r="3" spans="1:19" ht="26.45" customHeight="1" thickBot="1">
      <c r="A3" s="70" t="s">
        <v>6</v>
      </c>
      <c r="D3" s="78"/>
      <c r="E3" s="79"/>
      <c r="F3" s="79"/>
      <c r="G3" s="79"/>
      <c r="H3" s="79"/>
      <c r="I3" s="79"/>
      <c r="J3" s="79"/>
      <c r="K3" s="79"/>
      <c r="L3" s="79"/>
      <c r="M3" s="80"/>
      <c r="N3" s="79"/>
      <c r="O3" s="80"/>
      <c r="P3" s="81"/>
    </row>
    <row r="4" spans="1:19" ht="15.75" customHeight="1">
      <c r="A4" s="70" t="s">
        <v>6</v>
      </c>
      <c r="D4" s="84" t="s">
        <v>1132</v>
      </c>
      <c r="E4" s="85"/>
      <c r="F4" s="85"/>
      <c r="G4" s="85"/>
      <c r="H4" s="85"/>
      <c r="I4" s="85"/>
      <c r="J4" s="85"/>
      <c r="K4" s="85"/>
      <c r="L4" s="86"/>
      <c r="M4" s="87" t="s">
        <v>1133</v>
      </c>
      <c r="N4" s="87" t="s">
        <v>1134</v>
      </c>
      <c r="O4" s="88" t="s">
        <v>1135</v>
      </c>
      <c r="P4" s="89"/>
    </row>
    <row r="5" spans="1:19" ht="31.7" customHeight="1">
      <c r="A5" s="70" t="s">
        <v>6</v>
      </c>
      <c r="D5" s="90"/>
      <c r="E5" s="91"/>
      <c r="F5" s="91"/>
      <c r="G5" s="91"/>
      <c r="H5" s="91"/>
      <c r="I5" s="91"/>
      <c r="J5" s="91"/>
      <c r="K5" s="91"/>
      <c r="L5" s="92"/>
      <c r="M5" s="93"/>
      <c r="N5" s="93"/>
      <c r="O5" s="94" t="s">
        <v>1136</v>
      </c>
      <c r="P5" s="95" t="s">
        <v>1137</v>
      </c>
    </row>
    <row r="6" spans="1:19" s="105" customFormat="1" ht="21">
      <c r="A6" s="70" t="s">
        <v>6</v>
      </c>
      <c r="B6" s="96"/>
      <c r="C6" s="96"/>
      <c r="D6" s="97" t="s">
        <v>1138</v>
      </c>
      <c r="E6" s="98" t="s">
        <v>1139</v>
      </c>
      <c r="F6" s="98"/>
      <c r="G6" s="98"/>
      <c r="H6" s="98"/>
      <c r="I6" s="98"/>
      <c r="J6" s="98"/>
      <c r="K6" s="99"/>
      <c r="L6" s="100"/>
      <c r="M6" s="101"/>
      <c r="N6" s="101"/>
      <c r="O6" s="102"/>
      <c r="P6" s="103"/>
      <c r="Q6" s="104"/>
    </row>
    <row r="7" spans="1:19" s="115" customFormat="1" ht="21">
      <c r="A7" s="70" t="s">
        <v>6</v>
      </c>
      <c r="B7" s="106"/>
      <c r="C7" s="106"/>
      <c r="D7" s="107"/>
      <c r="E7" s="108" t="s">
        <v>1140</v>
      </c>
      <c r="F7" s="109" t="s">
        <v>1141</v>
      </c>
      <c r="G7" s="109"/>
      <c r="H7" s="109"/>
      <c r="I7" s="109"/>
      <c r="J7" s="109"/>
      <c r="K7" s="110"/>
      <c r="L7" s="111"/>
      <c r="M7" s="112">
        <f>SUM(M8:M12)</f>
        <v>581036.29</v>
      </c>
      <c r="N7" s="112">
        <f>SUM(N8:N12)</f>
        <v>581036.29</v>
      </c>
      <c r="O7" s="113">
        <f>M7-N7</f>
        <v>0</v>
      </c>
      <c r="P7" s="114">
        <f t="shared" ref="P7:P26" si="0">IF(N7=0,"-    ",O7/N7)</f>
        <v>0</v>
      </c>
      <c r="Q7" s="115" t="s">
        <v>9</v>
      </c>
    </row>
    <row r="8" spans="1:19" s="129" customFormat="1" ht="21">
      <c r="A8" s="70" t="s">
        <v>6</v>
      </c>
      <c r="B8" s="116" t="s">
        <v>1142</v>
      </c>
      <c r="C8" s="117"/>
      <c r="D8" s="118"/>
      <c r="E8" s="119"/>
      <c r="F8" s="120"/>
      <c r="G8" s="121" t="s">
        <v>1143</v>
      </c>
      <c r="H8" s="122" t="s">
        <v>1144</v>
      </c>
      <c r="I8" s="122"/>
      <c r="J8" s="122"/>
      <c r="K8" s="123"/>
      <c r="L8" s="124"/>
      <c r="M8" s="125">
        <f>+SUMIF('[1]Mapping SP PREV 2024'!$C$4:$C$99,'118_SPA 2024'!B8,'[1]Mapping SP PREV 2024'!$M$4:$M$99)</f>
        <v>0</v>
      </c>
      <c r="N8" s="125">
        <f>+SUMIF('[1]Mapping SP PREV 2024'!$C$4:$C$99,'118_SPA 2024'!B8,'[1]Mapping SP PREV 2024'!$I$4:$I$99)</f>
        <v>0</v>
      </c>
      <c r="O8" s="126">
        <f t="shared" ref="O8:O71" si="1">M8-N8</f>
        <v>0</v>
      </c>
      <c r="P8" s="127" t="str">
        <f t="shared" si="0"/>
        <v xml:space="preserve">-    </v>
      </c>
      <c r="Q8" s="128"/>
    </row>
    <row r="9" spans="1:19" s="129" customFormat="1" ht="21">
      <c r="A9" s="70" t="s">
        <v>6</v>
      </c>
      <c r="B9" s="116" t="s">
        <v>1145</v>
      </c>
      <c r="C9" s="117"/>
      <c r="D9" s="118"/>
      <c r="E9" s="119"/>
      <c r="F9" s="120"/>
      <c r="G9" s="121" t="s">
        <v>1146</v>
      </c>
      <c r="H9" s="122" t="s">
        <v>1147</v>
      </c>
      <c r="I9" s="122"/>
      <c r="J9" s="122"/>
      <c r="K9" s="123"/>
      <c r="L9" s="124"/>
      <c r="M9" s="125">
        <f>+SUMIF('[1]Mapping SP PREV 2024'!$C$4:$C$99,'118_SPA 2024'!B9,'[1]Mapping SP PREV 2024'!$M$4:$M$99)</f>
        <v>0</v>
      </c>
      <c r="N9" s="125">
        <f>+SUMIF('[1]Mapping SP PREV 2024'!$C$4:$C$99,'118_SPA 2024'!B9,'[1]Mapping SP PREV 2024'!$I$4:$I$99)</f>
        <v>0</v>
      </c>
      <c r="O9" s="126">
        <f t="shared" si="1"/>
        <v>0</v>
      </c>
      <c r="P9" s="127" t="str">
        <f t="shared" si="0"/>
        <v xml:space="preserve">-    </v>
      </c>
      <c r="Q9" s="128"/>
    </row>
    <row r="10" spans="1:19" s="129" customFormat="1" ht="21">
      <c r="A10" s="70" t="s">
        <v>6</v>
      </c>
      <c r="B10" s="116" t="s">
        <v>1148</v>
      </c>
      <c r="C10" s="117"/>
      <c r="D10" s="130"/>
      <c r="E10" s="119"/>
      <c r="F10" s="120"/>
      <c r="G10" s="121" t="s">
        <v>1149</v>
      </c>
      <c r="H10" s="122" t="s">
        <v>1150</v>
      </c>
      <c r="I10" s="122"/>
      <c r="J10" s="122"/>
      <c r="K10" s="123"/>
      <c r="L10" s="124"/>
      <c r="M10" s="125">
        <f>+SUMIF('[1]Mapping SP PREV 2024'!$C$4:$C$99,'118_SPA 2024'!B10,'[1]Mapping SP PREV 2024'!$M$4:$M$99)</f>
        <v>0</v>
      </c>
      <c r="N10" s="125">
        <f>+SUMIF('[1]Mapping SP PREV 2024'!$C$4:$C$99,'118_SPA 2024'!B10,'[1]Mapping SP PREV 2024'!$I$4:$I$99)</f>
        <v>0</v>
      </c>
      <c r="O10" s="126">
        <f t="shared" si="1"/>
        <v>0</v>
      </c>
      <c r="P10" s="127" t="str">
        <f t="shared" si="0"/>
        <v xml:space="preserve">-    </v>
      </c>
      <c r="Q10" s="128"/>
    </row>
    <row r="11" spans="1:19" s="129" customFormat="1" ht="21">
      <c r="A11" s="70" t="s">
        <v>6</v>
      </c>
      <c r="B11" s="116" t="s">
        <v>1151</v>
      </c>
      <c r="C11" s="117"/>
      <c r="D11" s="130"/>
      <c r="E11" s="119"/>
      <c r="F11" s="119"/>
      <c r="G11" s="121" t="s">
        <v>1152</v>
      </c>
      <c r="H11" s="122" t="s">
        <v>1153</v>
      </c>
      <c r="I11" s="122"/>
      <c r="J11" s="122"/>
      <c r="K11" s="123"/>
      <c r="L11" s="124"/>
      <c r="M11" s="125">
        <f>+SUMIF('[1]Mapping SP PREV 2024'!$C$4:$C$99,'118_SPA 2024'!B11,'[1]Mapping SP PREV 2024'!$M$4:$M$99)</f>
        <v>581036.29</v>
      </c>
      <c r="N11" s="125">
        <f>+SUMIF('[1]Mapping SP PREV 2024'!$C$4:$C$99,'118_SPA 2024'!B11,'[1]Mapping SP PREV 2024'!$I$4:$I$99)</f>
        <v>581036.29</v>
      </c>
      <c r="O11" s="126">
        <f t="shared" si="1"/>
        <v>0</v>
      </c>
      <c r="P11" s="127">
        <f t="shared" si="0"/>
        <v>0</v>
      </c>
      <c r="Q11" s="128"/>
    </row>
    <row r="12" spans="1:19" s="129" customFormat="1" ht="21">
      <c r="A12" s="70" t="s">
        <v>6</v>
      </c>
      <c r="B12" s="116" t="s">
        <v>1154</v>
      </c>
      <c r="C12" s="117"/>
      <c r="D12" s="130"/>
      <c r="E12" s="119"/>
      <c r="F12" s="119"/>
      <c r="G12" s="121" t="s">
        <v>1155</v>
      </c>
      <c r="H12" s="122" t="s">
        <v>1156</v>
      </c>
      <c r="I12" s="122"/>
      <c r="J12" s="122"/>
      <c r="K12" s="123"/>
      <c r="L12" s="124"/>
      <c r="M12" s="125">
        <f>+SUMIF('[1]Mapping SP PREV 2024'!$C$4:$C$99,'118_SPA 2024'!B12,'[1]Mapping SP PREV 2024'!$M$4:$M$99)</f>
        <v>0</v>
      </c>
      <c r="N12" s="125">
        <f>+SUMIF('[1]Mapping SP PREV 2024'!$C$4:$C$99,'118_SPA 2024'!B12,'[1]Mapping SP PREV 2024'!$I$4:$I$99)</f>
        <v>0</v>
      </c>
      <c r="O12" s="126">
        <f t="shared" si="1"/>
        <v>0</v>
      </c>
      <c r="P12" s="127" t="str">
        <f t="shared" si="0"/>
        <v xml:space="preserve">-    </v>
      </c>
      <c r="Q12" s="128"/>
    </row>
    <row r="13" spans="1:19" s="115" customFormat="1" ht="21">
      <c r="A13" s="70" t="s">
        <v>6</v>
      </c>
      <c r="B13" s="106"/>
      <c r="C13" s="106"/>
      <c r="D13" s="107"/>
      <c r="E13" s="108" t="s">
        <v>1157</v>
      </c>
      <c r="F13" s="109" t="s">
        <v>1158</v>
      </c>
      <c r="G13" s="109"/>
      <c r="H13" s="109"/>
      <c r="I13" s="109"/>
      <c r="J13" s="109"/>
      <c r="K13" s="110"/>
      <c r="L13" s="111"/>
      <c r="M13" s="112">
        <f>M14+M17+SUM(M20:M26)</f>
        <v>135938253.65174997</v>
      </c>
      <c r="N13" s="112">
        <f>N14+N17+SUM(N20:N26)</f>
        <v>146657535.370875</v>
      </c>
      <c r="O13" s="113">
        <f t="shared" si="1"/>
        <v>-10719281.719125032</v>
      </c>
      <c r="P13" s="114">
        <f t="shared" si="0"/>
        <v>-7.3090562254558344E-2</v>
      </c>
      <c r="Q13" s="115" t="s">
        <v>9</v>
      </c>
      <c r="S13" s="131"/>
    </row>
    <row r="14" spans="1:19" s="129" customFormat="1" ht="21">
      <c r="A14" s="70" t="s">
        <v>6</v>
      </c>
      <c r="B14" s="132"/>
      <c r="C14" s="132"/>
      <c r="D14" s="118"/>
      <c r="E14" s="119"/>
      <c r="F14" s="120"/>
      <c r="G14" s="121" t="s">
        <v>1143</v>
      </c>
      <c r="H14" s="122" t="s">
        <v>1159</v>
      </c>
      <c r="I14" s="122"/>
      <c r="J14" s="122"/>
      <c r="K14" s="123"/>
      <c r="L14" s="124"/>
      <c r="M14" s="125">
        <f>SUM(M15:M16)</f>
        <v>3352010.74</v>
      </c>
      <c r="N14" s="125">
        <f>SUM(N15:N16)</f>
        <v>3352010.74</v>
      </c>
      <c r="O14" s="126">
        <f t="shared" si="1"/>
        <v>0</v>
      </c>
      <c r="P14" s="127">
        <f t="shared" si="0"/>
        <v>0</v>
      </c>
      <c r="Q14" s="129" t="s">
        <v>9</v>
      </c>
    </row>
    <row r="15" spans="1:19" s="129" customFormat="1" ht="21">
      <c r="A15" s="70" t="s">
        <v>6</v>
      </c>
      <c r="B15" s="116" t="s">
        <v>1160</v>
      </c>
      <c r="C15" s="117"/>
      <c r="D15" s="118"/>
      <c r="E15" s="119"/>
      <c r="F15" s="120"/>
      <c r="G15" s="121"/>
      <c r="H15" s="133" t="s">
        <v>1161</v>
      </c>
      <c r="I15" s="133" t="s">
        <v>1162</v>
      </c>
      <c r="J15" s="122"/>
      <c r="K15" s="134"/>
      <c r="L15" s="135"/>
      <c r="M15" s="125">
        <f>+SUMIF('[1]Mapping SP PREV 2024'!$C$4:$C$99,'118_SPA 2024'!B15,'[1]Mapping SP PREV 2024'!$M$4:$M$99)</f>
        <v>3352010.74</v>
      </c>
      <c r="N15" s="125">
        <f>+SUMIF('[1]Mapping SP PREV 2024'!$C$4:$C$99,'118_SPA 2024'!B15,'[1]Mapping SP PREV 2024'!$I$4:$I$99)</f>
        <v>3352010.74</v>
      </c>
      <c r="O15" s="136">
        <f t="shared" si="1"/>
        <v>0</v>
      </c>
      <c r="P15" s="137">
        <f t="shared" si="0"/>
        <v>0</v>
      </c>
      <c r="Q15" s="128"/>
    </row>
    <row r="16" spans="1:19" s="129" customFormat="1" ht="21">
      <c r="A16" s="70" t="s">
        <v>6</v>
      </c>
      <c r="B16" s="116" t="s">
        <v>1163</v>
      </c>
      <c r="C16" s="117"/>
      <c r="D16" s="118"/>
      <c r="E16" s="119"/>
      <c r="F16" s="120"/>
      <c r="G16" s="121"/>
      <c r="H16" s="133" t="s">
        <v>1164</v>
      </c>
      <c r="I16" s="133" t="s">
        <v>1165</v>
      </c>
      <c r="J16" s="122"/>
      <c r="K16" s="134"/>
      <c r="L16" s="135"/>
      <c r="M16" s="125">
        <f>+SUMIF('[1]Mapping SP PREV 2024'!$C$4:$C$99,'118_SPA 2024'!B16,'[1]Mapping SP PREV 2024'!$M$4:$M$99)</f>
        <v>0</v>
      </c>
      <c r="N16" s="125">
        <f>+SUMIF('[1]Mapping SP PREV 2024'!$C$4:$C$99,'118_SPA 2024'!B16,'[1]Mapping SP PREV 2024'!$I$4:$I$99)</f>
        <v>0</v>
      </c>
      <c r="O16" s="136">
        <f t="shared" si="1"/>
        <v>0</v>
      </c>
      <c r="P16" s="137" t="str">
        <f t="shared" si="0"/>
        <v xml:space="preserve">-    </v>
      </c>
      <c r="Q16" s="128"/>
    </row>
    <row r="17" spans="1:19" s="129" customFormat="1" ht="21">
      <c r="A17" s="70" t="s">
        <v>6</v>
      </c>
      <c r="B17" s="132"/>
      <c r="C17" s="132"/>
      <c r="D17" s="118"/>
      <c r="E17" s="119"/>
      <c r="F17" s="120"/>
      <c r="G17" s="121" t="s">
        <v>1146</v>
      </c>
      <c r="H17" s="122" t="s">
        <v>1166</v>
      </c>
      <c r="I17" s="122"/>
      <c r="J17" s="122"/>
      <c r="K17" s="123"/>
      <c r="L17" s="124"/>
      <c r="M17" s="125">
        <f>SUM(M18:M19)</f>
        <v>103510919.53576069</v>
      </c>
      <c r="N17" s="125">
        <f>SUM(N18:N19)</f>
        <v>109184698.31525001</v>
      </c>
      <c r="O17" s="126">
        <f t="shared" si="1"/>
        <v>-5673778.7794893235</v>
      </c>
      <c r="P17" s="127">
        <f t="shared" si="0"/>
        <v>-5.1964962737794711E-2</v>
      </c>
      <c r="Q17" s="129" t="s">
        <v>9</v>
      </c>
    </row>
    <row r="18" spans="1:19" s="142" customFormat="1" ht="21">
      <c r="A18" s="70" t="s">
        <v>6</v>
      </c>
      <c r="B18" s="116" t="s">
        <v>1167</v>
      </c>
      <c r="C18" s="117"/>
      <c r="D18" s="138"/>
      <c r="E18" s="139"/>
      <c r="F18" s="140"/>
      <c r="G18" s="141"/>
      <c r="H18" s="133" t="s">
        <v>1161</v>
      </c>
      <c r="I18" s="133" t="s">
        <v>1168</v>
      </c>
      <c r="J18" s="133"/>
      <c r="K18" s="134"/>
      <c r="L18" s="135"/>
      <c r="M18" s="125">
        <f>+SUMIF('[1]Mapping SP PREV 2024'!$C$4:$C$99,'118_SPA 2024'!B18,'[1]Mapping SP PREV 2024'!$M$4:$M$99)</f>
        <v>1363765.0227166293</v>
      </c>
      <c r="N18" s="125">
        <f>+SUMIF('[1]Mapping SP PREV 2024'!$C$4:$C$99,'118_SPA 2024'!B18,'[1]Mapping SP PREV 2024'!$I$4:$I$99)</f>
        <v>1485343.8899999997</v>
      </c>
      <c r="O18" s="136">
        <f t="shared" si="1"/>
        <v>-121578.86728337035</v>
      </c>
      <c r="P18" s="137">
        <f t="shared" si="0"/>
        <v>-8.1852336083174909E-2</v>
      </c>
      <c r="Q18" s="128"/>
    </row>
    <row r="19" spans="1:19" s="142" customFormat="1" ht="21">
      <c r="A19" s="70" t="s">
        <v>6</v>
      </c>
      <c r="B19" s="116" t="s">
        <v>1169</v>
      </c>
      <c r="C19" s="117"/>
      <c r="D19" s="138"/>
      <c r="E19" s="139"/>
      <c r="F19" s="140"/>
      <c r="G19" s="141"/>
      <c r="H19" s="133" t="s">
        <v>1164</v>
      </c>
      <c r="I19" s="133" t="s">
        <v>1170</v>
      </c>
      <c r="J19" s="133"/>
      <c r="K19" s="134"/>
      <c r="L19" s="135"/>
      <c r="M19" s="125">
        <f>+SUMIF('[1]Mapping SP PREV 2024'!$C$4:$C$99,'118_SPA 2024'!B19,'[1]Mapping SP PREV 2024'!$M$4:$M$99)</f>
        <v>102147154.51304406</v>
      </c>
      <c r="N19" s="125">
        <f>+SUMIF('[1]Mapping SP PREV 2024'!$C$4:$C$99,'118_SPA 2024'!B19,'[1]Mapping SP PREV 2024'!$I$4:$I$99)</f>
        <v>107699354.42525001</v>
      </c>
      <c r="O19" s="136">
        <f t="shared" si="1"/>
        <v>-5552199.9122059494</v>
      </c>
      <c r="P19" s="137">
        <f t="shared" si="0"/>
        <v>-5.1552768740684686E-2</v>
      </c>
      <c r="Q19" s="128"/>
    </row>
    <row r="20" spans="1:19" s="129" customFormat="1" ht="21">
      <c r="A20" s="70" t="s">
        <v>6</v>
      </c>
      <c r="B20" s="116" t="s">
        <v>1171</v>
      </c>
      <c r="C20" s="117"/>
      <c r="D20" s="143"/>
      <c r="E20" s="144"/>
      <c r="F20" s="145"/>
      <c r="G20" s="146" t="s">
        <v>1149</v>
      </c>
      <c r="H20" s="147" t="s">
        <v>1172</v>
      </c>
      <c r="I20" s="147"/>
      <c r="J20" s="147"/>
      <c r="K20" s="148"/>
      <c r="L20" s="149"/>
      <c r="M20" s="125">
        <f>+SUMIF('[1]Mapping SP PREV 2024'!$C$4:$C$99,'118_SPA 2024'!B20,'[1]Mapping SP PREV 2024'!$M$4:$M$99)</f>
        <v>4322106.0647604279</v>
      </c>
      <c r="N20" s="125">
        <f>+SUMIF('[1]Mapping SP PREV 2024'!$C$4:$C$99,'118_SPA 2024'!B20,'[1]Mapping SP PREV 2024'!$I$4:$I$99)</f>
        <v>5248380.6050000004</v>
      </c>
      <c r="O20" s="126">
        <f t="shared" si="1"/>
        <v>-926274.54023957253</v>
      </c>
      <c r="P20" s="127">
        <f t="shared" si="0"/>
        <v>-0.17648768447873883</v>
      </c>
      <c r="Q20" s="128"/>
    </row>
    <row r="21" spans="1:19" s="129" customFormat="1" ht="21">
      <c r="A21" s="70" t="s">
        <v>6</v>
      </c>
      <c r="B21" s="116" t="s">
        <v>1173</v>
      </c>
      <c r="C21" s="117"/>
      <c r="D21" s="130"/>
      <c r="E21" s="119"/>
      <c r="F21" s="120"/>
      <c r="G21" s="121" t="s">
        <v>1152</v>
      </c>
      <c r="H21" s="147" t="s">
        <v>1174</v>
      </c>
      <c r="I21" s="147"/>
      <c r="J21" s="147"/>
      <c r="K21" s="148"/>
      <c r="L21" s="149"/>
      <c r="M21" s="125">
        <f>+SUMIF('[1]Mapping SP PREV 2024'!$C$4:$C$99,'118_SPA 2024'!B21,'[1]Mapping SP PREV 2024'!$M$4:$M$99)</f>
        <v>7891867.9990966171</v>
      </c>
      <c r="N21" s="125">
        <f>+SUMIF('[1]Mapping SP PREV 2024'!$C$4:$C$99,'118_SPA 2024'!B21,'[1]Mapping SP PREV 2024'!$I$4:$I$99)</f>
        <v>11817324.50999999</v>
      </c>
      <c r="O21" s="126">
        <f t="shared" si="1"/>
        <v>-3925456.5109033734</v>
      </c>
      <c r="P21" s="127">
        <f t="shared" si="0"/>
        <v>-0.33217810914658352</v>
      </c>
      <c r="Q21" s="128"/>
    </row>
    <row r="22" spans="1:19" s="129" customFormat="1" ht="21">
      <c r="A22" s="70" t="s">
        <v>6</v>
      </c>
      <c r="B22" s="116" t="s">
        <v>1175</v>
      </c>
      <c r="C22" s="117"/>
      <c r="D22" s="130"/>
      <c r="E22" s="119"/>
      <c r="F22" s="120"/>
      <c r="G22" s="121" t="s">
        <v>1155</v>
      </c>
      <c r="H22" s="122" t="s">
        <v>1176</v>
      </c>
      <c r="I22" s="122"/>
      <c r="J22" s="122"/>
      <c r="K22" s="123"/>
      <c r="L22" s="124"/>
      <c r="M22" s="125">
        <f>+SUMIF('[1]Mapping SP PREV 2024'!$C$4:$C$99,'118_SPA 2024'!B22,'[1]Mapping SP PREV 2024'!$M$4:$M$99)</f>
        <v>1467435.9947971627</v>
      </c>
      <c r="N22" s="125">
        <f>+SUMIF('[1]Mapping SP PREV 2024'!$C$4:$C$99,'118_SPA 2024'!B22,'[1]Mapping SP PREV 2024'!$I$4:$I$99)</f>
        <v>1081728.2106250003</v>
      </c>
      <c r="O22" s="126">
        <f t="shared" si="1"/>
        <v>385707.78417216241</v>
      </c>
      <c r="P22" s="127">
        <f t="shared" si="0"/>
        <v>0.35656626163914906</v>
      </c>
      <c r="Q22" s="128"/>
    </row>
    <row r="23" spans="1:19" s="129" customFormat="1" ht="21">
      <c r="A23" s="70" t="s">
        <v>6</v>
      </c>
      <c r="B23" s="116" t="s">
        <v>1177</v>
      </c>
      <c r="C23" s="117"/>
      <c r="D23" s="130"/>
      <c r="E23" s="119"/>
      <c r="F23" s="120"/>
      <c r="G23" s="121" t="s">
        <v>1178</v>
      </c>
      <c r="H23" s="122" t="s">
        <v>1179</v>
      </c>
      <c r="I23" s="122"/>
      <c r="J23" s="122"/>
      <c r="K23" s="123"/>
      <c r="L23" s="124"/>
      <c r="M23" s="125">
        <f>+SUMIF('[1]Mapping SP PREV 2024'!$C$4:$C$99,'118_SPA 2024'!B23,'[1]Mapping SP PREV 2024'!$M$4:$M$99)</f>
        <v>-31016.732539024903</v>
      </c>
      <c r="N23" s="125">
        <f>+SUMIF('[1]Mapping SP PREV 2024'!$C$4:$C$99,'118_SPA 2024'!B23,'[1]Mapping SP PREV 2024'!$I$4:$I$99)</f>
        <v>41969.499999999884</v>
      </c>
      <c r="O23" s="126">
        <f t="shared" si="1"/>
        <v>-72986.232539024786</v>
      </c>
      <c r="P23" s="127">
        <f t="shared" si="0"/>
        <v>-1.7390303086533074</v>
      </c>
      <c r="Q23" s="128"/>
      <c r="S23" s="150"/>
    </row>
    <row r="24" spans="1:19" s="129" customFormat="1" ht="21">
      <c r="A24" s="70" t="s">
        <v>6</v>
      </c>
      <c r="B24" s="116" t="s">
        <v>1180</v>
      </c>
      <c r="C24" s="117"/>
      <c r="D24" s="130"/>
      <c r="E24" s="119"/>
      <c r="F24" s="120"/>
      <c r="G24" s="121" t="s">
        <v>1181</v>
      </c>
      <c r="H24" s="122" t="s">
        <v>1182</v>
      </c>
      <c r="I24" s="122"/>
      <c r="J24" s="122"/>
      <c r="K24" s="123"/>
      <c r="L24" s="124"/>
      <c r="M24" s="125">
        <f>+SUMIF('[1]Mapping SP PREV 2024'!$C$4:$C$99,'118_SPA 2024'!B24,'[1]Mapping SP PREV 2024'!$M$4:$M$99)</f>
        <v>126284.82</v>
      </c>
      <c r="N24" s="125">
        <f>+SUMIF('[1]Mapping SP PREV 2024'!$C$4:$C$99,'118_SPA 2024'!B24,'[1]Mapping SP PREV 2024'!$I$4:$I$99)</f>
        <v>126284.82</v>
      </c>
      <c r="O24" s="151">
        <f t="shared" si="1"/>
        <v>0</v>
      </c>
      <c r="P24" s="152">
        <f t="shared" si="0"/>
        <v>0</v>
      </c>
      <c r="Q24" s="128"/>
      <c r="S24" s="150"/>
    </row>
    <row r="25" spans="1:19" s="129" customFormat="1" ht="21">
      <c r="A25" s="70" t="s">
        <v>6</v>
      </c>
      <c r="B25" s="116" t="s">
        <v>1183</v>
      </c>
      <c r="C25" s="117"/>
      <c r="D25" s="130"/>
      <c r="E25" s="119"/>
      <c r="F25" s="119"/>
      <c r="G25" s="121" t="s">
        <v>1184</v>
      </c>
      <c r="H25" s="122" t="s">
        <v>1185</v>
      </c>
      <c r="I25" s="122"/>
      <c r="J25" s="122"/>
      <c r="K25" s="123"/>
      <c r="L25" s="124"/>
      <c r="M25" s="125">
        <f>+SUMIF('[1]Mapping SP PREV 2024'!$C$4:$C$99,'118_SPA 2024'!B25,'[1]Mapping SP PREV 2024'!$M$4:$M$99)</f>
        <v>-164556.5101258941</v>
      </c>
      <c r="N25" s="125">
        <f>+SUMIF('[1]Mapping SP PREV 2024'!$C$4:$C$99,'118_SPA 2024'!B25,'[1]Mapping SP PREV 2024'!$I$4:$I$99)</f>
        <v>341936.93000000156</v>
      </c>
      <c r="O25" s="126">
        <f t="shared" si="1"/>
        <v>-506493.44012589566</v>
      </c>
      <c r="P25" s="127">
        <f t="shared" si="0"/>
        <v>-1.4812481358064873</v>
      </c>
      <c r="Q25" s="128"/>
    </row>
    <row r="26" spans="1:19" s="129" customFormat="1" ht="21">
      <c r="A26" s="70" t="s">
        <v>6</v>
      </c>
      <c r="B26" s="116" t="s">
        <v>1186</v>
      </c>
      <c r="C26" s="117"/>
      <c r="D26" s="130"/>
      <c r="E26" s="119"/>
      <c r="F26" s="119"/>
      <c r="G26" s="121" t="s">
        <v>1187</v>
      </c>
      <c r="H26" s="153" t="s">
        <v>1188</v>
      </c>
      <c r="I26" s="153"/>
      <c r="J26" s="153"/>
      <c r="K26" s="154"/>
      <c r="L26" s="155"/>
      <c r="M26" s="125">
        <f>+SUMIF('[1]Mapping SP PREV 2024'!$C$4:$C$99,'118_SPA 2024'!B26,'[1]Mapping SP PREV 2024'!$M$4:$M$99)</f>
        <v>15463201.739999998</v>
      </c>
      <c r="N26" s="125">
        <f>+SUMIF('[1]Mapping SP PREV 2024'!$C$4:$C$99,'118_SPA 2024'!B26,'[1]Mapping SP PREV 2024'!$I$4:$I$99)</f>
        <v>15463201.739999998</v>
      </c>
      <c r="O26" s="126">
        <f t="shared" si="1"/>
        <v>0</v>
      </c>
      <c r="P26" s="127">
        <f t="shared" si="0"/>
        <v>0</v>
      </c>
      <c r="Q26" s="128"/>
    </row>
    <row r="27" spans="1:19" s="129" customFormat="1" ht="21">
      <c r="A27" s="70" t="s">
        <v>6</v>
      </c>
      <c r="B27" s="132"/>
      <c r="C27" s="132"/>
      <c r="D27" s="130"/>
      <c r="E27" s="119"/>
      <c r="F27" s="119"/>
      <c r="G27" s="121"/>
      <c r="H27" s="153"/>
      <c r="I27" s="153"/>
      <c r="J27" s="153"/>
      <c r="K27" s="156" t="s">
        <v>1189</v>
      </c>
      <c r="L27" s="156" t="s">
        <v>1190</v>
      </c>
      <c r="M27" s="125">
        <f>+SUMIF('[1]Mapping SP PREV 2024'!$C$4:$C$99,'118_SPA 2024'!B27,'[1]Mapping SP PREV 2024'!$M$4:$M$99)</f>
        <v>0</v>
      </c>
      <c r="N27" s="125">
        <f>+SUMIF('[1]Mapping SP PREV 2024'!$C$4:$C$99,'118_SPA 2024'!B27,'[1]Mapping SP PREV 2024'!$I$4:$I$99)</f>
        <v>0</v>
      </c>
      <c r="O27" s="126">
        <f t="shared" si="1"/>
        <v>0</v>
      </c>
      <c r="P27" s="127"/>
      <c r="Q27" s="128"/>
    </row>
    <row r="28" spans="1:19" s="115" customFormat="1" ht="21">
      <c r="A28" s="70" t="s">
        <v>6</v>
      </c>
      <c r="B28" s="106"/>
      <c r="C28" s="106"/>
      <c r="D28" s="107"/>
      <c r="E28" s="108" t="s">
        <v>1191</v>
      </c>
      <c r="F28" s="157" t="s">
        <v>1192</v>
      </c>
      <c r="G28" s="157"/>
      <c r="H28" s="157"/>
      <c r="I28" s="157"/>
      <c r="J28" s="157"/>
      <c r="K28" s="112">
        <f>K29+K34</f>
        <v>0</v>
      </c>
      <c r="L28" s="112">
        <f>L29+L34</f>
        <v>0</v>
      </c>
      <c r="M28" s="112">
        <f>M29+M34</f>
        <v>1278000</v>
      </c>
      <c r="N28" s="112">
        <f>N29+N34</f>
        <v>1278000</v>
      </c>
      <c r="O28" s="113">
        <f t="shared" si="1"/>
        <v>0</v>
      </c>
      <c r="P28" s="114">
        <f t="shared" ref="P28:P37" si="2">IF(N28=0,"-    ",O28/N28)</f>
        <v>0</v>
      </c>
      <c r="Q28" s="115" t="s">
        <v>9</v>
      </c>
    </row>
    <row r="29" spans="1:19" s="129" customFormat="1" ht="21">
      <c r="A29" s="70" t="s">
        <v>6</v>
      </c>
      <c r="B29" s="132"/>
      <c r="C29" s="132"/>
      <c r="D29" s="130"/>
      <c r="E29" s="119"/>
      <c r="F29" s="119"/>
      <c r="G29" s="121" t="s">
        <v>1143</v>
      </c>
      <c r="H29" s="153" t="s">
        <v>1193</v>
      </c>
      <c r="I29" s="153"/>
      <c r="J29" s="153"/>
      <c r="K29" s="158">
        <v>0</v>
      </c>
      <c r="L29" s="158">
        <f>SUM(L30:L33)</f>
        <v>0</v>
      </c>
      <c r="M29" s="125">
        <f>+SUM(M30:M33)</f>
        <v>0</v>
      </c>
      <c r="N29" s="125">
        <f>+SUM(N30:N33)</f>
        <v>0</v>
      </c>
      <c r="O29" s="126">
        <f t="shared" si="1"/>
        <v>0</v>
      </c>
      <c r="P29" s="127" t="str">
        <f t="shared" si="2"/>
        <v xml:space="preserve">-    </v>
      </c>
      <c r="Q29" s="129" t="s">
        <v>9</v>
      </c>
    </row>
    <row r="30" spans="1:19" s="129" customFormat="1" ht="21">
      <c r="A30" s="70" t="s">
        <v>6</v>
      </c>
      <c r="B30" s="116" t="s">
        <v>1194</v>
      </c>
      <c r="C30" s="117"/>
      <c r="D30" s="118"/>
      <c r="E30" s="119"/>
      <c r="F30" s="120"/>
      <c r="G30" s="121"/>
      <c r="H30" s="133" t="s">
        <v>1161</v>
      </c>
      <c r="I30" s="133" t="s">
        <v>1195</v>
      </c>
      <c r="J30" s="122"/>
      <c r="K30" s="158">
        <v>0</v>
      </c>
      <c r="L30" s="135"/>
      <c r="M30" s="125">
        <f>+SUMIF('[1]Mapping SP PREV 2024'!$C$4:$C$99,'118_SPA 2024'!B30,'[1]Mapping SP PREV 2024'!$M$4:$M$99)</f>
        <v>0</v>
      </c>
      <c r="N30" s="125">
        <f>+SUMIF('[1]Mapping SP PREV 2024'!$C$4:$C$99,'118_SPA 2024'!B30,'[1]Mapping SP PREV 2024'!$I$4:$I$99)</f>
        <v>0</v>
      </c>
      <c r="O30" s="136">
        <f t="shared" si="1"/>
        <v>0</v>
      </c>
      <c r="P30" s="137" t="str">
        <f t="shared" si="2"/>
        <v xml:space="preserve">-    </v>
      </c>
      <c r="Q30" s="128"/>
    </row>
    <row r="31" spans="1:19" s="129" customFormat="1" ht="21">
      <c r="A31" s="70" t="s">
        <v>6</v>
      </c>
      <c r="B31" s="116" t="s">
        <v>1196</v>
      </c>
      <c r="C31" s="117"/>
      <c r="D31" s="118"/>
      <c r="E31" s="119"/>
      <c r="F31" s="120"/>
      <c r="G31" s="121"/>
      <c r="H31" s="133" t="s">
        <v>1164</v>
      </c>
      <c r="I31" s="133" t="s">
        <v>1197</v>
      </c>
      <c r="J31" s="122"/>
      <c r="K31" s="158">
        <v>0</v>
      </c>
      <c r="L31" s="135"/>
      <c r="M31" s="125">
        <f>+SUMIF('[1]Mapping SP PREV 2024'!$C$4:$C$99,'118_SPA 2024'!B31,'[1]Mapping SP PREV 2024'!$M$4:$M$99)</f>
        <v>0</v>
      </c>
      <c r="N31" s="125">
        <f>+SUMIF('[1]Mapping SP PREV 2024'!$C$4:$C$99,'118_SPA 2024'!B31,'[1]Mapping SP PREV 2024'!$I$4:$I$99)</f>
        <v>0</v>
      </c>
      <c r="O31" s="136">
        <f t="shared" si="1"/>
        <v>0</v>
      </c>
      <c r="P31" s="137" t="str">
        <f t="shared" si="2"/>
        <v xml:space="preserve">-    </v>
      </c>
      <c r="Q31" s="128"/>
    </row>
    <row r="32" spans="1:19" s="129" customFormat="1" ht="21">
      <c r="A32" s="70" t="s">
        <v>6</v>
      </c>
      <c r="B32" s="116" t="s">
        <v>1198</v>
      </c>
      <c r="C32" s="117"/>
      <c r="D32" s="118"/>
      <c r="E32" s="119"/>
      <c r="F32" s="120"/>
      <c r="G32" s="121"/>
      <c r="H32" s="133" t="s">
        <v>1199</v>
      </c>
      <c r="I32" s="133" t="s">
        <v>1200</v>
      </c>
      <c r="J32" s="159"/>
      <c r="K32" s="158">
        <v>0</v>
      </c>
      <c r="L32" s="135"/>
      <c r="M32" s="125">
        <f>+SUMIF('[1]Mapping SP PREV 2024'!$C$4:$C$99,'118_SPA 2024'!B32,'[1]Mapping SP PREV 2024'!$M$4:$M$99)</f>
        <v>0</v>
      </c>
      <c r="N32" s="125">
        <f>+SUMIF('[1]Mapping SP PREV 2024'!$C$4:$C$99,'118_SPA 2024'!B32,'[1]Mapping SP PREV 2024'!$I$4:$I$99)</f>
        <v>0</v>
      </c>
      <c r="O32" s="136">
        <f t="shared" si="1"/>
        <v>0</v>
      </c>
      <c r="P32" s="137" t="str">
        <f t="shared" si="2"/>
        <v xml:space="preserve">-    </v>
      </c>
      <c r="Q32" s="128"/>
    </row>
    <row r="33" spans="1:17" s="129" customFormat="1" ht="21">
      <c r="A33" s="70" t="s">
        <v>6</v>
      </c>
      <c r="B33" s="116" t="s">
        <v>1201</v>
      </c>
      <c r="C33" s="117"/>
      <c r="D33" s="118"/>
      <c r="E33" s="119"/>
      <c r="F33" s="120"/>
      <c r="G33" s="133"/>
      <c r="H33" s="133" t="s">
        <v>1202</v>
      </c>
      <c r="I33" s="133" t="s">
        <v>1203</v>
      </c>
      <c r="J33" s="159"/>
      <c r="K33" s="160">
        <v>0</v>
      </c>
      <c r="L33" s="161"/>
      <c r="M33" s="125">
        <f>+SUMIF('[1]Mapping SP PREV 2024'!$C$4:$C$99,'118_SPA 2024'!B33,'[1]Mapping SP PREV 2024'!$M$4:$M$99)</f>
        <v>0</v>
      </c>
      <c r="N33" s="125">
        <f>+SUMIF('[1]Mapping SP PREV 2024'!$C$4:$C$99,'118_SPA 2024'!B33,'[1]Mapping SP PREV 2024'!$I$4:$I$99)</f>
        <v>0</v>
      </c>
      <c r="O33" s="136">
        <f t="shared" si="1"/>
        <v>0</v>
      </c>
      <c r="P33" s="137" t="str">
        <f t="shared" si="2"/>
        <v xml:space="preserve">-    </v>
      </c>
      <c r="Q33" s="128"/>
    </row>
    <row r="34" spans="1:17" s="129" customFormat="1" ht="21">
      <c r="A34" s="70" t="s">
        <v>6</v>
      </c>
      <c r="B34" s="132"/>
      <c r="C34" s="132"/>
      <c r="D34" s="118"/>
      <c r="E34" s="119"/>
      <c r="F34" s="120"/>
      <c r="G34" s="121" t="s">
        <v>1146</v>
      </c>
      <c r="H34" s="153" t="s">
        <v>1204</v>
      </c>
      <c r="I34" s="133"/>
      <c r="J34" s="162"/>
      <c r="K34" s="162"/>
      <c r="L34" s="163"/>
      <c r="M34" s="164">
        <f>SUM(M35:M36)</f>
        <v>1278000</v>
      </c>
      <c r="N34" s="164">
        <f>SUM(N35:N36)</f>
        <v>1278000</v>
      </c>
      <c r="O34" s="136">
        <f t="shared" si="1"/>
        <v>0</v>
      </c>
      <c r="P34" s="137">
        <f t="shared" si="2"/>
        <v>0</v>
      </c>
      <c r="Q34" s="129" t="s">
        <v>9</v>
      </c>
    </row>
    <row r="35" spans="1:17" s="129" customFormat="1" ht="21">
      <c r="A35" s="70" t="s">
        <v>6</v>
      </c>
      <c r="B35" s="116" t="s">
        <v>1205</v>
      </c>
      <c r="C35" s="117"/>
      <c r="D35" s="118"/>
      <c r="E35" s="119"/>
      <c r="F35" s="120"/>
      <c r="G35" s="121"/>
      <c r="H35" s="133" t="s">
        <v>1161</v>
      </c>
      <c r="I35" s="133" t="s">
        <v>1206</v>
      </c>
      <c r="J35" s="122"/>
      <c r="K35" s="122"/>
      <c r="L35" s="159"/>
      <c r="M35" s="125">
        <f>+SUMIF('[1]Mapping SP PREV 2024'!$C$4:$C$99,'118_SPA 2024'!B35,'[1]Mapping SP PREV 2024'!$M$4:$M$99)</f>
        <v>1278000</v>
      </c>
      <c r="N35" s="125">
        <f>+SUMIF('[1]Mapping SP PREV 2024'!$C$4:$C$99,'118_SPA 2024'!B35,'[1]Mapping SP PREV 2024'!$I$4:$I$99)</f>
        <v>1278000</v>
      </c>
      <c r="O35" s="136">
        <f t="shared" si="1"/>
        <v>0</v>
      </c>
      <c r="P35" s="137">
        <f t="shared" si="2"/>
        <v>0</v>
      </c>
      <c r="Q35" s="128"/>
    </row>
    <row r="36" spans="1:17" s="129" customFormat="1" ht="21">
      <c r="A36" s="70" t="s">
        <v>6</v>
      </c>
      <c r="B36" s="116" t="s">
        <v>1207</v>
      </c>
      <c r="C36" s="117"/>
      <c r="D36" s="118"/>
      <c r="E36" s="119"/>
      <c r="F36" s="120"/>
      <c r="G36" s="121"/>
      <c r="H36" s="133" t="s">
        <v>1164</v>
      </c>
      <c r="I36" s="133" t="s">
        <v>1208</v>
      </c>
      <c r="J36" s="165"/>
      <c r="K36" s="165"/>
      <c r="L36" s="166"/>
      <c r="M36" s="125">
        <f>+SUMIF('[1]Mapping SP PREV 2024'!$C$4:$C$99,'118_SPA 2024'!B36,'[1]Mapping SP PREV 2024'!$M$4:$M$99)</f>
        <v>0</v>
      </c>
      <c r="N36" s="125">
        <f>+SUMIF('[1]Mapping SP PREV 2024'!$C$4:$C$99,'118_SPA 2024'!B36,'[1]Mapping SP PREV 2024'!$I$4:$I$99)</f>
        <v>0</v>
      </c>
      <c r="O36" s="136">
        <f t="shared" si="1"/>
        <v>0</v>
      </c>
      <c r="P36" s="137" t="str">
        <f t="shared" si="2"/>
        <v xml:space="preserve">-    </v>
      </c>
      <c r="Q36" s="128"/>
    </row>
    <row r="37" spans="1:17" s="105" customFormat="1" ht="25.5" customHeight="1">
      <c r="A37" s="70" t="s">
        <v>6</v>
      </c>
      <c r="B37" s="96"/>
      <c r="C37" s="96"/>
      <c r="D37" s="167"/>
      <c r="E37" s="168" t="s">
        <v>1209</v>
      </c>
      <c r="F37" s="169"/>
      <c r="G37" s="169"/>
      <c r="H37" s="169"/>
      <c r="I37" s="169"/>
      <c r="J37" s="169"/>
      <c r="K37" s="170"/>
      <c r="L37" s="171"/>
      <c r="M37" s="172">
        <f>M7+M13+M28</f>
        <v>137797289.94174996</v>
      </c>
      <c r="N37" s="172">
        <f>N7+N13+N28</f>
        <v>148516571.66087499</v>
      </c>
      <c r="O37" s="173">
        <f t="shared" si="1"/>
        <v>-10719281.719125032</v>
      </c>
      <c r="P37" s="174">
        <f t="shared" si="2"/>
        <v>-7.2175660932987357E-2</v>
      </c>
      <c r="Q37" s="105" t="s">
        <v>9</v>
      </c>
    </row>
    <row r="38" spans="1:17" s="70" customFormat="1" ht="12.75" customHeight="1">
      <c r="A38" s="70" t="s">
        <v>6</v>
      </c>
      <c r="B38" s="71"/>
      <c r="C38" s="71"/>
      <c r="D38" s="175"/>
      <c r="E38" s="176"/>
      <c r="F38" s="177"/>
      <c r="G38" s="177"/>
      <c r="H38" s="177"/>
      <c r="I38" s="177"/>
      <c r="J38" s="177"/>
      <c r="K38" s="178"/>
      <c r="L38" s="179"/>
      <c r="M38" s="158">
        <f>+SUMIF('[1]Mapping SP PREV 2024'!$C$4:$C$99,'118_SPA 2024'!B38,'[1]Mapping SP PREV 2024'!$M$4:$M$99)</f>
        <v>0</v>
      </c>
      <c r="N38" s="158">
        <f>+SUMIF('[1]Mapping SP PREV 2024'!$C$4:$C$99,'118_SPA 2024'!B38,'[1]Mapping SP PREV 2024'!$I$4:$I$99)</f>
        <v>0</v>
      </c>
      <c r="O38" s="180">
        <f t="shared" si="1"/>
        <v>0</v>
      </c>
      <c r="P38" s="181"/>
      <c r="Q38" s="128"/>
    </row>
    <row r="39" spans="1:17" s="105" customFormat="1" ht="21">
      <c r="A39" s="70" t="s">
        <v>6</v>
      </c>
      <c r="B39" s="96"/>
      <c r="C39" s="96"/>
      <c r="D39" s="182" t="s">
        <v>1210</v>
      </c>
      <c r="E39" s="183" t="s">
        <v>1211</v>
      </c>
      <c r="F39" s="184"/>
      <c r="G39" s="184"/>
      <c r="H39" s="184"/>
      <c r="I39" s="184"/>
      <c r="J39" s="184"/>
      <c r="K39" s="185"/>
      <c r="L39" s="186"/>
      <c r="M39" s="158"/>
      <c r="N39" s="158"/>
      <c r="O39" s="187"/>
      <c r="P39" s="188"/>
      <c r="Q39" s="105" t="s">
        <v>9</v>
      </c>
    </row>
    <row r="40" spans="1:17" s="105" customFormat="1" ht="21">
      <c r="A40" s="70" t="s">
        <v>6</v>
      </c>
      <c r="B40" s="96"/>
      <c r="C40" s="96"/>
      <c r="D40" s="189"/>
      <c r="E40" s="108" t="s">
        <v>1140</v>
      </c>
      <c r="F40" s="109" t="s">
        <v>1212</v>
      </c>
      <c r="G40" s="109"/>
      <c r="H40" s="109"/>
      <c r="I40" s="109"/>
      <c r="J40" s="109"/>
      <c r="K40" s="110"/>
      <c r="L40" s="111"/>
      <c r="M40" s="112">
        <f>SUM(M41:M44)</f>
        <v>17957692.069717355</v>
      </c>
      <c r="N40" s="112">
        <f>SUM(N41:N44)</f>
        <v>17957692.069717355</v>
      </c>
      <c r="O40" s="113">
        <f t="shared" si="1"/>
        <v>0</v>
      </c>
      <c r="P40" s="190">
        <f>IF(N40=0,"-    ",O40/N40)</f>
        <v>0</v>
      </c>
      <c r="Q40" s="105" t="s">
        <v>9</v>
      </c>
    </row>
    <row r="41" spans="1:17" s="70" customFormat="1" ht="21">
      <c r="A41" s="70" t="s">
        <v>6</v>
      </c>
      <c r="B41" s="116" t="s">
        <v>1213</v>
      </c>
      <c r="C41" s="117"/>
      <c r="D41" s="191"/>
      <c r="E41" s="192"/>
      <c r="F41" s="193"/>
      <c r="G41" s="194" t="s">
        <v>1143</v>
      </c>
      <c r="H41" s="177" t="s">
        <v>1214</v>
      </c>
      <c r="I41" s="177"/>
      <c r="J41" s="177"/>
      <c r="K41" s="178"/>
      <c r="L41" s="179"/>
      <c r="M41" s="125">
        <f>+SUMIF('[1]Mapping SP PREV 2024'!$C$4:$C$99,'118_SPA 2024'!B41,'[1]Mapping SP PREV 2024'!$M$4:$M$99)</f>
        <v>17728842.689107355</v>
      </c>
      <c r="N41" s="125">
        <f>+SUMIF('[1]Mapping SP PREV 2024'!$C$4:$C$99,'118_SPA 2024'!B41,'[1]Mapping SP PREV 2024'!$I$4:$I$99)</f>
        <v>17728842.689107355</v>
      </c>
      <c r="O41" s="180">
        <f t="shared" si="1"/>
        <v>0</v>
      </c>
      <c r="P41" s="181">
        <f>IF(N41=0,"-    ",O41/N41)</f>
        <v>0</v>
      </c>
      <c r="Q41" s="128"/>
    </row>
    <row r="42" spans="1:17" s="70" customFormat="1" ht="21">
      <c r="A42" s="70" t="s">
        <v>6</v>
      </c>
      <c r="B42" s="116" t="s">
        <v>1215</v>
      </c>
      <c r="C42" s="117"/>
      <c r="D42" s="191"/>
      <c r="E42" s="192"/>
      <c r="F42" s="193"/>
      <c r="G42" s="194" t="s">
        <v>1146</v>
      </c>
      <c r="H42" s="177" t="s">
        <v>1216</v>
      </c>
      <c r="I42" s="177"/>
      <c r="J42" s="177"/>
      <c r="K42" s="178"/>
      <c r="L42" s="179"/>
      <c r="M42" s="125">
        <f>+SUMIF('[1]Mapping SP PREV 2024'!$C$4:$C$99,'118_SPA 2024'!B42,'[1]Mapping SP PREV 2024'!$M$4:$M$99)</f>
        <v>228849.38061000002</v>
      </c>
      <c r="N42" s="125">
        <f>+SUMIF('[1]Mapping SP PREV 2024'!$C$4:$C$99,'118_SPA 2024'!B42,'[1]Mapping SP PREV 2024'!$I$4:$I$99)</f>
        <v>228849.38061000002</v>
      </c>
      <c r="O42" s="180">
        <f t="shared" si="1"/>
        <v>0</v>
      </c>
      <c r="P42" s="181">
        <f>IF(N42=0,"-    ",O42/N42)</f>
        <v>0</v>
      </c>
      <c r="Q42" s="128"/>
    </row>
    <row r="43" spans="1:17" s="70" customFormat="1" ht="21">
      <c r="A43" s="70" t="s">
        <v>6</v>
      </c>
      <c r="B43" s="116" t="s">
        <v>1217</v>
      </c>
      <c r="C43" s="117"/>
      <c r="D43" s="191"/>
      <c r="E43" s="192"/>
      <c r="F43" s="193"/>
      <c r="G43" s="194" t="s">
        <v>1149</v>
      </c>
      <c r="H43" s="177" t="s">
        <v>1218</v>
      </c>
      <c r="I43" s="194"/>
      <c r="J43" s="177"/>
      <c r="K43" s="178"/>
      <c r="L43" s="179"/>
      <c r="M43" s="125">
        <f>+SUMIF('[1]Mapping SP PREV 2024'!$C$4:$C$99,'118_SPA 2024'!B43,'[1]Mapping SP PREV 2024'!$M$4:$M$99)</f>
        <v>0</v>
      </c>
      <c r="N43" s="125">
        <f>+SUMIF('[1]Mapping SP PREV 2024'!$C$4:$C$99,'118_SPA 2024'!B43,'[1]Mapping SP PREV 2024'!$I$4:$I$99)</f>
        <v>0</v>
      </c>
      <c r="O43" s="180">
        <f t="shared" si="1"/>
        <v>0</v>
      </c>
      <c r="P43" s="181" t="str">
        <f>IF(N43=0,"-    ",O43/N43)</f>
        <v xml:space="preserve">-    </v>
      </c>
      <c r="Q43" s="128"/>
    </row>
    <row r="44" spans="1:17" s="70" customFormat="1" ht="21">
      <c r="A44" s="70" t="s">
        <v>6</v>
      </c>
      <c r="B44" s="116" t="s">
        <v>1219</v>
      </c>
      <c r="C44" s="117"/>
      <c r="D44" s="175"/>
      <c r="E44" s="176"/>
      <c r="F44" s="177"/>
      <c r="G44" s="194" t="s">
        <v>1152</v>
      </c>
      <c r="H44" s="177" t="s">
        <v>1220</v>
      </c>
      <c r="I44" s="194"/>
      <c r="J44" s="177"/>
      <c r="K44" s="178"/>
      <c r="L44" s="179"/>
      <c r="M44" s="125">
        <f>+SUMIF('[1]Mapping SP PREV 2024'!$C$4:$C$99,'118_SPA 2024'!B44,'[1]Mapping SP PREV 2024'!$M$4:$M$99)</f>
        <v>0</v>
      </c>
      <c r="N44" s="125">
        <f>+SUMIF('[1]Mapping SP PREV 2024'!$C$4:$C$99,'118_SPA 2024'!B44,'[1]Mapping SP PREV 2024'!$I$4:$I$99)</f>
        <v>0</v>
      </c>
      <c r="O44" s="180">
        <f t="shared" si="1"/>
        <v>0</v>
      </c>
      <c r="P44" s="181" t="str">
        <f>IF(N44=0,"-    ",O44/N44)</f>
        <v xml:space="preserve">-    </v>
      </c>
      <c r="Q44" s="128"/>
    </row>
    <row r="45" spans="1:17" s="70" customFormat="1" ht="21">
      <c r="A45" s="70" t="s">
        <v>6</v>
      </c>
      <c r="B45" s="71"/>
      <c r="C45" s="71"/>
      <c r="D45" s="175"/>
      <c r="E45" s="176"/>
      <c r="F45" s="177"/>
      <c r="G45" s="194"/>
      <c r="H45" s="177"/>
      <c r="I45" s="194"/>
      <c r="J45" s="177"/>
      <c r="K45" s="195" t="s">
        <v>1189</v>
      </c>
      <c r="L45" s="196" t="s">
        <v>1190</v>
      </c>
      <c r="M45" s="125">
        <f>+SUMIF('[1]Mapping SP PREV 2024'!$C$4:$C$99,'118_SPA 2024'!B45,'[1]Mapping SP PREV 2024'!$M$4:$M$99)</f>
        <v>0</v>
      </c>
      <c r="N45" s="125">
        <f>+SUMIF('[1]Mapping SP PREV 2024'!$C$4:$C$99,'118_SPA 2024'!B45,'[1]Mapping SP PREV 2024'!$I$4:$I$99)</f>
        <v>0</v>
      </c>
      <c r="O45" s="180">
        <f t="shared" si="1"/>
        <v>0</v>
      </c>
      <c r="P45" s="181"/>
      <c r="Q45" s="128"/>
    </row>
    <row r="46" spans="1:17" s="105" customFormat="1" ht="21">
      <c r="A46" s="70" t="s">
        <v>6</v>
      </c>
      <c r="B46" s="96"/>
      <c r="C46" s="96"/>
      <c r="D46" s="189"/>
      <c r="E46" s="108" t="s">
        <v>1157</v>
      </c>
      <c r="F46" s="157" t="s">
        <v>1221</v>
      </c>
      <c r="G46" s="157"/>
      <c r="H46" s="157"/>
      <c r="I46" s="157"/>
      <c r="J46" s="197"/>
      <c r="K46" s="112">
        <f>K47+K58+K71+K72+K75+K76+K77</f>
        <v>0</v>
      </c>
      <c r="L46" s="112">
        <f>L47+L58+L71+L72+L75+L76+L77</f>
        <v>0</v>
      </c>
      <c r="M46" s="198">
        <f>M47+M58+M71+M72+M75+M76+M77</f>
        <v>181325228.72285241</v>
      </c>
      <c r="N46" s="198">
        <f>N47+N58+N71+N72+N75+N76+N77</f>
        <v>175360633.98072246</v>
      </c>
      <c r="O46" s="113">
        <f t="shared" si="1"/>
        <v>5964594.7421299517</v>
      </c>
      <c r="P46" s="190">
        <f t="shared" ref="P46:P86" si="3">IF(N46=0,"-    ",O46/N46)</f>
        <v>3.4013305077270906E-2</v>
      </c>
      <c r="Q46" s="105" t="s">
        <v>9</v>
      </c>
    </row>
    <row r="47" spans="1:17" s="204" customFormat="1" ht="21">
      <c r="A47" s="70" t="s">
        <v>6</v>
      </c>
      <c r="B47" s="199"/>
      <c r="C47" s="199"/>
      <c r="D47" s="200"/>
      <c r="E47" s="144"/>
      <c r="F47" s="145"/>
      <c r="G47" s="201" t="s">
        <v>1143</v>
      </c>
      <c r="H47" s="202" t="s">
        <v>1222</v>
      </c>
      <c r="I47" s="202"/>
      <c r="J47" s="203"/>
      <c r="K47" s="125">
        <f>K48+K51+K52+K57</f>
        <v>0</v>
      </c>
      <c r="L47" s="125">
        <f>L48+L51+L52+L57</f>
        <v>0</v>
      </c>
      <c r="M47" s="125">
        <f>M48+M51+M52+M57</f>
        <v>1227864.02</v>
      </c>
      <c r="N47" s="125">
        <f>N48+N51+N52+N57</f>
        <v>1448565</v>
      </c>
      <c r="O47" s="151">
        <f t="shared" si="1"/>
        <v>-220700.97999999998</v>
      </c>
      <c r="P47" s="152">
        <f t="shared" si="3"/>
        <v>-0.15235835464753048</v>
      </c>
      <c r="Q47" s="204" t="s">
        <v>9</v>
      </c>
    </row>
    <row r="48" spans="1:17" s="204" customFormat="1" ht="21">
      <c r="A48" s="70" t="s">
        <v>6</v>
      </c>
      <c r="B48" s="199"/>
      <c r="C48" s="199"/>
      <c r="D48" s="200"/>
      <c r="E48" s="144"/>
      <c r="F48" s="145"/>
      <c r="G48" s="146"/>
      <c r="H48" s="205" t="s">
        <v>1161</v>
      </c>
      <c r="I48" s="205" t="s">
        <v>1223</v>
      </c>
      <c r="J48" s="206"/>
      <c r="K48" s="207">
        <f>SUM(K49:K50)</f>
        <v>0</v>
      </c>
      <c r="L48" s="207">
        <f>SUM(L49:L50)</f>
        <v>0</v>
      </c>
      <c r="M48" s="207">
        <f>SUM(M49:M50)</f>
        <v>-220700.98</v>
      </c>
      <c r="N48" s="207">
        <f>SUM(N49:N50)</f>
        <v>0</v>
      </c>
      <c r="O48" s="208">
        <f t="shared" si="1"/>
        <v>-220700.98</v>
      </c>
      <c r="P48" s="209" t="str">
        <f t="shared" si="3"/>
        <v xml:space="preserve">-    </v>
      </c>
      <c r="Q48" s="204" t="s">
        <v>9</v>
      </c>
    </row>
    <row r="49" spans="1:17" s="204" customFormat="1" ht="21">
      <c r="A49" s="70" t="s">
        <v>6</v>
      </c>
      <c r="B49" s="116" t="s">
        <v>1224</v>
      </c>
      <c r="C49" s="210"/>
      <c r="D49" s="200"/>
      <c r="E49" s="144"/>
      <c r="F49" s="145"/>
      <c r="G49" s="146"/>
      <c r="H49" s="147"/>
      <c r="I49" s="147" t="s">
        <v>1143</v>
      </c>
      <c r="J49" s="206" t="s">
        <v>1225</v>
      </c>
      <c r="K49" s="125"/>
      <c r="L49" s="125"/>
      <c r="M49" s="125">
        <f>+SUMIF('[1]Mapping SP PREV 2024'!$C$4:$C$99,'118_SPA 2024'!B49,'[1]Mapping SP PREV 2024'!$M$4:$M$99)</f>
        <v>-220700.98</v>
      </c>
      <c r="N49" s="125">
        <f>+SUMIF('[1]Mapping SP PREV 2024'!$C$4:$C$99,'118_SPA 2024'!B49,'[1]Mapping SP PREV 2024'!$I$4:$I$99)</f>
        <v>0</v>
      </c>
      <c r="O49" s="151">
        <f t="shared" si="1"/>
        <v>-220700.98</v>
      </c>
      <c r="P49" s="152" t="str">
        <f t="shared" si="3"/>
        <v xml:space="preserve">-    </v>
      </c>
      <c r="Q49" s="128"/>
    </row>
    <row r="50" spans="1:17" s="204" customFormat="1" ht="21">
      <c r="A50" s="70" t="s">
        <v>6</v>
      </c>
      <c r="B50" s="116" t="s">
        <v>1226</v>
      </c>
      <c r="C50" s="210"/>
      <c r="D50" s="200"/>
      <c r="E50" s="144"/>
      <c r="F50" s="145"/>
      <c r="G50" s="146"/>
      <c r="H50" s="147"/>
      <c r="I50" s="147" t="s">
        <v>1146</v>
      </c>
      <c r="J50" s="206" t="s">
        <v>1227</v>
      </c>
      <c r="K50" s="125"/>
      <c r="L50" s="125"/>
      <c r="M50" s="125">
        <f>+SUMIF('[1]Mapping SP PREV 2024'!$C$4:$C$99,'118_SPA 2024'!B50,'[1]Mapping SP PREV 2024'!$M$4:$M$99)</f>
        <v>0</v>
      </c>
      <c r="N50" s="125">
        <f>+SUMIF('[1]Mapping SP PREV 2024'!$C$4:$C$99,'118_SPA 2024'!B50,'[1]Mapping SP PREV 2024'!$I$4:$I$99)</f>
        <v>0</v>
      </c>
      <c r="O50" s="151">
        <f t="shared" si="1"/>
        <v>0</v>
      </c>
      <c r="P50" s="152" t="str">
        <f t="shared" si="3"/>
        <v xml:space="preserve">-    </v>
      </c>
      <c r="Q50" s="128"/>
    </row>
    <row r="51" spans="1:17" s="204" customFormat="1" ht="21">
      <c r="A51" s="70" t="s">
        <v>6</v>
      </c>
      <c r="B51" s="116" t="s">
        <v>1228</v>
      </c>
      <c r="C51" s="210"/>
      <c r="D51" s="200"/>
      <c r="E51" s="144"/>
      <c r="F51" s="145"/>
      <c r="G51" s="146"/>
      <c r="H51" s="205" t="s">
        <v>1164</v>
      </c>
      <c r="I51" s="205" t="s">
        <v>1229</v>
      </c>
      <c r="J51" s="206"/>
      <c r="K51" s="125"/>
      <c r="L51" s="207"/>
      <c r="M51" s="125">
        <f>+SUMIF('[1]Mapping SP PREV 2024'!$C$4:$C$99,'118_SPA 2024'!B51,'[1]Mapping SP PREV 2024'!$M$4:$M$99)</f>
        <v>1448565</v>
      </c>
      <c r="N51" s="125">
        <f>+SUMIF('[1]Mapping SP PREV 2024'!$C$4:$C$99,'118_SPA 2024'!B51,'[1]Mapping SP PREV 2024'!$I$4:$I$99)</f>
        <v>1448565</v>
      </c>
      <c r="O51" s="151">
        <f t="shared" si="1"/>
        <v>0</v>
      </c>
      <c r="P51" s="152">
        <f t="shared" si="3"/>
        <v>0</v>
      </c>
      <c r="Q51" s="128"/>
    </row>
    <row r="52" spans="1:17" s="204" customFormat="1" ht="21">
      <c r="A52" s="70" t="s">
        <v>6</v>
      </c>
      <c r="B52" s="199"/>
      <c r="C52" s="199"/>
      <c r="D52" s="200"/>
      <c r="E52" s="144"/>
      <c r="F52" s="145"/>
      <c r="G52" s="146"/>
      <c r="H52" s="205" t="s">
        <v>1199</v>
      </c>
      <c r="I52" s="205" t="s">
        <v>1230</v>
      </c>
      <c r="J52" s="206"/>
      <c r="K52" s="207">
        <f>SUM(K53:K56)</f>
        <v>0</v>
      </c>
      <c r="L52" s="207">
        <f>SUM(L53:L56)</f>
        <v>0</v>
      </c>
      <c r="M52" s="207">
        <f>SUM(M53:M56)</f>
        <v>0</v>
      </c>
      <c r="N52" s="207">
        <f>SUM(N53:N56)</f>
        <v>0</v>
      </c>
      <c r="O52" s="151">
        <f t="shared" si="1"/>
        <v>0</v>
      </c>
      <c r="P52" s="152" t="str">
        <f t="shared" si="3"/>
        <v xml:space="preserve">-    </v>
      </c>
      <c r="Q52" s="204" t="s">
        <v>9</v>
      </c>
    </row>
    <row r="53" spans="1:17" s="204" customFormat="1" ht="21">
      <c r="A53" s="70" t="s">
        <v>6</v>
      </c>
      <c r="B53" s="116" t="s">
        <v>1231</v>
      </c>
      <c r="C53" s="210"/>
      <c r="D53" s="200"/>
      <c r="E53" s="144"/>
      <c r="F53" s="145"/>
      <c r="G53" s="146"/>
      <c r="H53" s="147"/>
      <c r="I53" s="147" t="s">
        <v>1143</v>
      </c>
      <c r="J53" s="206" t="s">
        <v>1232</v>
      </c>
      <c r="K53" s="125"/>
      <c r="L53" s="125"/>
      <c r="M53" s="125">
        <f>+SUMIF('[1]Mapping SP PREV 2024'!$C$4:$C$99,'118_SPA 2024'!B53,'[1]Mapping SP PREV 2024'!$M$4:$M$99)</f>
        <v>0</v>
      </c>
      <c r="N53" s="125">
        <f>+SUMIF('[1]Mapping SP PREV 2024'!$C$4:$C$99,'118_SPA 2024'!B53,'[1]Mapping SP PREV 2024'!$I$4:$I$99)</f>
        <v>0</v>
      </c>
      <c r="O53" s="151">
        <f t="shared" si="1"/>
        <v>0</v>
      </c>
      <c r="P53" s="152" t="str">
        <f t="shared" si="3"/>
        <v xml:space="preserve">-    </v>
      </c>
      <c r="Q53" s="128"/>
    </row>
    <row r="54" spans="1:17" s="204" customFormat="1" ht="21">
      <c r="A54" s="70" t="s">
        <v>6</v>
      </c>
      <c r="B54" s="116" t="s">
        <v>1233</v>
      </c>
      <c r="C54" s="210"/>
      <c r="D54" s="200"/>
      <c r="E54" s="144"/>
      <c r="F54" s="145"/>
      <c r="G54" s="146"/>
      <c r="H54" s="147"/>
      <c r="I54" s="147" t="s">
        <v>1146</v>
      </c>
      <c r="J54" s="206" t="s">
        <v>1234</v>
      </c>
      <c r="K54" s="125"/>
      <c r="L54" s="125"/>
      <c r="M54" s="125">
        <f>+SUMIF('[1]Mapping SP PREV 2024'!$C$4:$C$99,'118_SPA 2024'!B54,'[1]Mapping SP PREV 2024'!$M$4:$M$99)</f>
        <v>0</v>
      </c>
      <c r="N54" s="125">
        <f>+SUMIF('[1]Mapping SP PREV 2024'!$C$4:$C$99,'118_SPA 2024'!B54,'[1]Mapping SP PREV 2024'!$I$4:$I$99)</f>
        <v>0</v>
      </c>
      <c r="O54" s="151">
        <f t="shared" si="1"/>
        <v>0</v>
      </c>
      <c r="P54" s="152" t="str">
        <f t="shared" si="3"/>
        <v xml:space="preserve">-    </v>
      </c>
      <c r="Q54" s="128"/>
    </row>
    <row r="55" spans="1:17" s="204" customFormat="1" ht="21">
      <c r="A55" s="70" t="s">
        <v>6</v>
      </c>
      <c r="B55" s="116" t="s">
        <v>1235</v>
      </c>
      <c r="C55" s="210"/>
      <c r="D55" s="200"/>
      <c r="E55" s="144"/>
      <c r="F55" s="145"/>
      <c r="G55" s="146"/>
      <c r="H55" s="147"/>
      <c r="I55" s="147" t="s">
        <v>1149</v>
      </c>
      <c r="J55" s="147" t="s">
        <v>1236</v>
      </c>
      <c r="K55" s="125"/>
      <c r="L55" s="125"/>
      <c r="M55" s="125">
        <f>+SUMIF('[1]Mapping SP PREV 2024'!$C$4:$C$99,'118_SPA 2024'!B55,'[1]Mapping SP PREV 2024'!$M$4:$M$99)</f>
        <v>0</v>
      </c>
      <c r="N55" s="125">
        <f>+SUMIF('[1]Mapping SP PREV 2024'!$C$4:$C$99,'118_SPA 2024'!B55,'[1]Mapping SP PREV 2024'!$I$4:$I$99)</f>
        <v>0</v>
      </c>
      <c r="O55" s="151">
        <f t="shared" si="1"/>
        <v>0</v>
      </c>
      <c r="P55" s="152" t="str">
        <f t="shared" si="3"/>
        <v xml:space="preserve">-    </v>
      </c>
      <c r="Q55" s="128"/>
    </row>
    <row r="56" spans="1:17" s="204" customFormat="1" ht="21">
      <c r="A56" s="70" t="s">
        <v>6</v>
      </c>
      <c r="B56" s="116" t="s">
        <v>1237</v>
      </c>
      <c r="C56" s="210"/>
      <c r="D56" s="200"/>
      <c r="E56" s="144"/>
      <c r="F56" s="145"/>
      <c r="G56" s="146"/>
      <c r="H56" s="147"/>
      <c r="I56" s="147" t="s">
        <v>1152</v>
      </c>
      <c r="J56" s="147" t="s">
        <v>1238</v>
      </c>
      <c r="K56" s="125"/>
      <c r="L56" s="125"/>
      <c r="M56" s="125">
        <f>+SUMIF('[1]Mapping SP PREV 2024'!$C$4:$C$99,'118_SPA 2024'!B56,'[1]Mapping SP PREV 2024'!$M$4:$M$99)</f>
        <v>0</v>
      </c>
      <c r="N56" s="125">
        <f>+SUMIF('[1]Mapping SP PREV 2024'!$C$4:$C$99,'118_SPA 2024'!B56,'[1]Mapping SP PREV 2024'!$I$4:$I$99)</f>
        <v>0</v>
      </c>
      <c r="O56" s="151">
        <f t="shared" si="1"/>
        <v>0</v>
      </c>
      <c r="P56" s="152" t="str">
        <f t="shared" si="3"/>
        <v xml:space="preserve">-    </v>
      </c>
      <c r="Q56" s="128"/>
    </row>
    <row r="57" spans="1:17" s="204" customFormat="1" ht="21">
      <c r="A57" s="70" t="s">
        <v>6</v>
      </c>
      <c r="B57" s="116" t="s">
        <v>1239</v>
      </c>
      <c r="C57" s="210"/>
      <c r="D57" s="200"/>
      <c r="E57" s="144"/>
      <c r="F57" s="145"/>
      <c r="G57" s="146"/>
      <c r="H57" s="205" t="s">
        <v>1202</v>
      </c>
      <c r="I57" s="205" t="s">
        <v>1240</v>
      </c>
      <c r="J57" s="206"/>
      <c r="K57" s="125"/>
      <c r="L57" s="125"/>
      <c r="M57" s="125">
        <f>+SUMIF('[1]Mapping SP PREV 2024'!$C$4:$C$99,'118_SPA 2024'!B57,'[1]Mapping SP PREV 2024'!$M$4:$M$99)</f>
        <v>0</v>
      </c>
      <c r="N57" s="125">
        <f>+SUMIF('[1]Mapping SP PREV 2024'!$C$4:$C$99,'118_SPA 2024'!B57,'[1]Mapping SP PREV 2024'!$I$4:$I$99)</f>
        <v>0</v>
      </c>
      <c r="O57" s="151">
        <f t="shared" si="1"/>
        <v>0</v>
      </c>
      <c r="P57" s="152" t="str">
        <f t="shared" si="3"/>
        <v xml:space="preserve">-    </v>
      </c>
      <c r="Q57" s="128"/>
    </row>
    <row r="58" spans="1:17" s="204" customFormat="1" ht="21">
      <c r="A58" s="70" t="s">
        <v>6</v>
      </c>
      <c r="B58" s="199"/>
      <c r="C58" s="199"/>
      <c r="D58" s="200"/>
      <c r="E58" s="144"/>
      <c r="F58" s="145"/>
      <c r="G58" s="201" t="s">
        <v>1146</v>
      </c>
      <c r="H58" s="202" t="s">
        <v>1241</v>
      </c>
      <c r="I58" s="202"/>
      <c r="J58" s="203"/>
      <c r="K58" s="125">
        <f>K59+K66</f>
        <v>0</v>
      </c>
      <c r="L58" s="125">
        <f>L59+L66</f>
        <v>0</v>
      </c>
      <c r="M58" s="211">
        <f>M59+M66</f>
        <v>165526128.80285239</v>
      </c>
      <c r="N58" s="211">
        <f>N59+N66</f>
        <v>159398197.10072246</v>
      </c>
      <c r="O58" s="151">
        <f>M58-N58</f>
        <v>6127931.7021299303</v>
      </c>
      <c r="P58" s="152">
        <f t="shared" si="3"/>
        <v>3.8444171976786783E-2</v>
      </c>
      <c r="Q58" s="204" t="s">
        <v>9</v>
      </c>
    </row>
    <row r="59" spans="1:17" s="204" customFormat="1" ht="21">
      <c r="A59" s="70" t="s">
        <v>6</v>
      </c>
      <c r="B59" s="199"/>
      <c r="C59" s="199"/>
      <c r="D59" s="200"/>
      <c r="E59" s="144"/>
      <c r="F59" s="145"/>
      <c r="G59" s="146"/>
      <c r="H59" s="205" t="s">
        <v>1161</v>
      </c>
      <c r="I59" s="205" t="s">
        <v>1242</v>
      </c>
      <c r="J59" s="206"/>
      <c r="K59" s="207">
        <f>SUM(K60,K65)</f>
        <v>0</v>
      </c>
      <c r="L59" s="207">
        <f>SUM(L60,L65)</f>
        <v>0</v>
      </c>
      <c r="M59" s="207">
        <f>SUM(M60,M65)</f>
        <v>140024563.41285238</v>
      </c>
      <c r="N59" s="207">
        <f>SUM(N60,N65)</f>
        <v>133896631.71072246</v>
      </c>
      <c r="O59" s="208">
        <f t="shared" si="1"/>
        <v>6127931.7021299154</v>
      </c>
      <c r="P59" s="209">
        <f t="shared" si="3"/>
        <v>4.5766137832122848E-2</v>
      </c>
      <c r="Q59" s="204" t="s">
        <v>9</v>
      </c>
    </row>
    <row r="60" spans="1:17" s="204" customFormat="1" ht="23.25">
      <c r="A60" s="70" t="s">
        <v>6</v>
      </c>
      <c r="B60" s="199"/>
      <c r="C60" s="199"/>
      <c r="D60" s="200"/>
      <c r="E60" s="144"/>
      <c r="F60" s="145"/>
      <c r="G60" s="146"/>
      <c r="H60" s="147"/>
      <c r="I60" s="147" t="s">
        <v>1143</v>
      </c>
      <c r="J60" s="212" t="s">
        <v>1243</v>
      </c>
      <c r="K60" s="125">
        <f>SUM(K61:K64)</f>
        <v>0</v>
      </c>
      <c r="L60" s="125">
        <f>SUM(L61:L64)</f>
        <v>0</v>
      </c>
      <c r="M60" s="125">
        <f>SUM(M61:M64)</f>
        <v>139981771.65285239</v>
      </c>
      <c r="N60" s="125">
        <f>SUM(N61:N64)</f>
        <v>133853839.95072246</v>
      </c>
      <c r="O60" s="151">
        <f t="shared" si="1"/>
        <v>6127931.7021299303</v>
      </c>
      <c r="P60" s="152">
        <f t="shared" si="3"/>
        <v>4.5780768817584118E-2</v>
      </c>
      <c r="Q60" s="204" t="s">
        <v>9</v>
      </c>
    </row>
    <row r="61" spans="1:17" s="204" customFormat="1" ht="42">
      <c r="A61" s="70" t="s">
        <v>6</v>
      </c>
      <c r="B61" s="116" t="s">
        <v>1244</v>
      </c>
      <c r="C61" s="117"/>
      <c r="D61" s="200"/>
      <c r="E61" s="144"/>
      <c r="F61" s="145"/>
      <c r="G61" s="146"/>
      <c r="H61" s="147"/>
      <c r="I61" s="147"/>
      <c r="J61" s="213" t="s">
        <v>1245</v>
      </c>
      <c r="K61" s="125"/>
      <c r="L61" s="125"/>
      <c r="M61" s="125">
        <f>+SUMIF('[1]Mapping SP PREV 2024'!$C$4:$C$99,'118_SPA 2024'!B61,'[1]Mapping SP PREV 2024'!$M$4:$M$99)</f>
        <v>130298485.51285239</v>
      </c>
      <c r="N61" s="125">
        <f>+SUMIF('[1]Mapping SP PREV 2024'!$C$4:$C$99,'118_SPA 2024'!B61,'[1]Mapping SP PREV 2024'!$I$4:$I$99)</f>
        <v>124325644.39072245</v>
      </c>
      <c r="O61" s="151">
        <f t="shared" si="1"/>
        <v>5972841.122129932</v>
      </c>
      <c r="P61" s="152">
        <f t="shared" si="3"/>
        <v>4.8041907616089889E-2</v>
      </c>
      <c r="Q61" s="128"/>
    </row>
    <row r="62" spans="1:17" s="204" customFormat="1" ht="42">
      <c r="A62" s="70" t="s">
        <v>6</v>
      </c>
      <c r="B62" s="116" t="s">
        <v>1246</v>
      </c>
      <c r="C62" s="210"/>
      <c r="D62" s="200"/>
      <c r="E62" s="144"/>
      <c r="F62" s="145"/>
      <c r="G62" s="146"/>
      <c r="H62" s="147"/>
      <c r="I62" s="147"/>
      <c r="J62" s="213" t="s">
        <v>1247</v>
      </c>
      <c r="K62" s="125"/>
      <c r="L62" s="125"/>
      <c r="M62" s="125">
        <f>+SUMIF('[1]Mapping SP PREV 2024'!$C$4:$C$99,'118_SPA 2024'!B62,'[1]Mapping SP PREV 2024'!$M$4:$M$99)</f>
        <v>0</v>
      </c>
      <c r="N62" s="125">
        <f>+SUMIF('[1]Mapping SP PREV 2024'!$C$4:$C$99,'118_SPA 2024'!B62,'[1]Mapping SP PREV 2024'!$I$4:$I$99)</f>
        <v>0</v>
      </c>
      <c r="O62" s="151">
        <f t="shared" si="1"/>
        <v>0</v>
      </c>
      <c r="P62" s="152" t="str">
        <f t="shared" si="3"/>
        <v xml:space="preserve">-    </v>
      </c>
      <c r="Q62" s="128"/>
    </row>
    <row r="63" spans="1:17" s="204" customFormat="1" ht="42">
      <c r="A63" s="70" t="s">
        <v>6</v>
      </c>
      <c r="B63" s="116" t="s">
        <v>1248</v>
      </c>
      <c r="C63" s="210"/>
      <c r="D63" s="200"/>
      <c r="E63" s="144"/>
      <c r="F63" s="145"/>
      <c r="G63" s="146"/>
      <c r="H63" s="147"/>
      <c r="I63" s="147"/>
      <c r="J63" s="213" t="s">
        <v>1249</v>
      </c>
      <c r="K63" s="125"/>
      <c r="L63" s="125"/>
      <c r="M63" s="125">
        <f>+SUMIF('[1]Mapping SP PREV 2024'!$C$4:$C$99,'118_SPA 2024'!B63,'[1]Mapping SP PREV 2024'!$M$4:$M$99)</f>
        <v>0</v>
      </c>
      <c r="N63" s="125">
        <f>+SUMIF('[1]Mapping SP PREV 2024'!$C$4:$C$99,'118_SPA 2024'!B63,'[1]Mapping SP PREV 2024'!$I$4:$I$99)</f>
        <v>0</v>
      </c>
      <c r="O63" s="151">
        <f t="shared" si="1"/>
        <v>0</v>
      </c>
      <c r="P63" s="152" t="str">
        <f t="shared" si="3"/>
        <v xml:space="preserve">-    </v>
      </c>
      <c r="Q63" s="128"/>
    </row>
    <row r="64" spans="1:17" s="204" customFormat="1" ht="21">
      <c r="A64" s="70" t="s">
        <v>6</v>
      </c>
      <c r="B64" s="116" t="s">
        <v>1250</v>
      </c>
      <c r="C64" s="117"/>
      <c r="D64" s="200"/>
      <c r="E64" s="144"/>
      <c r="F64" s="145"/>
      <c r="G64" s="146"/>
      <c r="H64" s="147"/>
      <c r="I64" s="147"/>
      <c r="J64" s="213" t="s">
        <v>1251</v>
      </c>
      <c r="K64" s="125"/>
      <c r="L64" s="125"/>
      <c r="M64" s="125">
        <f>+SUMIF('[1]Mapping SP PREV 2024'!$C$4:$C$99,'118_SPA 2024'!B64,'[1]Mapping SP PREV 2024'!$M$4:$M$99)</f>
        <v>9683286.1400000006</v>
      </c>
      <c r="N64" s="125">
        <f>+SUMIF('[1]Mapping SP PREV 2024'!$C$4:$C$99,'118_SPA 2024'!B64,'[1]Mapping SP PREV 2024'!$I$4:$I$99)</f>
        <v>9528195.5600000005</v>
      </c>
      <c r="O64" s="151">
        <f t="shared" si="1"/>
        <v>155090.58000000007</v>
      </c>
      <c r="P64" s="152">
        <f t="shared" si="3"/>
        <v>1.6277014784528632E-2</v>
      </c>
      <c r="Q64" s="128"/>
    </row>
    <row r="65" spans="1:17" s="204" customFormat="1" ht="21">
      <c r="A65" s="70" t="s">
        <v>6</v>
      </c>
      <c r="B65" s="116" t="s">
        <v>1252</v>
      </c>
      <c r="C65" s="117"/>
      <c r="D65" s="200"/>
      <c r="E65" s="144"/>
      <c r="F65" s="145"/>
      <c r="G65" s="146"/>
      <c r="H65" s="147"/>
      <c r="I65" s="147" t="s">
        <v>1146</v>
      </c>
      <c r="J65" s="206" t="s">
        <v>1253</v>
      </c>
      <c r="K65" s="125"/>
      <c r="L65" s="125"/>
      <c r="M65" s="214">
        <f>+SUMIF('[1]Mapping SP PREV 2024'!$C$4:$C$99,'118_SPA 2024'!B65,'[1]Mapping SP PREV 2024'!$M$4:$M$99)</f>
        <v>42791.76</v>
      </c>
      <c r="N65" s="125">
        <f>+SUMIF('[1]Mapping SP PREV 2024'!$C$4:$C$99,'118_SPA 2024'!B65,'[1]Mapping SP PREV 2024'!$I$4:$I$99)</f>
        <v>42791.76</v>
      </c>
      <c r="O65" s="151">
        <f t="shared" si="1"/>
        <v>0</v>
      </c>
      <c r="P65" s="152">
        <f t="shared" si="3"/>
        <v>0</v>
      </c>
      <c r="Q65" s="128"/>
    </row>
    <row r="66" spans="1:17" s="204" customFormat="1" ht="21">
      <c r="A66" s="70" t="s">
        <v>6</v>
      </c>
      <c r="B66" s="199"/>
      <c r="C66" s="199"/>
      <c r="D66" s="200"/>
      <c r="E66" s="144"/>
      <c r="F66" s="145"/>
      <c r="G66" s="146"/>
      <c r="H66" s="205" t="s">
        <v>1164</v>
      </c>
      <c r="I66" s="205" t="s">
        <v>1254</v>
      </c>
      <c r="J66" s="206"/>
      <c r="K66" s="125">
        <f>SUM(K67:K70)</f>
        <v>0</v>
      </c>
      <c r="L66" s="125">
        <f>SUM(L67:L70)</f>
        <v>0</v>
      </c>
      <c r="M66" s="125">
        <f>SUM(M67:M70)</f>
        <v>25501565.390000001</v>
      </c>
      <c r="N66" s="125">
        <f>SUM(N67:N70)</f>
        <v>25501565.390000001</v>
      </c>
      <c r="O66" s="125">
        <f>SUM(O67:O70)</f>
        <v>0</v>
      </c>
      <c r="P66" s="209">
        <f t="shared" si="3"/>
        <v>0</v>
      </c>
      <c r="Q66" s="204" t="s">
        <v>9</v>
      </c>
    </row>
    <row r="67" spans="1:17" s="204" customFormat="1" ht="42">
      <c r="A67" s="70" t="s">
        <v>6</v>
      </c>
      <c r="B67" s="116" t="s">
        <v>1255</v>
      </c>
      <c r="C67" s="117"/>
      <c r="D67" s="200"/>
      <c r="E67" s="144"/>
      <c r="F67" s="145"/>
      <c r="G67" s="146"/>
      <c r="H67" s="205"/>
      <c r="I67" s="147" t="s">
        <v>1143</v>
      </c>
      <c r="J67" s="215" t="s">
        <v>1256</v>
      </c>
      <c r="K67" s="125"/>
      <c r="L67" s="207"/>
      <c r="M67" s="125">
        <f>+SUMIF('[1]Mapping SP PREV 2024'!$C$4:$C$99,'118_SPA 2024'!B67,'[1]Mapping SP PREV 2024'!$M$4:$M$99)</f>
        <v>25501565.390000001</v>
      </c>
      <c r="N67" s="125">
        <f>+SUMIF('[1]Mapping SP PREV 2024'!$C$4:$C$99,'118_SPA 2024'!B67,'[1]Mapping SP PREV 2024'!$I$4:$I$99)</f>
        <v>25501565.390000001</v>
      </c>
      <c r="O67" s="208">
        <f t="shared" si="1"/>
        <v>0</v>
      </c>
      <c r="P67" s="209">
        <f t="shared" si="3"/>
        <v>0</v>
      </c>
      <c r="Q67" s="128"/>
    </row>
    <row r="68" spans="1:17" s="204" customFormat="1" ht="42">
      <c r="A68" s="70" t="s">
        <v>6</v>
      </c>
      <c r="B68" s="116" t="s">
        <v>1257</v>
      </c>
      <c r="C68" s="117"/>
      <c r="D68" s="200"/>
      <c r="E68" s="144"/>
      <c r="F68" s="145"/>
      <c r="G68" s="146"/>
      <c r="H68" s="205"/>
      <c r="I68" s="147" t="s">
        <v>1146</v>
      </c>
      <c r="J68" s="215" t="s">
        <v>1258</v>
      </c>
      <c r="K68" s="125"/>
      <c r="L68" s="207"/>
      <c r="M68" s="125">
        <f>+SUMIF('[1]Mapping SP PREV 2024'!$C$4:$C$99,'118_SPA 2024'!B68,'[1]Mapping SP PREV 2024'!$M$4:$M$99)</f>
        <v>0</v>
      </c>
      <c r="N68" s="125">
        <f>+SUMIF('[1]Mapping SP PREV 2024'!$C$4:$C$99,'118_SPA 2024'!B68,'[1]Mapping SP PREV 2024'!$I$4:$I$99)</f>
        <v>0</v>
      </c>
      <c r="O68" s="208">
        <f t="shared" si="1"/>
        <v>0</v>
      </c>
      <c r="P68" s="209" t="str">
        <f t="shared" si="3"/>
        <v xml:space="preserve">-    </v>
      </c>
      <c r="Q68" s="128"/>
    </row>
    <row r="69" spans="1:17" s="204" customFormat="1" ht="21">
      <c r="A69" s="70" t="s">
        <v>6</v>
      </c>
      <c r="B69" s="116" t="s">
        <v>1259</v>
      </c>
      <c r="C69" s="117"/>
      <c r="D69" s="200"/>
      <c r="E69" s="144"/>
      <c r="F69" s="145"/>
      <c r="G69" s="146"/>
      <c r="H69" s="205"/>
      <c r="I69" s="147" t="s">
        <v>1149</v>
      </c>
      <c r="J69" s="206" t="s">
        <v>1260</v>
      </c>
      <c r="K69" s="125"/>
      <c r="L69" s="207"/>
      <c r="M69" s="125">
        <f>+SUMIF('[1]Mapping SP PREV 2024'!$C$4:$C$99,'118_SPA 2024'!B69,'[1]Mapping SP PREV 2024'!$M$4:$M$99)</f>
        <v>0</v>
      </c>
      <c r="N69" s="125">
        <f>+SUMIF('[1]Mapping SP PREV 2024'!$C$4:$C$99,'118_SPA 2024'!B69,'[1]Mapping SP PREV 2024'!$I$4:$I$99)</f>
        <v>0</v>
      </c>
      <c r="O69" s="208">
        <f t="shared" si="1"/>
        <v>0</v>
      </c>
      <c r="P69" s="209" t="str">
        <f t="shared" si="3"/>
        <v xml:space="preserve">-    </v>
      </c>
      <c r="Q69" s="128"/>
    </row>
    <row r="70" spans="1:17" s="204" customFormat="1" ht="42">
      <c r="A70" s="70" t="s">
        <v>6</v>
      </c>
      <c r="B70" s="116" t="s">
        <v>1261</v>
      </c>
      <c r="C70" s="117"/>
      <c r="D70" s="200"/>
      <c r="E70" s="144"/>
      <c r="F70" s="145"/>
      <c r="G70" s="146"/>
      <c r="H70" s="205"/>
      <c r="I70" s="147" t="s">
        <v>1152</v>
      </c>
      <c r="J70" s="215" t="s">
        <v>1262</v>
      </c>
      <c r="K70" s="125"/>
      <c r="L70" s="207"/>
      <c r="M70" s="125">
        <f>+SUMIF('[1]Mapping SP PREV 2024'!$C$4:$C$99,'118_SPA 2024'!B70,'[1]Mapping SP PREV 2024'!$M$4:$M$99)</f>
        <v>0</v>
      </c>
      <c r="N70" s="125">
        <f>+SUMIF('[1]Mapping SP PREV 2024'!$C$4:$C$99,'118_SPA 2024'!B70,'[1]Mapping SP PREV 2024'!$I$4:$I$99)</f>
        <v>0</v>
      </c>
      <c r="O70" s="208">
        <f t="shared" si="1"/>
        <v>0</v>
      </c>
      <c r="P70" s="209" t="str">
        <f t="shared" si="3"/>
        <v xml:space="preserve">-    </v>
      </c>
      <c r="Q70" s="128"/>
    </row>
    <row r="71" spans="1:17" s="204" customFormat="1" ht="21">
      <c r="A71" s="70" t="s">
        <v>6</v>
      </c>
      <c r="B71" s="116" t="s">
        <v>1263</v>
      </c>
      <c r="C71" s="117"/>
      <c r="D71" s="200"/>
      <c r="E71" s="144"/>
      <c r="F71" s="145"/>
      <c r="G71" s="146" t="s">
        <v>1149</v>
      </c>
      <c r="H71" s="147" t="s">
        <v>1264</v>
      </c>
      <c r="I71" s="147"/>
      <c r="J71" s="206"/>
      <c r="K71" s="125"/>
      <c r="L71" s="125"/>
      <c r="M71" s="125">
        <f>+SUMIF('[1]Mapping SP PREV 2024'!$C$4:$C$99,'118_SPA 2024'!B71,'[1]Mapping SP PREV 2024'!$M$4:$M$99)</f>
        <v>2700000</v>
      </c>
      <c r="N71" s="125">
        <f>+SUMIF('[1]Mapping SP PREV 2024'!$C$4:$C$99,'118_SPA 2024'!B71,'[1]Mapping SP PREV 2024'!$I$4:$I$99)</f>
        <v>2700000</v>
      </c>
      <c r="O71" s="151">
        <f t="shared" si="1"/>
        <v>0</v>
      </c>
      <c r="P71" s="152">
        <f t="shared" si="3"/>
        <v>0</v>
      </c>
      <c r="Q71" s="128"/>
    </row>
    <row r="72" spans="1:17" s="204" customFormat="1" ht="21">
      <c r="A72" s="70" t="s">
        <v>6</v>
      </c>
      <c r="B72" s="199"/>
      <c r="C72" s="199"/>
      <c r="D72" s="200"/>
      <c r="E72" s="144"/>
      <c r="F72" s="145"/>
      <c r="G72" s="146" t="s">
        <v>1152</v>
      </c>
      <c r="H72" s="147" t="s">
        <v>1265</v>
      </c>
      <c r="I72" s="147"/>
      <c r="J72" s="206"/>
      <c r="K72" s="125">
        <f>SUM(K73:K74)</f>
        <v>0</v>
      </c>
      <c r="L72" s="125">
        <f>SUM(L73:L74)</f>
        <v>0</v>
      </c>
      <c r="M72" s="125">
        <f>SUM(M73:M74)</f>
        <v>6485639.870000001</v>
      </c>
      <c r="N72" s="125">
        <f>SUM(N73:N74)</f>
        <v>6486454.620000001</v>
      </c>
      <c r="O72" s="151">
        <f t="shared" ref="O72:O100" si="4">M72-N72</f>
        <v>-814.75</v>
      </c>
      <c r="P72" s="152">
        <f t="shared" si="3"/>
        <v>-1.2560790874692034E-4</v>
      </c>
      <c r="Q72" s="204" t="s">
        <v>9</v>
      </c>
    </row>
    <row r="73" spans="1:17" s="204" customFormat="1" ht="21">
      <c r="A73" s="70" t="s">
        <v>6</v>
      </c>
      <c r="B73" s="116" t="s">
        <v>1266</v>
      </c>
      <c r="C73" s="117"/>
      <c r="D73" s="200"/>
      <c r="E73" s="144"/>
      <c r="F73" s="145"/>
      <c r="G73" s="146"/>
      <c r="H73" s="205" t="s">
        <v>1161</v>
      </c>
      <c r="I73" s="205" t="s">
        <v>1267</v>
      </c>
      <c r="J73" s="206"/>
      <c r="K73" s="125"/>
      <c r="L73" s="207"/>
      <c r="M73" s="125">
        <f>+SUMIF('[1]Mapping SP PREV 2024'!$C$4:$C$99,'118_SPA 2024'!B73,'[1]Mapping SP PREV 2024'!$M$4:$M$99)</f>
        <v>6228557.870000001</v>
      </c>
      <c r="N73" s="125">
        <f>+SUMIF('[1]Mapping SP PREV 2024'!$C$4:$C$99,'118_SPA 2024'!B73,'[1]Mapping SP PREV 2024'!$I$4:$I$99)</f>
        <v>6229372.620000001</v>
      </c>
      <c r="O73" s="208">
        <f t="shared" si="4"/>
        <v>-814.75</v>
      </c>
      <c r="P73" s="209">
        <f t="shared" si="3"/>
        <v>-1.3079166229102535E-4</v>
      </c>
      <c r="Q73" s="128"/>
    </row>
    <row r="74" spans="1:17" s="204" customFormat="1" ht="21">
      <c r="A74" s="70" t="s">
        <v>6</v>
      </c>
      <c r="B74" s="116" t="s">
        <v>1268</v>
      </c>
      <c r="C74" s="117"/>
      <c r="D74" s="200"/>
      <c r="E74" s="144"/>
      <c r="F74" s="145"/>
      <c r="G74" s="146"/>
      <c r="H74" s="205" t="s">
        <v>1164</v>
      </c>
      <c r="I74" s="205" t="s">
        <v>1269</v>
      </c>
      <c r="J74" s="206"/>
      <c r="K74" s="125"/>
      <c r="L74" s="207"/>
      <c r="M74" s="125">
        <f>+SUMIF('[1]Mapping SP PREV 2024'!$C$4:$C$99,'118_SPA 2024'!B74,'[1]Mapping SP PREV 2024'!$M$4:$M$99)</f>
        <v>257082</v>
      </c>
      <c r="N74" s="125">
        <f>+SUMIF('[1]Mapping SP PREV 2024'!$C$4:$C$99,'118_SPA 2024'!B74,'[1]Mapping SP PREV 2024'!$I$4:$I$99)</f>
        <v>257082</v>
      </c>
      <c r="O74" s="208">
        <f t="shared" si="4"/>
        <v>0</v>
      </c>
      <c r="P74" s="209">
        <f t="shared" si="3"/>
        <v>0</v>
      </c>
      <c r="Q74" s="128"/>
    </row>
    <row r="75" spans="1:17" s="204" customFormat="1" ht="21">
      <c r="A75" s="70" t="s">
        <v>6</v>
      </c>
      <c r="B75" s="116" t="s">
        <v>1270</v>
      </c>
      <c r="C75" s="117"/>
      <c r="D75" s="200"/>
      <c r="E75" s="216"/>
      <c r="F75" s="145"/>
      <c r="G75" s="146" t="s">
        <v>1155</v>
      </c>
      <c r="H75" s="217" t="s">
        <v>1271</v>
      </c>
      <c r="I75" s="217"/>
      <c r="J75" s="218"/>
      <c r="K75" s="125"/>
      <c r="L75" s="207"/>
      <c r="M75" s="125">
        <f>+SUMIF('[1]Mapping SP PREV 2024'!$C$4:$C$99,'118_SPA 2024'!B75,'[1]Mapping SP PREV 2024'!$M$4:$M$99)</f>
        <v>784896.88</v>
      </c>
      <c r="N75" s="125">
        <f>+SUMIF('[1]Mapping SP PREV 2024'!$C$4:$C$99,'118_SPA 2024'!B75,'[1]Mapping SP PREV 2024'!$I$4:$I$99)</f>
        <v>784896.88</v>
      </c>
      <c r="O75" s="208">
        <f t="shared" si="4"/>
        <v>0</v>
      </c>
      <c r="P75" s="209">
        <f t="shared" si="3"/>
        <v>0</v>
      </c>
      <c r="Q75" s="128"/>
    </row>
    <row r="76" spans="1:17" s="204" customFormat="1" ht="21">
      <c r="A76" s="70" t="s">
        <v>6</v>
      </c>
      <c r="B76" s="116" t="s">
        <v>1272</v>
      </c>
      <c r="C76" s="117"/>
      <c r="D76" s="143"/>
      <c r="E76" s="216"/>
      <c r="F76" s="145"/>
      <c r="G76" s="146" t="s">
        <v>1178</v>
      </c>
      <c r="H76" s="147" t="s">
        <v>1273</v>
      </c>
      <c r="I76" s="146"/>
      <c r="J76" s="206"/>
      <c r="K76" s="125"/>
      <c r="L76" s="125"/>
      <c r="M76" s="125">
        <f>+SUMIF('[1]Mapping SP PREV 2024'!$C$4:$C$99,'118_SPA 2024'!B76,'[1]Mapping SP PREV 2024'!$M$4:$M$99)</f>
        <v>1248981.53</v>
      </c>
      <c r="N76" s="125">
        <f>+SUMIF('[1]Mapping SP PREV 2024'!$C$4:$C$99,'118_SPA 2024'!B76,'[1]Mapping SP PREV 2024'!$I$4:$I$99)</f>
        <v>1248981.53</v>
      </c>
      <c r="O76" s="151">
        <f t="shared" si="4"/>
        <v>0</v>
      </c>
      <c r="P76" s="152">
        <f t="shared" si="3"/>
        <v>0</v>
      </c>
      <c r="Q76" s="128"/>
    </row>
    <row r="77" spans="1:17" s="204" customFormat="1" ht="21">
      <c r="A77" s="70" t="s">
        <v>6</v>
      </c>
      <c r="B77" s="116" t="s">
        <v>1274</v>
      </c>
      <c r="C77" s="219"/>
      <c r="D77" s="143"/>
      <c r="E77" s="216"/>
      <c r="F77" s="145"/>
      <c r="G77" s="146" t="s">
        <v>1181</v>
      </c>
      <c r="H77" s="147" t="s">
        <v>1275</v>
      </c>
      <c r="I77" s="146"/>
      <c r="J77" s="206"/>
      <c r="K77" s="125"/>
      <c r="L77" s="220"/>
      <c r="M77" s="125">
        <f>+SUMIF('[1]Mapping SP PREV 2024'!$C$4:$C$99,'118_SPA 2024'!B77,'[1]Mapping SP PREV 2024'!$M$4:$M$99)</f>
        <v>3351717.62</v>
      </c>
      <c r="N77" s="125">
        <f>+SUMIF('[1]Mapping SP PREV 2024'!$C$4:$C$99,'118_SPA 2024'!B77,'[1]Mapping SP PREV 2024'!$I$4:$I$99)</f>
        <v>3293538.8499999996</v>
      </c>
      <c r="O77" s="208">
        <f t="shared" si="4"/>
        <v>58178.770000000484</v>
      </c>
      <c r="P77" s="209">
        <f t="shared" si="3"/>
        <v>1.7664516087308485E-2</v>
      </c>
      <c r="Q77" s="128"/>
    </row>
    <row r="78" spans="1:17" s="115" customFormat="1" ht="21">
      <c r="A78" s="70" t="s">
        <v>6</v>
      </c>
      <c r="B78" s="106"/>
      <c r="C78" s="106"/>
      <c r="D78" s="107"/>
      <c r="E78" s="108" t="s">
        <v>1191</v>
      </c>
      <c r="F78" s="109" t="s">
        <v>1276</v>
      </c>
      <c r="G78" s="109"/>
      <c r="H78" s="109"/>
      <c r="I78" s="109"/>
      <c r="J78" s="109"/>
      <c r="K78" s="221"/>
      <c r="L78" s="222"/>
      <c r="M78" s="112">
        <f>SUM(M79:M80)</f>
        <v>0</v>
      </c>
      <c r="N78" s="112">
        <f>SUM(N79:N80)</f>
        <v>0</v>
      </c>
      <c r="O78" s="113">
        <f t="shared" si="4"/>
        <v>0</v>
      </c>
      <c r="P78" s="190" t="str">
        <f t="shared" si="3"/>
        <v xml:space="preserve">-    </v>
      </c>
      <c r="Q78" s="115" t="s">
        <v>9</v>
      </c>
    </row>
    <row r="79" spans="1:17" s="129" customFormat="1" ht="21">
      <c r="A79" s="70" t="s">
        <v>6</v>
      </c>
      <c r="B79" s="116" t="s">
        <v>1277</v>
      </c>
      <c r="C79" s="117"/>
      <c r="D79" s="118"/>
      <c r="E79" s="119"/>
      <c r="F79" s="120"/>
      <c r="G79" s="121" t="s">
        <v>1143</v>
      </c>
      <c r="H79" s="122" t="s">
        <v>1278</v>
      </c>
      <c r="I79" s="122"/>
      <c r="J79" s="122"/>
      <c r="K79" s="158">
        <v>0</v>
      </c>
      <c r="L79" s="124">
        <v>0</v>
      </c>
      <c r="M79" s="125">
        <f>+SUMIF('[1]Mapping SP PREV 2024'!$C$4:$C$99,'118_SPA 2024'!B79,'[1]Mapping SP PREV 2024'!$M$4:$M$99)</f>
        <v>0</v>
      </c>
      <c r="N79" s="125">
        <f>+SUMIF('[1]Mapping SP PREV 2024'!$C$4:$C$99,'118_SPA 2024'!B79,'[1]Mapping SP PREV 2024'!$I$4:$I$99)</f>
        <v>0</v>
      </c>
      <c r="O79" s="126">
        <f t="shared" si="4"/>
        <v>0</v>
      </c>
      <c r="P79" s="127" t="str">
        <f t="shared" si="3"/>
        <v xml:space="preserve">-    </v>
      </c>
      <c r="Q79" s="128"/>
    </row>
    <row r="80" spans="1:17" s="129" customFormat="1" ht="21">
      <c r="A80" s="70" t="s">
        <v>6</v>
      </c>
      <c r="B80" s="116" t="s">
        <v>1279</v>
      </c>
      <c r="C80" s="117"/>
      <c r="D80" s="118"/>
      <c r="E80" s="119"/>
      <c r="F80" s="120"/>
      <c r="G80" s="121" t="s">
        <v>1146</v>
      </c>
      <c r="H80" s="122" t="s">
        <v>1280</v>
      </c>
      <c r="I80" s="122"/>
      <c r="J80" s="122"/>
      <c r="K80" s="158">
        <v>0</v>
      </c>
      <c r="L80" s="124">
        <v>0</v>
      </c>
      <c r="M80" s="125">
        <f>+SUMIF('[1]Mapping SP PREV 2024'!$C$4:$C$99,'118_SPA 2024'!B80,'[1]Mapping SP PREV 2024'!$M$4:$M$99)</f>
        <v>0</v>
      </c>
      <c r="N80" s="125">
        <f>+SUMIF('[1]Mapping SP PREV 2024'!$C$4:$C$99,'118_SPA 2024'!B80,'[1]Mapping SP PREV 2024'!$I$4:$I$99)</f>
        <v>0</v>
      </c>
      <c r="O80" s="126">
        <f t="shared" si="4"/>
        <v>0</v>
      </c>
      <c r="P80" s="127" t="str">
        <f t="shared" si="3"/>
        <v xml:space="preserve">-    </v>
      </c>
      <c r="Q80" s="128"/>
    </row>
    <row r="81" spans="1:17" s="115" customFormat="1" ht="21">
      <c r="A81" s="70" t="s">
        <v>6</v>
      </c>
      <c r="B81" s="106"/>
      <c r="C81" s="106"/>
      <c r="D81" s="182"/>
      <c r="E81" s="108" t="s">
        <v>1281</v>
      </c>
      <c r="F81" s="109" t="s">
        <v>1282</v>
      </c>
      <c r="G81" s="109"/>
      <c r="H81" s="109"/>
      <c r="I81" s="109"/>
      <c r="J81" s="109"/>
      <c r="K81" s="112">
        <f>SUM(K82:K85)</f>
        <v>0</v>
      </c>
      <c r="L81" s="111"/>
      <c r="M81" s="112">
        <f>SUM(M82:M85)</f>
        <v>87839949.510000005</v>
      </c>
      <c r="N81" s="112">
        <f>SUM(N82:N85)</f>
        <v>87839949.510000005</v>
      </c>
      <c r="O81" s="113">
        <f t="shared" si="4"/>
        <v>0</v>
      </c>
      <c r="P81" s="190">
        <f t="shared" si="3"/>
        <v>0</v>
      </c>
      <c r="Q81" s="115" t="s">
        <v>9</v>
      </c>
    </row>
    <row r="82" spans="1:17" s="129" customFormat="1" ht="21">
      <c r="A82" s="70" t="s">
        <v>6</v>
      </c>
      <c r="B82" s="116" t="s">
        <v>1283</v>
      </c>
      <c r="C82" s="117"/>
      <c r="D82" s="118"/>
      <c r="E82" s="119"/>
      <c r="F82" s="120"/>
      <c r="G82" s="121" t="s">
        <v>1143</v>
      </c>
      <c r="H82" s="122" t="s">
        <v>1284</v>
      </c>
      <c r="I82" s="122"/>
      <c r="J82" s="122"/>
      <c r="K82" s="158"/>
      <c r="L82" s="124"/>
      <c r="M82" s="125">
        <f>+SUMIF('[1]Mapping SP PREV 2024'!$C$4:$C$99,'118_SPA 2024'!B82,'[1]Mapping SP PREV 2024'!$M$4:$M$99)</f>
        <v>4947.91</v>
      </c>
      <c r="N82" s="125">
        <f>+SUMIF('[1]Mapping SP PREV 2024'!$C$4:$C$99,'118_SPA 2024'!B82,'[1]Mapping SP PREV 2024'!$I$4:$I$99)</f>
        <v>4947.91</v>
      </c>
      <c r="O82" s="126">
        <f t="shared" si="4"/>
        <v>0</v>
      </c>
      <c r="P82" s="127">
        <f t="shared" si="3"/>
        <v>0</v>
      </c>
      <c r="Q82" s="128"/>
    </row>
    <row r="83" spans="1:17" s="129" customFormat="1" ht="21">
      <c r="A83" s="70" t="s">
        <v>6</v>
      </c>
      <c r="B83" s="116" t="s">
        <v>1285</v>
      </c>
      <c r="C83" s="117"/>
      <c r="D83" s="118"/>
      <c r="E83" s="119"/>
      <c r="F83" s="120"/>
      <c r="G83" s="121" t="s">
        <v>1146</v>
      </c>
      <c r="H83" s="122" t="s">
        <v>1286</v>
      </c>
      <c r="I83" s="122"/>
      <c r="J83" s="122"/>
      <c r="K83" s="158"/>
      <c r="L83" s="124"/>
      <c r="M83" s="125">
        <f>+SUMIF('[1]Mapping SP PREV 2024'!$C$4:$C$99,'118_SPA 2024'!B83,'[1]Mapping SP PREV 2024'!$M$4:$M$99)</f>
        <v>87834774.090000004</v>
      </c>
      <c r="N83" s="125">
        <f>+SUMIF('[1]Mapping SP PREV 2024'!$C$4:$C$99,'118_SPA 2024'!B83,'[1]Mapping SP PREV 2024'!$I$4:$I$99)</f>
        <v>87834774.090000004</v>
      </c>
      <c r="O83" s="126">
        <f t="shared" si="4"/>
        <v>0</v>
      </c>
      <c r="P83" s="127">
        <f t="shared" si="3"/>
        <v>0</v>
      </c>
      <c r="Q83" s="128"/>
    </row>
    <row r="84" spans="1:17" s="129" customFormat="1" ht="21">
      <c r="A84" s="70" t="s">
        <v>6</v>
      </c>
      <c r="B84" s="116" t="s">
        <v>1287</v>
      </c>
      <c r="C84" s="223"/>
      <c r="D84" s="118"/>
      <c r="E84" s="119"/>
      <c r="F84" s="120"/>
      <c r="G84" s="121" t="s">
        <v>1149</v>
      </c>
      <c r="H84" s="122" t="s">
        <v>1288</v>
      </c>
      <c r="I84" s="122"/>
      <c r="J84" s="122"/>
      <c r="K84" s="158"/>
      <c r="L84" s="124"/>
      <c r="M84" s="125">
        <f>+SUMIF('[1]Mapping SP PREV 2024'!$C$4:$C$99,'118_SPA 2024'!B84,'[1]Mapping SP PREV 2024'!$M$4:$M$99)</f>
        <v>0</v>
      </c>
      <c r="N84" s="125">
        <f>+SUMIF('[1]Mapping SP PREV 2024'!$C$4:$C$99,'118_SPA 2024'!B84,'[1]Mapping SP PREV 2024'!$I$4:$I$99)</f>
        <v>0</v>
      </c>
      <c r="O84" s="126">
        <f t="shared" si="4"/>
        <v>0</v>
      </c>
      <c r="P84" s="127" t="str">
        <f t="shared" si="3"/>
        <v xml:space="preserve">-    </v>
      </c>
      <c r="Q84" s="128"/>
    </row>
    <row r="85" spans="1:17" s="70" customFormat="1" ht="21">
      <c r="A85" s="70" t="s">
        <v>6</v>
      </c>
      <c r="B85" s="116" t="s">
        <v>1289</v>
      </c>
      <c r="C85" s="117"/>
      <c r="D85" s="175"/>
      <c r="E85" s="176"/>
      <c r="F85" s="120"/>
      <c r="G85" s="146" t="s">
        <v>1152</v>
      </c>
      <c r="H85" s="177" t="s">
        <v>1290</v>
      </c>
      <c r="I85" s="194"/>
      <c r="J85" s="177"/>
      <c r="K85" s="158"/>
      <c r="L85" s="179"/>
      <c r="M85" s="125">
        <f>+SUMIF('[1]Mapping SP PREV 2024'!$C$4:$C$99,'118_SPA 2024'!B85,'[1]Mapping SP PREV 2024'!$M$4:$M$99)</f>
        <v>227.51</v>
      </c>
      <c r="N85" s="125">
        <f>+SUMIF('[1]Mapping SP PREV 2024'!$C$4:$C$99,'118_SPA 2024'!B85,'[1]Mapping SP PREV 2024'!$I$4:$I$99)</f>
        <v>227.51</v>
      </c>
      <c r="O85" s="180">
        <f t="shared" si="4"/>
        <v>0</v>
      </c>
      <c r="P85" s="181">
        <f t="shared" si="3"/>
        <v>0</v>
      </c>
      <c r="Q85" s="128"/>
    </row>
    <row r="86" spans="1:17" s="105" customFormat="1" ht="29.25" customHeight="1">
      <c r="A86" s="70" t="s">
        <v>6</v>
      </c>
      <c r="B86" s="96"/>
      <c r="C86" s="96"/>
      <c r="D86" s="167"/>
      <c r="E86" s="168" t="s">
        <v>1291</v>
      </c>
      <c r="F86" s="169"/>
      <c r="G86" s="169"/>
      <c r="H86" s="169"/>
      <c r="I86" s="169"/>
      <c r="J86" s="169"/>
      <c r="K86" s="170"/>
      <c r="L86" s="171"/>
      <c r="M86" s="172">
        <f>+M40+M46+M78+M81</f>
        <v>287122870.30256975</v>
      </c>
      <c r="N86" s="172">
        <f>+N40+N46+N78+N81</f>
        <v>281158275.56043983</v>
      </c>
      <c r="O86" s="173">
        <f t="shared" si="4"/>
        <v>5964594.7421299219</v>
      </c>
      <c r="P86" s="174">
        <f t="shared" si="3"/>
        <v>2.1214366641851626E-2</v>
      </c>
      <c r="Q86" s="105" t="s">
        <v>9</v>
      </c>
    </row>
    <row r="87" spans="1:17" s="70" customFormat="1" ht="12.75" customHeight="1">
      <c r="A87" s="70" t="s">
        <v>6</v>
      </c>
      <c r="B87" s="71"/>
      <c r="C87" s="71"/>
      <c r="D87" s="224"/>
      <c r="E87" s="225"/>
      <c r="F87" s="226"/>
      <c r="G87" s="226"/>
      <c r="H87" s="226"/>
      <c r="I87" s="226"/>
      <c r="J87" s="226"/>
      <c r="K87" s="227"/>
      <c r="L87" s="228"/>
      <c r="M87" s="125"/>
      <c r="N87" s="125">
        <f>+SUMIF('[1]Mapping SP PREV 2024'!$C$4:$C$99,'118_SPA 2024'!B87,'[1]Mapping SP PREV 2024'!$I$4:$I$99)</f>
        <v>0</v>
      </c>
      <c r="O87" s="229">
        <f t="shared" si="4"/>
        <v>0</v>
      </c>
      <c r="P87" s="230"/>
      <c r="Q87" s="128"/>
    </row>
    <row r="88" spans="1:17" s="105" customFormat="1" ht="21">
      <c r="A88" s="70" t="s">
        <v>6</v>
      </c>
      <c r="B88" s="96"/>
      <c r="C88" s="96"/>
      <c r="D88" s="189" t="s">
        <v>1292</v>
      </c>
      <c r="E88" s="183" t="s">
        <v>1293</v>
      </c>
      <c r="F88" s="184"/>
      <c r="G88" s="184"/>
      <c r="H88" s="184"/>
      <c r="I88" s="184"/>
      <c r="J88" s="184"/>
      <c r="K88" s="185"/>
      <c r="L88" s="186"/>
      <c r="M88" s="125"/>
      <c r="N88" s="125">
        <f>+SUMIF('[1]Mapping SP PREV 2024'!$C$4:$C$99,'118_SPA 2024'!B88,'[1]Mapping SP PREV 2024'!$I$4:$I$99)</f>
        <v>0</v>
      </c>
      <c r="O88" s="231">
        <f t="shared" si="4"/>
        <v>0</v>
      </c>
      <c r="P88" s="232"/>
      <c r="Q88" s="128"/>
    </row>
    <row r="89" spans="1:17" s="105" customFormat="1" ht="21">
      <c r="A89" s="70" t="s">
        <v>6</v>
      </c>
      <c r="B89" s="116" t="s">
        <v>1294</v>
      </c>
      <c r="C89" s="117"/>
      <c r="D89" s="189"/>
      <c r="E89" s="233" t="s">
        <v>1140</v>
      </c>
      <c r="F89" s="234" t="s">
        <v>1295</v>
      </c>
      <c r="G89" s="234"/>
      <c r="H89" s="234"/>
      <c r="I89" s="234"/>
      <c r="J89" s="234"/>
      <c r="K89" s="185"/>
      <c r="L89" s="186"/>
      <c r="M89" s="125">
        <f>+SUMIF('[1]Mapping SP PREV 2024'!$C$4:$C$99,'118_SPA 2024'!B89,'[1]Mapping SP PREV 2024'!$M$4:$M$99)</f>
        <v>0</v>
      </c>
      <c r="N89" s="125">
        <f>+SUMIF('[1]Mapping SP PREV 2024'!$C$4:$C$99,'118_SPA 2024'!B89,'[1]Mapping SP PREV 2024'!$I$4:$I$99)</f>
        <v>0</v>
      </c>
      <c r="O89" s="231">
        <f t="shared" si="4"/>
        <v>0</v>
      </c>
      <c r="P89" s="232" t="str">
        <f>IF(N89=0,"-    ",O89/N89)</f>
        <v xml:space="preserve">-    </v>
      </c>
      <c r="Q89" s="128"/>
    </row>
    <row r="90" spans="1:17" s="105" customFormat="1" ht="21">
      <c r="A90" s="70" t="s">
        <v>6</v>
      </c>
      <c r="B90" s="116" t="s">
        <v>1296</v>
      </c>
      <c r="C90" s="235"/>
      <c r="D90" s="236"/>
      <c r="E90" s="237" t="s">
        <v>1157</v>
      </c>
      <c r="F90" s="238" t="s">
        <v>1297</v>
      </c>
      <c r="G90" s="238"/>
      <c r="H90" s="238"/>
      <c r="I90" s="238"/>
      <c r="J90" s="238"/>
      <c r="K90" s="239"/>
      <c r="L90" s="240"/>
      <c r="M90" s="125">
        <f>+SUMIF('[1]Mapping SP PREV 2024'!$C$4:$C$99,'118_SPA 2024'!B90,'[1]Mapping SP PREV 2024'!$M$4:$M$99)</f>
        <v>1808.33</v>
      </c>
      <c r="N90" s="125">
        <f>+SUMIF('[1]Mapping SP PREV 2024'!$C$4:$C$99,'118_SPA 2024'!B90,'[1]Mapping SP PREV 2024'!$I$4:$I$99)</f>
        <v>1808.33</v>
      </c>
      <c r="O90" s="241">
        <f t="shared" si="4"/>
        <v>0</v>
      </c>
      <c r="P90" s="242">
        <f>IF(N90=0,"-    ",O90/N90)</f>
        <v>0</v>
      </c>
      <c r="Q90" s="128"/>
    </row>
    <row r="91" spans="1:17" s="105" customFormat="1" ht="24.75" customHeight="1">
      <c r="A91" s="70" t="s">
        <v>6</v>
      </c>
      <c r="B91" s="96"/>
      <c r="C91" s="96"/>
      <c r="D91" s="167"/>
      <c r="E91" s="168" t="s">
        <v>1298</v>
      </c>
      <c r="F91" s="169"/>
      <c r="G91" s="169"/>
      <c r="H91" s="169"/>
      <c r="I91" s="169"/>
      <c r="J91" s="169"/>
      <c r="K91" s="170"/>
      <c r="L91" s="171"/>
      <c r="M91" s="172">
        <f>SUM(M87:M90)</f>
        <v>1808.33</v>
      </c>
      <c r="N91" s="172">
        <f>SUM(N87:N90)</f>
        <v>1808.33</v>
      </c>
      <c r="O91" s="173">
        <f t="shared" si="4"/>
        <v>0</v>
      </c>
      <c r="P91" s="174">
        <f>IF(N91=0,"-    ",O91/N91)</f>
        <v>0</v>
      </c>
      <c r="Q91" s="105" t="s">
        <v>9</v>
      </c>
    </row>
    <row r="92" spans="1:17" s="70" customFormat="1" ht="21.75" thickBot="1">
      <c r="A92" s="70" t="s">
        <v>6</v>
      </c>
      <c r="B92" s="71"/>
      <c r="C92" s="71"/>
      <c r="D92" s="175"/>
      <c r="E92" s="176"/>
      <c r="F92" s="177"/>
      <c r="G92" s="177"/>
      <c r="H92" s="177"/>
      <c r="I92" s="177"/>
      <c r="J92" s="177"/>
      <c r="K92" s="178"/>
      <c r="L92" s="179"/>
      <c r="M92" s="243"/>
      <c r="N92" s="243"/>
      <c r="O92" s="180">
        <f t="shared" si="4"/>
        <v>0</v>
      </c>
      <c r="P92" s="181"/>
      <c r="Q92" s="75"/>
    </row>
    <row r="93" spans="1:17" s="70" customFormat="1" ht="33" customHeight="1" thickTop="1" thickBot="1">
      <c r="A93" s="70" t="s">
        <v>6</v>
      </c>
      <c r="B93" s="71"/>
      <c r="C93" s="71"/>
      <c r="D93" s="244" t="s">
        <v>1299</v>
      </c>
      <c r="E93" s="245"/>
      <c r="F93" s="246"/>
      <c r="G93" s="247"/>
      <c r="H93" s="247"/>
      <c r="I93" s="247"/>
      <c r="J93" s="246"/>
      <c r="K93" s="248"/>
      <c r="L93" s="249"/>
      <c r="M93" s="250">
        <f>M37+M86+M91</f>
        <v>424921968.57431966</v>
      </c>
      <c r="N93" s="250">
        <f>N37+N86+N91</f>
        <v>429676655.55131477</v>
      </c>
      <c r="O93" s="251">
        <f t="shared" si="4"/>
        <v>-4754686.9769951105</v>
      </c>
      <c r="P93" s="252">
        <f>IF(N93=0,"-    ",O93/N93)</f>
        <v>-1.1065732605124681E-2</v>
      </c>
      <c r="Q93" s="70" t="s">
        <v>9</v>
      </c>
    </row>
    <row r="94" spans="1:17" s="70" customFormat="1" ht="12.75" customHeight="1" thickTop="1">
      <c r="A94" s="70" t="s">
        <v>6</v>
      </c>
      <c r="B94" s="71"/>
      <c r="C94" s="71"/>
      <c r="D94" s="253"/>
      <c r="E94" s="254"/>
      <c r="F94" s="255"/>
      <c r="G94" s="255"/>
      <c r="H94" s="255"/>
      <c r="I94" s="255"/>
      <c r="J94" s="255"/>
      <c r="K94" s="256"/>
      <c r="L94" s="257"/>
      <c r="M94" s="258"/>
      <c r="N94" s="258"/>
      <c r="O94" s="259"/>
      <c r="P94" s="260"/>
      <c r="Q94" s="75"/>
    </row>
    <row r="95" spans="1:17" s="70" customFormat="1" ht="16.5" customHeight="1">
      <c r="A95" s="70" t="s">
        <v>6</v>
      </c>
      <c r="B95" s="71"/>
      <c r="C95" s="71"/>
      <c r="D95" s="189" t="s">
        <v>1300</v>
      </c>
      <c r="E95" s="183" t="s">
        <v>1301</v>
      </c>
      <c r="F95" s="184"/>
      <c r="G95" s="261"/>
      <c r="H95" s="261"/>
      <c r="I95" s="261"/>
      <c r="J95" s="193"/>
      <c r="K95" s="185"/>
      <c r="L95" s="186"/>
      <c r="M95" s="262"/>
      <c r="N95" s="262"/>
      <c r="O95" s="180"/>
      <c r="P95" s="181"/>
      <c r="Q95" s="75"/>
    </row>
    <row r="96" spans="1:17" s="70" customFormat="1" ht="16.5" customHeight="1">
      <c r="A96" s="70" t="s">
        <v>6</v>
      </c>
      <c r="B96" s="116" t="s">
        <v>1302</v>
      </c>
      <c r="C96" s="117"/>
      <c r="D96" s="263"/>
      <c r="E96" s="264" t="s">
        <v>1143</v>
      </c>
      <c r="F96" s="265" t="s">
        <v>1303</v>
      </c>
      <c r="G96" s="266"/>
      <c r="H96" s="267"/>
      <c r="I96" s="267"/>
      <c r="J96" s="268"/>
      <c r="K96" s="178"/>
      <c r="L96" s="179"/>
      <c r="M96" s="125">
        <v>0</v>
      </c>
      <c r="N96" s="125">
        <v>0</v>
      </c>
      <c r="O96" s="187">
        <f t="shared" ref="O96:O99" si="5">M96-N96</f>
        <v>0</v>
      </c>
      <c r="P96" s="188" t="str">
        <f t="shared" ref="P96:P99" si="6">IF(N96=0,"-    ",O96/N96)</f>
        <v xml:space="preserve">-    </v>
      </c>
      <c r="Q96" s="75"/>
    </row>
    <row r="97" spans="1:17" s="70" customFormat="1" ht="16.5" customHeight="1">
      <c r="A97" s="70" t="s">
        <v>6</v>
      </c>
      <c r="B97" s="116" t="s">
        <v>1304</v>
      </c>
      <c r="C97" s="117"/>
      <c r="D97" s="263"/>
      <c r="E97" s="264" t="s">
        <v>1146</v>
      </c>
      <c r="F97" s="265" t="s">
        <v>1305</v>
      </c>
      <c r="G97" s="266"/>
      <c r="H97" s="267"/>
      <c r="I97" s="267"/>
      <c r="J97" s="268"/>
      <c r="K97" s="178"/>
      <c r="L97" s="179"/>
      <c r="M97" s="125">
        <v>0</v>
      </c>
      <c r="N97" s="125">
        <v>0</v>
      </c>
      <c r="O97" s="151">
        <f t="shared" si="5"/>
        <v>0</v>
      </c>
      <c r="P97" s="152" t="str">
        <f t="shared" si="6"/>
        <v xml:space="preserve">-    </v>
      </c>
      <c r="Q97" s="75"/>
    </row>
    <row r="98" spans="1:17" s="70" customFormat="1" ht="16.5" customHeight="1">
      <c r="A98" s="70" t="s">
        <v>6</v>
      </c>
      <c r="B98" s="116" t="s">
        <v>1306</v>
      </c>
      <c r="C98" s="117"/>
      <c r="D98" s="263"/>
      <c r="E98" s="264" t="s">
        <v>1149</v>
      </c>
      <c r="F98" s="265" t="s">
        <v>1307</v>
      </c>
      <c r="G98" s="266"/>
      <c r="H98" s="267"/>
      <c r="I98" s="267"/>
      <c r="J98" s="268"/>
      <c r="K98" s="178"/>
      <c r="L98" s="179"/>
      <c r="M98" s="125">
        <v>0</v>
      </c>
      <c r="N98" s="125">
        <v>0</v>
      </c>
      <c r="O98" s="151">
        <f t="shared" si="5"/>
        <v>0</v>
      </c>
      <c r="P98" s="152" t="str">
        <f t="shared" si="6"/>
        <v xml:space="preserve">-    </v>
      </c>
      <c r="Q98" s="75"/>
    </row>
    <row r="99" spans="1:17" s="70" customFormat="1" ht="16.5" customHeight="1">
      <c r="A99" s="70" t="s">
        <v>6</v>
      </c>
      <c r="B99" s="116" t="s">
        <v>1308</v>
      </c>
      <c r="C99" s="117"/>
      <c r="D99" s="263"/>
      <c r="E99" s="264" t="s">
        <v>1152</v>
      </c>
      <c r="F99" s="265" t="s">
        <v>1309</v>
      </c>
      <c r="G99" s="266"/>
      <c r="H99" s="267"/>
      <c r="I99" s="267"/>
      <c r="J99" s="268"/>
      <c r="K99" s="178"/>
      <c r="L99" s="179"/>
      <c r="M99" s="125">
        <v>6195012.21</v>
      </c>
      <c r="N99" s="125">
        <v>6195012.21</v>
      </c>
      <c r="O99" s="151">
        <f t="shared" si="5"/>
        <v>0</v>
      </c>
      <c r="P99" s="152">
        <f t="shared" si="6"/>
        <v>0</v>
      </c>
      <c r="Q99" s="75"/>
    </row>
    <row r="100" spans="1:17" s="105" customFormat="1" ht="24.75" customHeight="1" thickBot="1">
      <c r="A100" s="70" t="s">
        <v>6</v>
      </c>
      <c r="B100" s="96"/>
      <c r="C100" s="96"/>
      <c r="D100" s="269"/>
      <c r="E100" s="270" t="s">
        <v>1310</v>
      </c>
      <c r="F100" s="271"/>
      <c r="G100" s="271"/>
      <c r="H100" s="271"/>
      <c r="I100" s="271"/>
      <c r="J100" s="271"/>
      <c r="K100" s="272"/>
      <c r="L100" s="273"/>
      <c r="M100" s="274">
        <f>SUM(M96:M99)</f>
        <v>6195012.21</v>
      </c>
      <c r="N100" s="274">
        <f>SUM(N96:N99)</f>
        <v>6195012.21</v>
      </c>
      <c r="O100" s="275">
        <f t="shared" si="4"/>
        <v>0</v>
      </c>
      <c r="P100" s="276">
        <f>IF(N100=0,"-    ",O100/N100)</f>
        <v>0</v>
      </c>
      <c r="Q100" s="105" t="s">
        <v>9</v>
      </c>
    </row>
    <row r="101" spans="1:17">
      <c r="D101" s="277"/>
      <c r="E101" s="278"/>
      <c r="F101" s="278"/>
      <c r="G101" s="278"/>
      <c r="H101" s="278"/>
      <c r="I101" s="278"/>
      <c r="J101" s="279"/>
      <c r="K101" s="280"/>
      <c r="L101" s="280"/>
      <c r="M101" s="280"/>
      <c r="N101" s="280"/>
      <c r="O101" s="281"/>
      <c r="P101" s="281"/>
    </row>
    <row r="102" spans="1:17">
      <c r="D102" s="282"/>
      <c r="E102" s="282"/>
      <c r="F102" s="283"/>
      <c r="G102" s="283"/>
      <c r="H102" s="283"/>
      <c r="I102" s="283"/>
      <c r="J102" s="284"/>
      <c r="K102" s="285"/>
      <c r="L102" s="285"/>
      <c r="M102" s="285"/>
      <c r="N102" s="285"/>
    </row>
    <row r="103" spans="1:17" ht="30.75">
      <c r="D103" s="282"/>
      <c r="E103" s="282"/>
      <c r="F103" s="283"/>
      <c r="G103" s="283"/>
      <c r="H103" s="283"/>
      <c r="I103" s="283"/>
      <c r="J103" s="286"/>
      <c r="K103" s="285"/>
      <c r="L103" s="285"/>
      <c r="N103" s="285"/>
    </row>
    <row r="104" spans="1:17" ht="30.75">
      <c r="D104" s="282"/>
      <c r="E104" s="282"/>
      <c r="F104" s="283"/>
      <c r="G104" s="283"/>
      <c r="H104" s="283"/>
      <c r="I104" s="283"/>
      <c r="J104" s="286"/>
      <c r="K104" s="285"/>
      <c r="L104" s="285"/>
      <c r="N104" s="285"/>
    </row>
    <row r="105" spans="1:17" ht="30.75">
      <c r="D105" s="282"/>
      <c r="E105" s="282"/>
      <c r="F105" s="283"/>
      <c r="G105" s="283"/>
      <c r="H105" s="283"/>
      <c r="I105" s="283"/>
      <c r="J105" s="287"/>
      <c r="K105" s="285"/>
      <c r="L105" s="285"/>
      <c r="N105" s="285"/>
    </row>
    <row r="106" spans="1:17" ht="30.75">
      <c r="D106" s="282"/>
      <c r="E106" s="282"/>
      <c r="F106" s="283"/>
      <c r="G106" s="283"/>
      <c r="H106" s="283"/>
      <c r="I106" s="283"/>
      <c r="J106" s="287"/>
      <c r="K106" s="285"/>
      <c r="L106" s="285"/>
      <c r="M106" s="285"/>
      <c r="N106" s="285"/>
    </row>
    <row r="107" spans="1:17" s="288" customFormat="1" ht="30.75">
      <c r="B107" s="77"/>
      <c r="C107" s="77"/>
      <c r="D107" s="289"/>
      <c r="E107" s="289"/>
      <c r="F107" s="290"/>
      <c r="G107" s="290"/>
      <c r="H107" s="290"/>
      <c r="I107" s="290"/>
      <c r="J107" s="291"/>
      <c r="K107" s="292"/>
      <c r="L107" s="292"/>
      <c r="M107" s="292"/>
      <c r="N107" s="292"/>
      <c r="Q107" s="293"/>
    </row>
    <row r="108" spans="1:17" s="288" customFormat="1" ht="30.75">
      <c r="B108" s="77"/>
      <c r="C108" s="77"/>
      <c r="D108" s="289"/>
      <c r="E108" s="289"/>
      <c r="F108" s="290"/>
      <c r="G108" s="290"/>
      <c r="H108" s="290"/>
      <c r="I108" s="290"/>
      <c r="J108" s="291"/>
      <c r="K108" s="292"/>
      <c r="L108" s="292"/>
      <c r="M108" s="292"/>
      <c r="N108" s="292"/>
      <c r="Q108" s="293"/>
    </row>
    <row r="109" spans="1:17" s="288" customFormat="1" ht="28.5">
      <c r="B109" s="77"/>
      <c r="C109" s="77"/>
      <c r="D109" s="289"/>
      <c r="E109" s="289"/>
      <c r="F109" s="290"/>
      <c r="G109" s="290"/>
      <c r="H109" s="290"/>
      <c r="I109" s="290"/>
      <c r="J109" s="294"/>
      <c r="K109" s="292"/>
      <c r="L109" s="292"/>
      <c r="M109" s="292"/>
      <c r="N109" s="292"/>
      <c r="Q109" s="293"/>
    </row>
    <row r="110" spans="1:17" s="288" customFormat="1" ht="28.5">
      <c r="B110" s="77"/>
      <c r="C110" s="77"/>
      <c r="D110" s="289"/>
      <c r="E110" s="289"/>
      <c r="F110" s="290"/>
      <c r="G110" s="290"/>
      <c r="H110" s="290"/>
      <c r="I110" s="290"/>
      <c r="J110" s="294"/>
      <c r="K110" s="292"/>
      <c r="L110" s="292"/>
      <c r="M110" s="292"/>
      <c r="N110" s="292"/>
      <c r="Q110" s="293"/>
    </row>
    <row r="111" spans="1:17" s="288" customFormat="1" ht="28.5">
      <c r="B111" s="77"/>
      <c r="C111" s="77"/>
      <c r="D111" s="289"/>
      <c r="E111" s="289"/>
      <c r="F111" s="290"/>
      <c r="G111" s="290"/>
      <c r="H111" s="290"/>
      <c r="I111" s="290"/>
      <c r="J111" s="295"/>
      <c r="K111" s="292"/>
      <c r="L111" s="292"/>
      <c r="M111" s="292"/>
      <c r="N111" s="292"/>
      <c r="Q111" s="293"/>
    </row>
    <row r="112" spans="1:17" s="288" customFormat="1" ht="30.75">
      <c r="B112" s="77"/>
      <c r="C112" s="77"/>
      <c r="D112" s="289"/>
      <c r="E112" s="289"/>
      <c r="F112" s="290"/>
      <c r="G112" s="290"/>
      <c r="H112" s="290"/>
      <c r="I112" s="290"/>
      <c r="J112" s="291"/>
      <c r="K112" s="292"/>
      <c r="L112" s="292"/>
      <c r="M112" s="296"/>
      <c r="N112" s="292"/>
      <c r="Q112" s="293"/>
    </row>
    <row r="113" spans="2:17" s="288" customFormat="1" ht="36">
      <c r="B113" s="77"/>
      <c r="C113" s="77"/>
      <c r="D113" s="289"/>
      <c r="E113" s="289"/>
      <c r="F113" s="290"/>
      <c r="G113" s="290"/>
      <c r="H113" s="290"/>
      <c r="I113" s="290"/>
      <c r="J113" s="297"/>
      <c r="K113" s="292"/>
      <c r="L113" s="292"/>
      <c r="M113" s="298"/>
      <c r="N113" s="299"/>
      <c r="O113" s="298"/>
      <c r="Q113" s="293"/>
    </row>
    <row r="114" spans="2:17" s="288" customFormat="1" ht="36">
      <c r="B114" s="77"/>
      <c r="C114" s="77"/>
      <c r="D114" s="289"/>
      <c r="E114" s="289"/>
      <c r="F114" s="290"/>
      <c r="G114" s="290"/>
      <c r="H114" s="290"/>
      <c r="I114" s="290"/>
      <c r="J114" s="297"/>
      <c r="K114" s="292"/>
      <c r="L114" s="292"/>
      <c r="M114" s="298"/>
      <c r="N114" s="299"/>
      <c r="O114" s="298"/>
      <c r="Q114" s="293"/>
    </row>
    <row r="115" spans="2:17">
      <c r="D115" s="282"/>
      <c r="E115" s="282"/>
      <c r="F115" s="283"/>
      <c r="G115" s="283"/>
      <c r="H115" s="283"/>
      <c r="I115" s="283"/>
      <c r="J115" s="284"/>
      <c r="K115" s="300"/>
      <c r="L115" s="300"/>
      <c r="M115" s="300"/>
      <c r="N115" s="300"/>
    </row>
    <row r="116" spans="2:17">
      <c r="D116" s="282"/>
      <c r="E116" s="282"/>
      <c r="F116" s="283"/>
      <c r="G116" s="283"/>
      <c r="H116" s="283"/>
      <c r="I116" s="283"/>
      <c r="J116" s="284"/>
      <c r="K116" s="300"/>
      <c r="L116" s="300"/>
      <c r="M116" s="300"/>
      <c r="N116" s="300"/>
    </row>
    <row r="117" spans="2:17" ht="18.75">
      <c r="D117" s="282"/>
      <c r="E117" s="282"/>
      <c r="F117" s="283"/>
      <c r="G117" s="283"/>
      <c r="H117" s="283"/>
      <c r="I117" s="283"/>
      <c r="J117" s="284"/>
      <c r="K117" s="300"/>
      <c r="L117" s="301" t="s">
        <v>1311</v>
      </c>
      <c r="M117" s="302">
        <f>+M93</f>
        <v>424921968.57431966</v>
      </c>
      <c r="N117" s="303">
        <f>+N93</f>
        <v>429676655.55131477</v>
      </c>
    </row>
    <row r="118" spans="2:17" ht="18.75">
      <c r="D118" s="282"/>
      <c r="E118" s="282"/>
      <c r="F118" s="283"/>
      <c r="G118" s="283"/>
      <c r="H118" s="283"/>
      <c r="I118" s="283"/>
      <c r="J118" s="284"/>
      <c r="K118" s="300"/>
      <c r="L118" s="304" t="s">
        <v>1312</v>
      </c>
      <c r="M118" s="305">
        <f>+'118_SPP 2024'!M64</f>
        <v>424921968.58174998</v>
      </c>
      <c r="N118" s="306">
        <f>+'118_SPP 2024'!N64</f>
        <v>429676655.55433488</v>
      </c>
    </row>
    <row r="119" spans="2:17" ht="18.75">
      <c r="D119" s="282"/>
      <c r="E119" s="282"/>
      <c r="F119" s="283"/>
      <c r="G119" s="283"/>
      <c r="H119" s="283"/>
      <c r="I119" s="283"/>
      <c r="J119" s="284"/>
      <c r="K119" s="300"/>
      <c r="L119" s="307" t="s">
        <v>1313</v>
      </c>
      <c r="M119" s="308">
        <f>+M117-M118</f>
        <v>-7.4303150177001953E-3</v>
      </c>
      <c r="N119" s="309">
        <f>+N117-N118</f>
        <v>-3.0201077461242676E-3</v>
      </c>
    </row>
    <row r="120" spans="2:17" ht="18.75">
      <c r="D120" s="282"/>
      <c r="E120" s="282"/>
      <c r="F120" s="283"/>
      <c r="G120" s="283"/>
      <c r="H120" s="283"/>
      <c r="I120" s="283"/>
      <c r="J120" s="284"/>
      <c r="K120" s="300"/>
      <c r="L120" s="310"/>
      <c r="M120" s="310"/>
      <c r="N120" s="310"/>
    </row>
    <row r="121" spans="2:17">
      <c r="D121" s="282"/>
      <c r="E121" s="282"/>
      <c r="F121" s="283"/>
      <c r="G121" s="283"/>
      <c r="H121" s="283"/>
      <c r="I121" s="283"/>
      <c r="J121" s="284"/>
      <c r="K121" s="300"/>
      <c r="L121" s="300"/>
      <c r="M121" s="300"/>
      <c r="N121" s="300"/>
    </row>
    <row r="122" spans="2:17">
      <c r="D122" s="282"/>
      <c r="E122" s="311"/>
      <c r="F122" s="312"/>
      <c r="G122" s="312"/>
      <c r="H122" s="312"/>
      <c r="I122" s="312"/>
      <c r="J122" s="284"/>
      <c r="K122" s="300"/>
      <c r="L122" s="300"/>
      <c r="M122" s="300"/>
      <c r="N122" s="300"/>
    </row>
    <row r="123" spans="2:17" s="317" customFormat="1">
      <c r="B123" s="313"/>
      <c r="C123" s="313"/>
      <c r="D123" s="314"/>
      <c r="E123" s="315"/>
      <c r="F123" s="316"/>
      <c r="G123" s="316"/>
      <c r="H123" s="316"/>
      <c r="I123" s="316"/>
      <c r="K123" s="318"/>
      <c r="L123" s="318"/>
      <c r="M123" s="319"/>
      <c r="N123" s="319"/>
      <c r="O123" s="320"/>
      <c r="P123" s="320"/>
      <c r="Q123" s="82"/>
    </row>
    <row r="124" spans="2:17" s="317" customFormat="1">
      <c r="B124" s="313"/>
      <c r="C124" s="313"/>
      <c r="D124" s="314"/>
      <c r="E124" s="315"/>
      <c r="F124" s="316"/>
      <c r="G124" s="316"/>
      <c r="H124" s="316"/>
      <c r="I124" s="316"/>
      <c r="K124" s="318"/>
      <c r="L124" s="318"/>
      <c r="M124" s="319"/>
      <c r="N124" s="319"/>
      <c r="Q124" s="82"/>
    </row>
    <row r="125" spans="2:17" s="317" customFormat="1" ht="39.75" customHeight="1">
      <c r="B125" s="313"/>
      <c r="C125" s="313"/>
      <c r="D125" s="314"/>
      <c r="E125" s="315"/>
      <c r="F125" s="316"/>
      <c r="G125" s="316"/>
      <c r="H125" s="316"/>
      <c r="I125" s="316"/>
      <c r="K125" s="318"/>
      <c r="L125" s="318"/>
      <c r="M125" s="321"/>
      <c r="N125" s="322"/>
      <c r="Q125" s="82"/>
    </row>
    <row r="126" spans="2:17">
      <c r="D126" s="282"/>
      <c r="E126" s="311"/>
      <c r="F126" s="312"/>
      <c r="G126" s="312"/>
      <c r="H126" s="312"/>
      <c r="I126" s="312"/>
      <c r="J126" s="284"/>
      <c r="K126" s="300"/>
      <c r="L126" s="300"/>
      <c r="M126" s="323"/>
      <c r="N126" s="323"/>
    </row>
    <row r="127" spans="2:17">
      <c r="D127" s="282"/>
      <c r="E127" s="311"/>
      <c r="F127" s="312"/>
      <c r="G127" s="312"/>
      <c r="H127" s="312"/>
      <c r="I127" s="312"/>
      <c r="J127" s="284"/>
      <c r="K127" s="300"/>
      <c r="L127" s="300"/>
      <c r="M127" s="300"/>
      <c r="N127" s="300"/>
    </row>
    <row r="128" spans="2:17" ht="21">
      <c r="D128" s="282"/>
      <c r="E128" s="311"/>
      <c r="F128" s="312"/>
      <c r="G128" s="312"/>
      <c r="H128" s="312"/>
      <c r="I128" s="312"/>
      <c r="J128" s="284"/>
      <c r="K128" s="300"/>
      <c r="L128" s="300"/>
      <c r="M128" s="300"/>
      <c r="N128" s="324"/>
    </row>
    <row r="129" spans="4:14">
      <c r="D129" s="282"/>
      <c r="E129" s="311"/>
      <c r="F129" s="312"/>
      <c r="G129" s="312"/>
      <c r="H129" s="312"/>
      <c r="I129" s="312"/>
      <c r="J129" s="284"/>
      <c r="K129" s="300"/>
      <c r="L129" s="300"/>
      <c r="M129" s="300"/>
      <c r="N129" s="300"/>
    </row>
    <row r="130" spans="4:14">
      <c r="D130" s="282"/>
      <c r="E130" s="282"/>
      <c r="F130" s="325"/>
      <c r="G130" s="325"/>
      <c r="H130" s="325"/>
      <c r="I130" s="325"/>
      <c r="J130" s="284"/>
      <c r="K130" s="300"/>
      <c r="L130" s="300"/>
      <c r="M130" s="300"/>
      <c r="N130" s="300"/>
    </row>
    <row r="131" spans="4:14">
      <c r="D131" s="282"/>
      <c r="E131" s="282"/>
      <c r="F131" s="325"/>
      <c r="G131" s="325"/>
      <c r="H131" s="325"/>
      <c r="I131" s="325"/>
      <c r="J131" s="284"/>
    </row>
    <row r="132" spans="4:14">
      <c r="D132" s="282"/>
      <c r="E132" s="282"/>
      <c r="F132" s="325"/>
      <c r="G132" s="325"/>
      <c r="H132" s="325"/>
      <c r="I132" s="325"/>
      <c r="J132" s="284"/>
    </row>
    <row r="133" spans="4:14">
      <c r="D133" s="282"/>
      <c r="E133" s="282"/>
      <c r="F133" s="325"/>
      <c r="G133" s="325"/>
      <c r="H133" s="325"/>
      <c r="I133" s="325"/>
      <c r="J133" s="284"/>
    </row>
    <row r="134" spans="4:14">
      <c r="D134" s="282"/>
      <c r="E134" s="282"/>
      <c r="F134" s="325"/>
      <c r="G134" s="325"/>
      <c r="H134" s="325"/>
      <c r="I134" s="325"/>
      <c r="J134" s="284"/>
    </row>
    <row r="135" spans="4:14">
      <c r="D135" s="282"/>
      <c r="E135" s="282"/>
      <c r="F135" s="325"/>
      <c r="G135" s="325"/>
      <c r="H135" s="325"/>
      <c r="I135" s="325"/>
      <c r="J135" s="284"/>
    </row>
    <row r="136" spans="4:14">
      <c r="D136" s="282"/>
      <c r="E136" s="282"/>
      <c r="F136" s="325"/>
      <c r="G136" s="325"/>
      <c r="H136" s="325"/>
      <c r="I136" s="325"/>
      <c r="J136" s="284"/>
    </row>
    <row r="137" spans="4:14">
      <c r="D137" s="282"/>
      <c r="E137" s="282"/>
      <c r="F137" s="325"/>
      <c r="G137" s="325"/>
      <c r="H137" s="325"/>
      <c r="I137" s="325"/>
      <c r="J137" s="284"/>
    </row>
    <row r="138" spans="4:14">
      <c r="D138" s="282"/>
      <c r="E138" s="282"/>
      <c r="F138" s="325"/>
      <c r="G138" s="325"/>
      <c r="H138" s="325"/>
      <c r="I138" s="325"/>
      <c r="J138" s="284"/>
    </row>
    <row r="139" spans="4:14">
      <c r="D139" s="282"/>
      <c r="E139" s="282"/>
      <c r="F139" s="325"/>
      <c r="G139" s="325"/>
      <c r="H139" s="325"/>
      <c r="I139" s="325"/>
      <c r="J139" s="284"/>
    </row>
    <row r="140" spans="4:14">
      <c r="D140" s="282"/>
      <c r="E140" s="282"/>
      <c r="F140" s="325"/>
      <c r="G140" s="325"/>
      <c r="H140" s="325"/>
      <c r="I140" s="325"/>
      <c r="J140" s="284"/>
    </row>
    <row r="141" spans="4:14">
      <c r="D141" s="282"/>
      <c r="E141" s="282"/>
      <c r="F141" s="325"/>
      <c r="G141" s="325"/>
      <c r="H141" s="325"/>
      <c r="I141" s="325"/>
      <c r="J141" s="284"/>
    </row>
    <row r="142" spans="4:14">
      <c r="D142" s="282"/>
      <c r="E142" s="282"/>
      <c r="F142" s="325"/>
      <c r="G142" s="325"/>
      <c r="H142" s="325"/>
      <c r="I142" s="325"/>
      <c r="J142" s="284"/>
    </row>
    <row r="143" spans="4:14">
      <c r="D143" s="282"/>
      <c r="E143" s="282"/>
      <c r="F143" s="325"/>
      <c r="G143" s="325"/>
      <c r="H143" s="325"/>
      <c r="I143" s="325"/>
      <c r="J143" s="284"/>
    </row>
    <row r="144" spans="4:14">
      <c r="D144" s="282"/>
      <c r="E144" s="282"/>
      <c r="F144" s="325"/>
      <c r="G144" s="325"/>
      <c r="H144" s="325"/>
      <c r="I144" s="325"/>
      <c r="J144" s="284"/>
    </row>
    <row r="145" spans="2:17" s="327" customFormat="1">
      <c r="B145" s="71"/>
      <c r="C145" s="71"/>
      <c r="D145" s="282"/>
      <c r="E145" s="282"/>
      <c r="F145" s="325"/>
      <c r="G145" s="325"/>
      <c r="H145" s="325"/>
      <c r="I145" s="325"/>
      <c r="J145" s="284"/>
      <c r="K145" s="83"/>
      <c r="L145" s="83"/>
      <c r="M145" s="83"/>
      <c r="N145" s="83"/>
      <c r="O145" s="83"/>
      <c r="P145" s="83"/>
      <c r="Q145" s="326"/>
    </row>
    <row r="146" spans="2:17" s="327" customFormat="1">
      <c r="B146" s="71"/>
      <c r="C146" s="71"/>
      <c r="D146" s="282"/>
      <c r="E146" s="282"/>
      <c r="F146" s="325"/>
      <c r="G146" s="325"/>
      <c r="H146" s="325"/>
      <c r="I146" s="325"/>
      <c r="J146" s="284"/>
      <c r="K146" s="83"/>
      <c r="L146" s="83"/>
      <c r="M146" s="83"/>
      <c r="N146" s="83"/>
      <c r="O146" s="83"/>
      <c r="P146" s="83"/>
      <c r="Q146" s="326"/>
    </row>
    <row r="147" spans="2:17" s="327" customFormat="1">
      <c r="B147" s="71"/>
      <c r="C147" s="71"/>
      <c r="D147" s="282"/>
      <c r="E147" s="282"/>
      <c r="F147" s="325"/>
      <c r="G147" s="325"/>
      <c r="H147" s="325"/>
      <c r="I147" s="325"/>
      <c r="J147" s="284"/>
      <c r="K147" s="83"/>
      <c r="L147" s="83"/>
      <c r="M147" s="83"/>
      <c r="N147" s="83"/>
      <c r="O147" s="83"/>
      <c r="P147" s="83"/>
      <c r="Q147" s="326"/>
    </row>
    <row r="148" spans="2:17" s="327" customFormat="1">
      <c r="B148" s="71"/>
      <c r="C148" s="71"/>
      <c r="D148" s="282"/>
      <c r="E148" s="282"/>
      <c r="F148" s="325"/>
      <c r="G148" s="325"/>
      <c r="H148" s="325"/>
      <c r="I148" s="325"/>
      <c r="J148" s="284"/>
      <c r="K148" s="83"/>
      <c r="L148" s="83"/>
      <c r="M148" s="83"/>
      <c r="N148" s="83"/>
      <c r="O148" s="83"/>
      <c r="P148" s="83"/>
      <c r="Q148" s="326"/>
    </row>
    <row r="149" spans="2:17" s="327" customFormat="1">
      <c r="B149" s="71"/>
      <c r="C149" s="71"/>
      <c r="D149" s="282"/>
      <c r="E149" s="282"/>
      <c r="F149" s="325"/>
      <c r="G149" s="325"/>
      <c r="H149" s="325"/>
      <c r="I149" s="325"/>
      <c r="J149" s="284"/>
      <c r="K149" s="83"/>
      <c r="L149" s="83"/>
      <c r="M149" s="83"/>
      <c r="N149" s="83"/>
      <c r="O149" s="83"/>
      <c r="P149" s="83"/>
      <c r="Q149" s="326"/>
    </row>
    <row r="150" spans="2:17" s="327" customFormat="1">
      <c r="B150" s="71"/>
      <c r="C150" s="71"/>
      <c r="D150" s="282"/>
      <c r="E150" s="282"/>
      <c r="F150" s="325"/>
      <c r="G150" s="325"/>
      <c r="H150" s="325"/>
      <c r="I150" s="325"/>
      <c r="J150" s="284"/>
      <c r="K150" s="83"/>
      <c r="L150" s="83"/>
      <c r="M150" s="83"/>
      <c r="N150" s="83"/>
      <c r="O150" s="83"/>
      <c r="P150" s="83"/>
      <c r="Q150" s="326"/>
    </row>
    <row r="151" spans="2:17" s="327" customFormat="1">
      <c r="B151" s="71"/>
      <c r="C151" s="71"/>
      <c r="D151" s="282"/>
      <c r="E151" s="282"/>
      <c r="F151" s="325"/>
      <c r="G151" s="325"/>
      <c r="H151" s="325"/>
      <c r="I151" s="325"/>
      <c r="J151" s="284"/>
      <c r="K151" s="83"/>
      <c r="L151" s="83"/>
      <c r="M151" s="83"/>
      <c r="N151" s="83"/>
      <c r="O151" s="83"/>
      <c r="P151" s="83"/>
      <c r="Q151" s="326"/>
    </row>
    <row r="152" spans="2:17" s="327" customFormat="1">
      <c r="B152" s="71"/>
      <c r="C152" s="71"/>
      <c r="D152" s="282"/>
      <c r="E152" s="282"/>
      <c r="F152" s="325"/>
      <c r="G152" s="325"/>
      <c r="H152" s="325"/>
      <c r="I152" s="325"/>
      <c r="J152" s="284"/>
      <c r="K152" s="83"/>
      <c r="L152" s="83"/>
      <c r="M152" s="83"/>
      <c r="N152" s="83"/>
      <c r="O152" s="83"/>
      <c r="P152" s="83"/>
      <c r="Q152" s="326"/>
    </row>
    <row r="153" spans="2:17" s="327" customFormat="1">
      <c r="B153" s="71"/>
      <c r="C153" s="71"/>
      <c r="D153" s="282"/>
      <c r="E153" s="282"/>
      <c r="F153" s="325"/>
      <c r="G153" s="325"/>
      <c r="H153" s="325"/>
      <c r="I153" s="325"/>
      <c r="J153" s="284"/>
      <c r="K153" s="83"/>
      <c r="L153" s="83"/>
      <c r="M153" s="83"/>
      <c r="N153" s="83"/>
      <c r="O153" s="83"/>
      <c r="P153" s="83"/>
      <c r="Q153" s="326"/>
    </row>
    <row r="154" spans="2:17" s="327" customFormat="1">
      <c r="B154" s="71"/>
      <c r="C154" s="71"/>
      <c r="D154" s="282"/>
      <c r="E154" s="282"/>
      <c r="F154" s="325"/>
      <c r="G154" s="325"/>
      <c r="H154" s="325"/>
      <c r="I154" s="325"/>
      <c r="J154" s="284"/>
      <c r="K154" s="83"/>
      <c r="L154" s="83"/>
      <c r="M154" s="83"/>
      <c r="N154" s="83"/>
      <c r="O154" s="83"/>
      <c r="P154" s="83"/>
      <c r="Q154" s="326"/>
    </row>
    <row r="155" spans="2:17" s="327" customFormat="1">
      <c r="B155" s="71"/>
      <c r="C155" s="71"/>
      <c r="D155" s="282"/>
      <c r="E155" s="282"/>
      <c r="F155" s="325"/>
      <c r="G155" s="325"/>
      <c r="H155" s="325"/>
      <c r="I155" s="325"/>
      <c r="J155" s="284"/>
      <c r="K155" s="83"/>
      <c r="L155" s="83"/>
      <c r="M155" s="83"/>
      <c r="N155" s="83"/>
      <c r="O155" s="83"/>
      <c r="P155" s="83"/>
      <c r="Q155" s="326"/>
    </row>
    <row r="156" spans="2:17" s="327" customFormat="1">
      <c r="B156" s="71"/>
      <c r="C156" s="71"/>
      <c r="D156" s="282"/>
      <c r="E156" s="282"/>
      <c r="F156" s="325"/>
      <c r="G156" s="325"/>
      <c r="H156" s="325"/>
      <c r="I156" s="325"/>
      <c r="J156" s="284"/>
      <c r="K156" s="83"/>
      <c r="L156" s="83"/>
      <c r="M156" s="83"/>
      <c r="N156" s="83"/>
      <c r="O156" s="83"/>
      <c r="P156" s="83"/>
      <c r="Q156" s="326"/>
    </row>
    <row r="157" spans="2:17" s="327" customFormat="1">
      <c r="B157" s="71"/>
      <c r="C157" s="71"/>
      <c r="D157" s="282"/>
      <c r="E157" s="282"/>
      <c r="F157" s="325"/>
      <c r="G157" s="325"/>
      <c r="H157" s="325"/>
      <c r="I157" s="325"/>
      <c r="J157" s="284"/>
      <c r="K157" s="83"/>
      <c r="L157" s="83"/>
      <c r="M157" s="83"/>
      <c r="N157" s="83"/>
      <c r="O157" s="83"/>
      <c r="P157" s="83"/>
      <c r="Q157" s="326"/>
    </row>
    <row r="158" spans="2:17" s="327" customFormat="1">
      <c r="B158" s="71"/>
      <c r="C158" s="71"/>
      <c r="D158" s="282"/>
      <c r="E158" s="282"/>
      <c r="F158" s="325"/>
      <c r="G158" s="325"/>
      <c r="H158" s="325"/>
      <c r="I158" s="325"/>
      <c r="J158" s="284"/>
      <c r="K158" s="83"/>
      <c r="L158" s="83"/>
      <c r="M158" s="83"/>
      <c r="N158" s="83"/>
      <c r="O158" s="83"/>
      <c r="P158" s="83"/>
      <c r="Q158" s="326"/>
    </row>
    <row r="159" spans="2:17" s="327" customFormat="1">
      <c r="B159" s="71"/>
      <c r="C159" s="71"/>
      <c r="D159" s="282"/>
      <c r="E159" s="282"/>
      <c r="F159" s="325"/>
      <c r="G159" s="325"/>
      <c r="H159" s="325"/>
      <c r="I159" s="325"/>
      <c r="J159" s="284"/>
      <c r="K159" s="83"/>
      <c r="L159" s="83"/>
      <c r="M159" s="83"/>
      <c r="N159" s="83"/>
      <c r="O159" s="83"/>
      <c r="P159" s="83"/>
      <c r="Q159" s="326"/>
    </row>
    <row r="160" spans="2:17" s="327" customFormat="1">
      <c r="B160" s="71"/>
      <c r="C160" s="71"/>
      <c r="D160" s="282"/>
      <c r="E160" s="282"/>
      <c r="F160" s="325"/>
      <c r="G160" s="325"/>
      <c r="H160" s="325"/>
      <c r="I160" s="325"/>
      <c r="J160" s="284"/>
      <c r="K160" s="83"/>
      <c r="L160" s="83"/>
      <c r="M160" s="83"/>
      <c r="N160" s="83"/>
      <c r="O160" s="83"/>
      <c r="P160" s="83"/>
      <c r="Q160" s="326"/>
    </row>
    <row r="161" spans="2:17" s="327" customFormat="1">
      <c r="B161" s="71"/>
      <c r="C161" s="71"/>
      <c r="D161" s="282"/>
      <c r="E161" s="282"/>
      <c r="F161" s="325"/>
      <c r="G161" s="325"/>
      <c r="H161" s="325"/>
      <c r="I161" s="325"/>
      <c r="J161" s="284"/>
      <c r="K161" s="83"/>
      <c r="L161" s="83"/>
      <c r="M161" s="83"/>
      <c r="N161" s="83"/>
      <c r="O161" s="83"/>
      <c r="P161" s="83"/>
      <c r="Q161" s="326"/>
    </row>
    <row r="162" spans="2:17" s="327" customFormat="1">
      <c r="B162" s="71"/>
      <c r="C162" s="71"/>
      <c r="D162" s="282"/>
      <c r="E162" s="282"/>
      <c r="F162" s="325"/>
      <c r="G162" s="325"/>
      <c r="H162" s="325"/>
      <c r="I162" s="325"/>
      <c r="J162" s="284"/>
      <c r="K162" s="83"/>
      <c r="L162" s="83"/>
      <c r="M162" s="83"/>
      <c r="N162" s="83"/>
      <c r="O162" s="83"/>
      <c r="P162" s="83"/>
      <c r="Q162" s="326"/>
    </row>
    <row r="163" spans="2:17" s="327" customFormat="1">
      <c r="B163" s="71"/>
      <c r="C163" s="71"/>
      <c r="D163" s="282"/>
      <c r="E163" s="282"/>
      <c r="F163" s="325"/>
      <c r="G163" s="325"/>
      <c r="H163" s="325"/>
      <c r="I163" s="325"/>
      <c r="J163" s="284"/>
      <c r="K163" s="83"/>
      <c r="L163" s="83"/>
      <c r="M163" s="83"/>
      <c r="N163" s="83"/>
      <c r="O163" s="83"/>
      <c r="P163" s="83"/>
      <c r="Q163" s="326"/>
    </row>
    <row r="164" spans="2:17" s="327" customFormat="1">
      <c r="B164" s="71"/>
      <c r="C164" s="71"/>
      <c r="D164" s="282"/>
      <c r="E164" s="282"/>
      <c r="F164" s="325"/>
      <c r="G164" s="325"/>
      <c r="H164" s="325"/>
      <c r="I164" s="325"/>
      <c r="J164" s="284"/>
      <c r="K164" s="83"/>
      <c r="L164" s="83"/>
      <c r="M164" s="83"/>
      <c r="N164" s="83"/>
      <c r="O164" s="83"/>
      <c r="P164" s="83"/>
      <c r="Q164" s="326"/>
    </row>
    <row r="165" spans="2:17" s="327" customFormat="1">
      <c r="B165" s="71"/>
      <c r="C165" s="71"/>
      <c r="D165" s="282"/>
      <c r="E165" s="282"/>
      <c r="F165" s="325"/>
      <c r="G165" s="325"/>
      <c r="H165" s="325"/>
      <c r="I165" s="325"/>
      <c r="J165" s="284"/>
      <c r="K165" s="83"/>
      <c r="L165" s="83"/>
      <c r="M165" s="83"/>
      <c r="N165" s="83"/>
      <c r="O165" s="83"/>
      <c r="P165" s="83"/>
      <c r="Q165" s="326"/>
    </row>
    <row r="166" spans="2:17" s="327" customFormat="1">
      <c r="B166" s="71"/>
      <c r="C166" s="71"/>
      <c r="D166" s="282"/>
      <c r="E166" s="282"/>
      <c r="F166" s="325"/>
      <c r="G166" s="325"/>
      <c r="H166" s="325"/>
      <c r="I166" s="325"/>
      <c r="J166" s="284"/>
      <c r="K166" s="83"/>
      <c r="L166" s="83"/>
      <c r="M166" s="83"/>
      <c r="N166" s="83"/>
      <c r="O166" s="83"/>
      <c r="P166" s="83"/>
      <c r="Q166" s="326"/>
    </row>
    <row r="167" spans="2:17" s="327" customFormat="1">
      <c r="B167" s="71"/>
      <c r="C167" s="71"/>
      <c r="D167" s="282"/>
      <c r="E167" s="282"/>
      <c r="F167" s="325"/>
      <c r="G167" s="325"/>
      <c r="H167" s="325"/>
      <c r="I167" s="325"/>
      <c r="J167" s="284"/>
      <c r="K167" s="83"/>
      <c r="L167" s="83"/>
      <c r="M167" s="83"/>
      <c r="N167" s="83"/>
      <c r="O167" s="83"/>
      <c r="P167" s="83"/>
      <c r="Q167" s="326"/>
    </row>
    <row r="168" spans="2:17" s="327" customFormat="1">
      <c r="B168" s="71"/>
      <c r="C168" s="71"/>
      <c r="D168" s="282"/>
      <c r="E168" s="282"/>
      <c r="F168" s="325"/>
      <c r="G168" s="325"/>
      <c r="H168" s="325"/>
      <c r="I168" s="325"/>
      <c r="J168" s="284"/>
      <c r="K168" s="83"/>
      <c r="L168" s="83"/>
      <c r="M168" s="83"/>
      <c r="N168" s="83"/>
      <c r="O168" s="83"/>
      <c r="P168" s="83"/>
      <c r="Q168" s="326"/>
    </row>
    <row r="169" spans="2:17" s="327" customFormat="1">
      <c r="B169" s="71"/>
      <c r="C169" s="71"/>
      <c r="D169" s="282"/>
      <c r="E169" s="282"/>
      <c r="F169" s="325"/>
      <c r="G169" s="325"/>
      <c r="H169" s="325"/>
      <c r="I169" s="325"/>
      <c r="J169" s="284"/>
      <c r="K169" s="83"/>
      <c r="L169" s="83"/>
      <c r="M169" s="83"/>
      <c r="N169" s="83"/>
      <c r="O169" s="83"/>
      <c r="P169" s="83"/>
      <c r="Q169" s="326"/>
    </row>
    <row r="170" spans="2:17" s="327" customFormat="1">
      <c r="B170" s="71"/>
      <c r="C170" s="71"/>
      <c r="D170" s="282"/>
      <c r="E170" s="282"/>
      <c r="F170" s="325"/>
      <c r="G170" s="325"/>
      <c r="H170" s="325"/>
      <c r="I170" s="325"/>
      <c r="J170" s="284"/>
      <c r="K170" s="83"/>
      <c r="L170" s="83"/>
      <c r="M170" s="83"/>
      <c r="N170" s="83"/>
      <c r="O170" s="83"/>
      <c r="P170" s="83"/>
      <c r="Q170" s="326"/>
    </row>
    <row r="171" spans="2:17" s="327" customFormat="1">
      <c r="B171" s="71"/>
      <c r="C171" s="71"/>
      <c r="D171" s="282"/>
      <c r="E171" s="282"/>
      <c r="F171" s="325"/>
      <c r="G171" s="325"/>
      <c r="H171" s="325"/>
      <c r="I171" s="325"/>
      <c r="J171" s="284"/>
      <c r="K171" s="83"/>
      <c r="L171" s="83"/>
      <c r="M171" s="83"/>
      <c r="N171" s="83"/>
      <c r="O171" s="83"/>
      <c r="P171" s="83"/>
      <c r="Q171" s="326"/>
    </row>
    <row r="172" spans="2:17" s="327" customFormat="1">
      <c r="B172" s="71"/>
      <c r="C172" s="71"/>
      <c r="D172" s="282"/>
      <c r="E172" s="282"/>
      <c r="F172" s="325"/>
      <c r="G172" s="325"/>
      <c r="H172" s="325"/>
      <c r="I172" s="325"/>
      <c r="J172" s="284"/>
      <c r="K172" s="83"/>
      <c r="L172" s="83"/>
      <c r="M172" s="83"/>
      <c r="N172" s="83"/>
      <c r="O172" s="83"/>
      <c r="P172" s="83"/>
      <c r="Q172" s="326"/>
    </row>
    <row r="173" spans="2:17" s="327" customFormat="1">
      <c r="B173" s="71"/>
      <c r="C173" s="71"/>
      <c r="D173" s="282"/>
      <c r="E173" s="282"/>
      <c r="F173" s="325"/>
      <c r="G173" s="325"/>
      <c r="H173" s="325"/>
      <c r="I173" s="325"/>
      <c r="J173" s="284"/>
      <c r="K173" s="83"/>
      <c r="L173" s="83"/>
      <c r="M173" s="83"/>
      <c r="N173" s="83"/>
      <c r="O173" s="83"/>
      <c r="P173" s="83"/>
      <c r="Q173" s="326"/>
    </row>
    <row r="174" spans="2:17" s="327" customFormat="1">
      <c r="B174" s="71"/>
      <c r="C174" s="71"/>
      <c r="D174" s="282"/>
      <c r="E174" s="282"/>
      <c r="F174" s="325"/>
      <c r="G174" s="325"/>
      <c r="H174" s="325"/>
      <c r="I174" s="325"/>
      <c r="J174" s="284"/>
      <c r="K174" s="83"/>
      <c r="L174" s="83"/>
      <c r="M174" s="83"/>
      <c r="N174" s="83"/>
      <c r="O174" s="83"/>
      <c r="P174" s="83"/>
      <c r="Q174" s="326"/>
    </row>
    <row r="175" spans="2:17" s="327" customFormat="1">
      <c r="B175" s="71"/>
      <c r="C175" s="71"/>
      <c r="D175" s="282"/>
      <c r="E175" s="282"/>
      <c r="F175" s="325"/>
      <c r="G175" s="325"/>
      <c r="H175" s="325"/>
      <c r="I175" s="325"/>
      <c r="J175" s="284"/>
      <c r="K175" s="83"/>
      <c r="L175" s="83"/>
      <c r="M175" s="83"/>
      <c r="N175" s="83"/>
      <c r="O175" s="83"/>
      <c r="P175" s="83"/>
      <c r="Q175" s="326"/>
    </row>
    <row r="176" spans="2:17" s="327" customFormat="1">
      <c r="B176" s="71"/>
      <c r="C176" s="71"/>
      <c r="D176" s="282"/>
      <c r="E176" s="282"/>
      <c r="F176" s="325"/>
      <c r="G176" s="325"/>
      <c r="H176" s="325"/>
      <c r="I176" s="325"/>
      <c r="J176" s="284"/>
      <c r="K176" s="83"/>
      <c r="L176" s="83"/>
      <c r="M176" s="83"/>
      <c r="N176" s="83"/>
      <c r="O176" s="83"/>
      <c r="P176" s="83"/>
      <c r="Q176" s="326"/>
    </row>
    <row r="177" spans="2:17" s="327" customFormat="1">
      <c r="B177" s="71"/>
      <c r="C177" s="71"/>
      <c r="D177" s="282"/>
      <c r="E177" s="282"/>
      <c r="F177" s="325"/>
      <c r="G177" s="325"/>
      <c r="H177" s="325"/>
      <c r="I177" s="325"/>
      <c r="J177" s="284"/>
      <c r="K177" s="83"/>
      <c r="L177" s="83"/>
      <c r="M177" s="83"/>
      <c r="N177" s="83"/>
      <c r="O177" s="83"/>
      <c r="P177" s="83"/>
      <c r="Q177" s="326"/>
    </row>
    <row r="178" spans="2:17" s="327" customFormat="1">
      <c r="B178" s="71"/>
      <c r="C178" s="71"/>
      <c r="D178" s="282"/>
      <c r="E178" s="282"/>
      <c r="J178" s="83"/>
      <c r="K178" s="83"/>
      <c r="L178" s="83"/>
      <c r="M178" s="83"/>
      <c r="N178" s="83"/>
      <c r="O178" s="83"/>
      <c r="P178" s="83"/>
      <c r="Q178" s="326"/>
    </row>
    <row r="179" spans="2:17" s="327" customFormat="1">
      <c r="B179" s="71"/>
      <c r="C179" s="71"/>
      <c r="D179" s="282"/>
      <c r="E179" s="282"/>
      <c r="J179" s="83"/>
      <c r="K179" s="83"/>
      <c r="L179" s="83"/>
      <c r="M179" s="83"/>
      <c r="N179" s="83"/>
      <c r="O179" s="83"/>
      <c r="P179" s="83"/>
      <c r="Q179" s="326"/>
    </row>
    <row r="180" spans="2:17" s="327" customFormat="1">
      <c r="B180" s="71"/>
      <c r="C180" s="71"/>
      <c r="D180" s="282"/>
      <c r="E180" s="282"/>
      <c r="J180" s="83"/>
      <c r="K180" s="83"/>
      <c r="L180" s="83"/>
      <c r="M180" s="83"/>
      <c r="N180" s="83"/>
      <c r="O180" s="83"/>
      <c r="P180" s="83"/>
      <c r="Q180" s="326"/>
    </row>
    <row r="181" spans="2:17" s="327" customFormat="1">
      <c r="B181" s="71"/>
      <c r="C181" s="71"/>
      <c r="D181" s="282"/>
      <c r="E181" s="282"/>
      <c r="J181" s="83"/>
      <c r="K181" s="83"/>
      <c r="L181" s="83"/>
      <c r="M181" s="83"/>
      <c r="N181" s="83"/>
      <c r="O181" s="83"/>
      <c r="P181" s="83"/>
      <c r="Q181" s="326"/>
    </row>
    <row r="182" spans="2:17" s="327" customFormat="1">
      <c r="B182" s="71"/>
      <c r="C182" s="71"/>
      <c r="D182" s="282"/>
      <c r="E182" s="282"/>
      <c r="J182" s="83"/>
      <c r="K182" s="83"/>
      <c r="L182" s="83"/>
      <c r="M182" s="83"/>
      <c r="N182" s="83"/>
      <c r="O182" s="83"/>
      <c r="P182" s="83"/>
      <c r="Q182" s="326"/>
    </row>
    <row r="183" spans="2:17" s="327" customFormat="1">
      <c r="B183" s="71"/>
      <c r="C183" s="71"/>
      <c r="D183" s="282"/>
      <c r="E183" s="282"/>
      <c r="J183" s="83"/>
      <c r="K183" s="83"/>
      <c r="L183" s="83"/>
      <c r="M183" s="83"/>
      <c r="N183" s="83"/>
      <c r="O183" s="83"/>
      <c r="P183" s="83"/>
      <c r="Q183" s="326"/>
    </row>
    <row r="184" spans="2:17" s="327" customFormat="1">
      <c r="B184" s="71"/>
      <c r="C184" s="71"/>
      <c r="D184" s="282"/>
      <c r="E184" s="282"/>
      <c r="J184" s="83"/>
      <c r="K184" s="83"/>
      <c r="L184" s="83"/>
      <c r="M184" s="83"/>
      <c r="N184" s="83"/>
      <c r="O184" s="83"/>
      <c r="P184" s="83"/>
      <c r="Q184" s="326"/>
    </row>
    <row r="185" spans="2:17" s="327" customFormat="1">
      <c r="B185" s="71"/>
      <c r="C185" s="71"/>
      <c r="D185" s="282"/>
      <c r="E185" s="282"/>
      <c r="J185" s="83"/>
      <c r="K185" s="83"/>
      <c r="L185" s="83"/>
      <c r="M185" s="83"/>
      <c r="N185" s="83"/>
      <c r="O185" s="83"/>
      <c r="P185" s="83"/>
      <c r="Q185" s="326"/>
    </row>
    <row r="186" spans="2:17" s="327" customFormat="1">
      <c r="B186" s="71"/>
      <c r="C186" s="71"/>
      <c r="D186" s="282"/>
      <c r="E186" s="282"/>
      <c r="J186" s="83"/>
      <c r="K186" s="83"/>
      <c r="L186" s="83"/>
      <c r="M186" s="83"/>
      <c r="N186" s="83"/>
      <c r="O186" s="83"/>
      <c r="P186" s="83"/>
      <c r="Q186" s="326"/>
    </row>
    <row r="187" spans="2:17" s="327" customFormat="1">
      <c r="B187" s="71"/>
      <c r="C187" s="71"/>
      <c r="D187" s="282"/>
      <c r="E187" s="282"/>
      <c r="J187" s="83"/>
      <c r="K187" s="83"/>
      <c r="L187" s="83"/>
      <c r="M187" s="83"/>
      <c r="N187" s="83"/>
      <c r="O187" s="83"/>
      <c r="P187" s="83"/>
      <c r="Q187" s="326"/>
    </row>
    <row r="188" spans="2:17" s="327" customFormat="1">
      <c r="B188" s="71"/>
      <c r="C188" s="71"/>
      <c r="D188" s="282"/>
      <c r="E188" s="282"/>
      <c r="J188" s="83"/>
      <c r="K188" s="83"/>
      <c r="L188" s="83"/>
      <c r="M188" s="83"/>
      <c r="N188" s="83"/>
      <c r="O188" s="83"/>
      <c r="P188" s="83"/>
      <c r="Q188" s="326"/>
    </row>
    <row r="189" spans="2:17" s="327" customFormat="1">
      <c r="B189" s="71"/>
      <c r="C189" s="71"/>
      <c r="D189" s="282"/>
      <c r="E189" s="282"/>
      <c r="J189" s="83"/>
      <c r="K189" s="83"/>
      <c r="L189" s="83"/>
      <c r="M189" s="83"/>
      <c r="N189" s="83"/>
      <c r="O189" s="83"/>
      <c r="P189" s="83"/>
      <c r="Q189" s="326"/>
    </row>
    <row r="190" spans="2:17" s="327" customFormat="1">
      <c r="B190" s="71"/>
      <c r="C190" s="71"/>
      <c r="D190" s="282"/>
      <c r="E190" s="282"/>
      <c r="J190" s="83"/>
      <c r="K190" s="83"/>
      <c r="L190" s="83"/>
      <c r="M190" s="83"/>
      <c r="N190" s="83"/>
      <c r="O190" s="83"/>
      <c r="P190" s="83"/>
      <c r="Q190" s="326"/>
    </row>
    <row r="191" spans="2:17" s="327" customFormat="1">
      <c r="B191" s="71"/>
      <c r="C191" s="71"/>
      <c r="D191" s="282"/>
      <c r="E191" s="282"/>
      <c r="J191" s="83"/>
      <c r="K191" s="83"/>
      <c r="L191" s="83"/>
      <c r="M191" s="83"/>
      <c r="N191" s="83"/>
      <c r="O191" s="83"/>
      <c r="P191" s="83"/>
      <c r="Q191" s="326"/>
    </row>
    <row r="192" spans="2:17" s="327" customFormat="1">
      <c r="B192" s="71"/>
      <c r="C192" s="71"/>
      <c r="D192" s="282"/>
      <c r="E192" s="282"/>
      <c r="J192" s="83"/>
      <c r="K192" s="83"/>
      <c r="L192" s="83"/>
      <c r="M192" s="83"/>
      <c r="N192" s="83"/>
      <c r="O192" s="83"/>
      <c r="P192" s="83"/>
      <c r="Q192" s="326"/>
    </row>
    <row r="193" spans="2:17" s="327" customFormat="1">
      <c r="B193" s="71"/>
      <c r="C193" s="71"/>
      <c r="D193" s="282"/>
      <c r="J193" s="83"/>
      <c r="K193" s="83"/>
      <c r="L193" s="83"/>
      <c r="M193" s="83"/>
      <c r="N193" s="83"/>
      <c r="O193" s="83"/>
      <c r="P193" s="83"/>
      <c r="Q193" s="326"/>
    </row>
    <row r="194" spans="2:17" s="327" customFormat="1">
      <c r="B194" s="71"/>
      <c r="C194" s="71"/>
      <c r="D194" s="282"/>
      <c r="J194" s="83"/>
      <c r="K194" s="83"/>
      <c r="L194" s="83"/>
      <c r="M194" s="83"/>
      <c r="N194" s="83"/>
      <c r="O194" s="83"/>
      <c r="P194" s="83"/>
      <c r="Q194" s="326"/>
    </row>
    <row r="195" spans="2:17" s="327" customFormat="1">
      <c r="B195" s="71"/>
      <c r="C195" s="71"/>
      <c r="D195" s="282"/>
      <c r="J195" s="83"/>
      <c r="K195" s="83"/>
      <c r="L195" s="83"/>
      <c r="M195" s="83"/>
      <c r="N195" s="83"/>
      <c r="O195" s="83"/>
      <c r="P195" s="83"/>
      <c r="Q195" s="326"/>
    </row>
    <row r="196" spans="2:17" s="327" customFormat="1">
      <c r="B196" s="71"/>
      <c r="C196" s="71"/>
      <c r="D196" s="282"/>
      <c r="J196" s="83"/>
      <c r="K196" s="83"/>
      <c r="L196" s="83"/>
      <c r="M196" s="83"/>
      <c r="N196" s="83"/>
      <c r="O196" s="83"/>
      <c r="P196" s="83"/>
      <c r="Q196" s="326"/>
    </row>
    <row r="197" spans="2:17" s="327" customFormat="1">
      <c r="B197" s="71"/>
      <c r="C197" s="71"/>
      <c r="D197" s="282"/>
      <c r="J197" s="83"/>
      <c r="K197" s="83"/>
      <c r="L197" s="83"/>
      <c r="M197" s="83"/>
      <c r="N197" s="83"/>
      <c r="O197" s="83"/>
      <c r="P197" s="83"/>
      <c r="Q197" s="326"/>
    </row>
    <row r="198" spans="2:17" s="327" customFormat="1">
      <c r="B198" s="71"/>
      <c r="C198" s="71"/>
      <c r="D198" s="282"/>
      <c r="J198" s="83"/>
      <c r="K198" s="83"/>
      <c r="L198" s="83"/>
      <c r="M198" s="83"/>
      <c r="N198" s="83"/>
      <c r="O198" s="83"/>
      <c r="P198" s="83"/>
      <c r="Q198" s="326"/>
    </row>
    <row r="199" spans="2:17" s="327" customFormat="1">
      <c r="B199" s="71"/>
      <c r="C199" s="71"/>
      <c r="D199" s="282"/>
      <c r="J199" s="83"/>
      <c r="K199" s="83"/>
      <c r="L199" s="83"/>
      <c r="M199" s="83"/>
      <c r="N199" s="83"/>
      <c r="O199" s="83"/>
      <c r="P199" s="83"/>
      <c r="Q199" s="326"/>
    </row>
    <row r="200" spans="2:17" s="327" customFormat="1">
      <c r="B200" s="71"/>
      <c r="C200" s="71"/>
      <c r="D200" s="282"/>
      <c r="J200" s="83"/>
      <c r="K200" s="83"/>
      <c r="L200" s="83"/>
      <c r="M200" s="83"/>
      <c r="N200" s="83"/>
      <c r="O200" s="83"/>
      <c r="P200" s="83"/>
      <c r="Q200" s="326"/>
    </row>
    <row r="201" spans="2:17" s="327" customFormat="1">
      <c r="B201" s="71"/>
      <c r="C201" s="71"/>
      <c r="D201" s="282"/>
      <c r="J201" s="83"/>
      <c r="K201" s="83"/>
      <c r="L201" s="83"/>
      <c r="M201" s="83"/>
      <c r="N201" s="83"/>
      <c r="O201" s="83"/>
      <c r="P201" s="83"/>
      <c r="Q201" s="326"/>
    </row>
    <row r="202" spans="2:17" s="327" customFormat="1">
      <c r="B202" s="71"/>
      <c r="C202" s="71"/>
      <c r="D202" s="282"/>
      <c r="J202" s="83"/>
      <c r="K202" s="83"/>
      <c r="L202" s="83"/>
      <c r="M202" s="83"/>
      <c r="N202" s="83"/>
      <c r="O202" s="83"/>
      <c r="P202" s="83"/>
      <c r="Q202" s="326"/>
    </row>
    <row r="203" spans="2:17" s="327" customFormat="1">
      <c r="B203" s="71"/>
      <c r="C203" s="71"/>
      <c r="D203" s="282"/>
      <c r="J203" s="83"/>
      <c r="K203" s="83"/>
      <c r="L203" s="83"/>
      <c r="M203" s="83"/>
      <c r="N203" s="83"/>
      <c r="O203" s="83"/>
      <c r="P203" s="83"/>
      <c r="Q203" s="326"/>
    </row>
    <row r="204" spans="2:17" s="327" customFormat="1">
      <c r="B204" s="71"/>
      <c r="C204" s="71"/>
      <c r="D204" s="282"/>
      <c r="J204" s="83"/>
      <c r="K204" s="83"/>
      <c r="L204" s="83"/>
      <c r="M204" s="83"/>
      <c r="N204" s="83"/>
      <c r="O204" s="83"/>
      <c r="P204" s="83"/>
      <c r="Q204" s="326"/>
    </row>
    <row r="205" spans="2:17" s="327" customFormat="1">
      <c r="B205" s="71"/>
      <c r="C205" s="71"/>
      <c r="D205" s="282"/>
      <c r="J205" s="83"/>
      <c r="K205" s="83"/>
      <c r="L205" s="83"/>
      <c r="M205" s="83"/>
      <c r="N205" s="83"/>
      <c r="O205" s="83"/>
      <c r="P205" s="83"/>
      <c r="Q205" s="326"/>
    </row>
    <row r="206" spans="2:17" s="327" customFormat="1">
      <c r="B206" s="71"/>
      <c r="C206" s="71"/>
      <c r="D206" s="282"/>
      <c r="J206" s="83"/>
      <c r="K206" s="83"/>
      <c r="L206" s="83"/>
      <c r="M206" s="83"/>
      <c r="N206" s="83"/>
      <c r="O206" s="83"/>
      <c r="P206" s="83"/>
      <c r="Q206" s="326"/>
    </row>
    <row r="207" spans="2:17" s="327" customFormat="1">
      <c r="B207" s="71"/>
      <c r="C207" s="71"/>
      <c r="D207" s="282"/>
      <c r="J207" s="83"/>
      <c r="K207" s="83"/>
      <c r="L207" s="83"/>
      <c r="M207" s="83"/>
      <c r="N207" s="83"/>
      <c r="O207" s="83"/>
      <c r="P207" s="83"/>
      <c r="Q207" s="326"/>
    </row>
    <row r="208" spans="2:17" s="327" customFormat="1">
      <c r="B208" s="71"/>
      <c r="C208" s="71"/>
      <c r="D208" s="282"/>
      <c r="J208" s="83"/>
      <c r="K208" s="83"/>
      <c r="L208" s="83"/>
      <c r="M208" s="83"/>
      <c r="N208" s="83"/>
      <c r="O208" s="83"/>
      <c r="P208" s="83"/>
      <c r="Q208" s="326"/>
    </row>
    <row r="209" spans="2:17" s="327" customFormat="1">
      <c r="B209" s="71"/>
      <c r="C209" s="71"/>
      <c r="D209" s="282"/>
      <c r="J209" s="83"/>
      <c r="K209" s="83"/>
      <c r="L209" s="83"/>
      <c r="M209" s="83"/>
      <c r="N209" s="83"/>
      <c r="O209" s="83"/>
      <c r="P209" s="83"/>
      <c r="Q209" s="326"/>
    </row>
    <row r="210" spans="2:17" s="327" customFormat="1">
      <c r="B210" s="71"/>
      <c r="C210" s="71"/>
      <c r="D210" s="282"/>
      <c r="J210" s="83"/>
      <c r="K210" s="83"/>
      <c r="L210" s="83"/>
      <c r="M210" s="83"/>
      <c r="N210" s="83"/>
      <c r="O210" s="83"/>
      <c r="P210" s="83"/>
      <c r="Q210" s="326"/>
    </row>
    <row r="211" spans="2:17" s="327" customFormat="1">
      <c r="B211" s="71"/>
      <c r="C211" s="71"/>
      <c r="D211" s="282"/>
      <c r="J211" s="83"/>
      <c r="K211" s="83"/>
      <c r="L211" s="83"/>
      <c r="M211" s="83"/>
      <c r="N211" s="83"/>
      <c r="O211" s="83"/>
      <c r="P211" s="83"/>
      <c r="Q211" s="326"/>
    </row>
    <row r="212" spans="2:17" s="327" customFormat="1">
      <c r="B212" s="71"/>
      <c r="C212" s="71"/>
      <c r="D212" s="282"/>
      <c r="J212" s="83"/>
      <c r="K212" s="83"/>
      <c r="L212" s="83"/>
      <c r="M212" s="83"/>
      <c r="N212" s="83"/>
      <c r="O212" s="83"/>
      <c r="P212" s="83"/>
      <c r="Q212" s="326"/>
    </row>
    <row r="213" spans="2:17" s="327" customFormat="1">
      <c r="B213" s="71"/>
      <c r="C213" s="71"/>
      <c r="D213" s="282"/>
      <c r="J213" s="83"/>
      <c r="K213" s="83"/>
      <c r="L213" s="83"/>
      <c r="M213" s="83"/>
      <c r="N213" s="83"/>
      <c r="O213" s="83"/>
      <c r="P213" s="83"/>
      <c r="Q213" s="326"/>
    </row>
    <row r="214" spans="2:17" s="327" customFormat="1">
      <c r="B214" s="71"/>
      <c r="C214" s="71"/>
      <c r="D214" s="282"/>
      <c r="J214" s="83"/>
      <c r="K214" s="83"/>
      <c r="L214" s="83"/>
      <c r="M214" s="83"/>
      <c r="N214" s="83"/>
      <c r="O214" s="83"/>
      <c r="P214" s="83"/>
      <c r="Q214" s="326"/>
    </row>
    <row r="215" spans="2:17" s="327" customFormat="1">
      <c r="B215" s="71"/>
      <c r="C215" s="71"/>
      <c r="D215" s="282"/>
      <c r="J215" s="83"/>
      <c r="K215" s="83"/>
      <c r="L215" s="83"/>
      <c r="M215" s="83"/>
      <c r="N215" s="83"/>
      <c r="O215" s="83"/>
      <c r="P215" s="83"/>
      <c r="Q215" s="326"/>
    </row>
    <row r="216" spans="2:17" s="327" customFormat="1">
      <c r="B216" s="71"/>
      <c r="C216" s="71"/>
      <c r="D216" s="282"/>
      <c r="J216" s="83"/>
      <c r="K216" s="83"/>
      <c r="L216" s="83"/>
      <c r="M216" s="83"/>
      <c r="N216" s="83"/>
      <c r="O216" s="83"/>
      <c r="P216" s="83"/>
      <c r="Q216" s="326"/>
    </row>
    <row r="217" spans="2:17" s="327" customFormat="1">
      <c r="B217" s="71"/>
      <c r="C217" s="71"/>
      <c r="D217" s="282"/>
      <c r="J217" s="83"/>
      <c r="K217" s="83"/>
      <c r="L217" s="83"/>
      <c r="M217" s="83"/>
      <c r="N217" s="83"/>
      <c r="O217" s="83"/>
      <c r="P217" s="83"/>
      <c r="Q217" s="326"/>
    </row>
    <row r="218" spans="2:17" s="327" customFormat="1">
      <c r="B218" s="71"/>
      <c r="C218" s="71"/>
      <c r="D218" s="282"/>
      <c r="J218" s="83"/>
      <c r="K218" s="83"/>
      <c r="L218" s="83"/>
      <c r="M218" s="83"/>
      <c r="N218" s="83"/>
      <c r="O218" s="83"/>
      <c r="P218" s="83"/>
      <c r="Q218" s="326"/>
    </row>
    <row r="219" spans="2:17" s="327" customFormat="1">
      <c r="B219" s="71"/>
      <c r="C219" s="71"/>
      <c r="D219" s="282"/>
      <c r="J219" s="83"/>
      <c r="K219" s="83"/>
      <c r="L219" s="83"/>
      <c r="M219" s="83"/>
      <c r="N219" s="83"/>
      <c r="O219" s="83"/>
      <c r="P219" s="83"/>
      <c r="Q219" s="326"/>
    </row>
    <row r="220" spans="2:17" s="327" customFormat="1">
      <c r="B220" s="71"/>
      <c r="C220" s="71"/>
      <c r="D220" s="282"/>
      <c r="J220" s="83"/>
      <c r="K220" s="83"/>
      <c r="L220" s="83"/>
      <c r="M220" s="83"/>
      <c r="N220" s="83"/>
      <c r="O220" s="83"/>
      <c r="P220" s="83"/>
      <c r="Q220" s="326"/>
    </row>
    <row r="221" spans="2:17" s="327" customFormat="1">
      <c r="B221" s="71"/>
      <c r="C221" s="71"/>
      <c r="D221" s="282"/>
      <c r="J221" s="83"/>
      <c r="K221" s="83"/>
      <c r="L221" s="83"/>
      <c r="M221" s="83"/>
      <c r="N221" s="83"/>
      <c r="O221" s="83"/>
      <c r="P221" s="83"/>
      <c r="Q221" s="326"/>
    </row>
    <row r="222" spans="2:17" s="327" customFormat="1">
      <c r="B222" s="71"/>
      <c r="C222" s="71"/>
      <c r="D222" s="282"/>
      <c r="J222" s="83"/>
      <c r="K222" s="83"/>
      <c r="L222" s="83"/>
      <c r="M222" s="83"/>
      <c r="N222" s="83"/>
      <c r="O222" s="83"/>
      <c r="P222" s="83"/>
      <c r="Q222" s="326"/>
    </row>
    <row r="223" spans="2:17" s="327" customFormat="1">
      <c r="B223" s="71"/>
      <c r="C223" s="71"/>
      <c r="D223" s="282"/>
      <c r="J223" s="83"/>
      <c r="K223" s="83"/>
      <c r="L223" s="83"/>
      <c r="M223" s="83"/>
      <c r="N223" s="83"/>
      <c r="O223" s="83"/>
      <c r="P223" s="83"/>
      <c r="Q223" s="326"/>
    </row>
    <row r="224" spans="2:17" s="327" customFormat="1">
      <c r="B224" s="71"/>
      <c r="C224" s="71"/>
      <c r="D224" s="282"/>
      <c r="J224" s="83"/>
      <c r="K224" s="83"/>
      <c r="L224" s="83"/>
      <c r="M224" s="83"/>
      <c r="N224" s="83"/>
      <c r="O224" s="83"/>
      <c r="P224" s="83"/>
      <c r="Q224" s="326"/>
    </row>
    <row r="225" spans="2:17" s="327" customFormat="1">
      <c r="B225" s="71"/>
      <c r="C225" s="71"/>
      <c r="D225" s="282"/>
      <c r="J225" s="83"/>
      <c r="K225" s="83"/>
      <c r="L225" s="83"/>
      <c r="M225" s="83"/>
      <c r="N225" s="83"/>
      <c r="O225" s="83"/>
      <c r="P225" s="83"/>
      <c r="Q225" s="326"/>
    </row>
    <row r="226" spans="2:17" s="327" customFormat="1">
      <c r="B226" s="71"/>
      <c r="C226" s="71"/>
      <c r="D226" s="282"/>
      <c r="J226" s="83"/>
      <c r="K226" s="83"/>
      <c r="L226" s="83"/>
      <c r="M226" s="83"/>
      <c r="N226" s="83"/>
      <c r="O226" s="83"/>
      <c r="P226" s="83"/>
      <c r="Q226" s="326"/>
    </row>
    <row r="227" spans="2:17" s="327" customFormat="1">
      <c r="B227" s="71"/>
      <c r="C227" s="71"/>
      <c r="D227" s="282"/>
      <c r="J227" s="83"/>
      <c r="K227" s="83"/>
      <c r="L227" s="83"/>
      <c r="M227" s="83"/>
      <c r="N227" s="83"/>
      <c r="O227" s="83"/>
      <c r="P227" s="83"/>
      <c r="Q227" s="326"/>
    </row>
    <row r="228" spans="2:17" s="327" customFormat="1">
      <c r="B228" s="71"/>
      <c r="C228" s="71"/>
      <c r="D228" s="282"/>
      <c r="J228" s="83"/>
      <c r="K228" s="83"/>
      <c r="L228" s="83"/>
      <c r="M228" s="83"/>
      <c r="N228" s="83"/>
      <c r="O228" s="83"/>
      <c r="P228" s="83"/>
      <c r="Q228" s="326"/>
    </row>
    <row r="229" spans="2:17" s="327" customFormat="1">
      <c r="B229" s="71"/>
      <c r="C229" s="71"/>
      <c r="D229" s="282"/>
      <c r="J229" s="83"/>
      <c r="K229" s="83"/>
      <c r="L229" s="83"/>
      <c r="M229" s="83"/>
      <c r="N229" s="83"/>
      <c r="O229" s="83"/>
      <c r="P229" s="83"/>
      <c r="Q229" s="326"/>
    </row>
    <row r="230" spans="2:17" s="327" customFormat="1">
      <c r="B230" s="71"/>
      <c r="C230" s="71"/>
      <c r="D230" s="282"/>
      <c r="J230" s="83"/>
      <c r="K230" s="83"/>
      <c r="L230" s="83"/>
      <c r="M230" s="83"/>
      <c r="N230" s="83"/>
      <c r="O230" s="83"/>
      <c r="P230" s="83"/>
      <c r="Q230" s="326"/>
    </row>
    <row r="231" spans="2:17" s="327" customFormat="1">
      <c r="B231" s="71"/>
      <c r="C231" s="71"/>
      <c r="D231" s="282"/>
      <c r="J231" s="83"/>
      <c r="K231" s="83"/>
      <c r="L231" s="83"/>
      <c r="M231" s="83"/>
      <c r="N231" s="83"/>
      <c r="O231" s="83"/>
      <c r="P231" s="83"/>
      <c r="Q231" s="326"/>
    </row>
    <row r="232" spans="2:17" s="327" customFormat="1">
      <c r="B232" s="71"/>
      <c r="C232" s="71"/>
      <c r="D232" s="282"/>
      <c r="J232" s="83"/>
      <c r="K232" s="83"/>
      <c r="L232" s="83"/>
      <c r="M232" s="83"/>
      <c r="N232" s="83"/>
      <c r="O232" s="83"/>
      <c r="P232" s="83"/>
      <c r="Q232" s="326"/>
    </row>
    <row r="233" spans="2:17" s="327" customFormat="1">
      <c r="B233" s="71"/>
      <c r="C233" s="71"/>
      <c r="D233" s="282"/>
      <c r="J233" s="83"/>
      <c r="K233" s="83"/>
      <c r="L233" s="83"/>
      <c r="M233" s="83"/>
      <c r="N233" s="83"/>
      <c r="O233" s="83"/>
      <c r="P233" s="83"/>
      <c r="Q233" s="326"/>
    </row>
    <row r="234" spans="2:17" s="327" customFormat="1">
      <c r="B234" s="71"/>
      <c r="C234" s="71"/>
      <c r="D234" s="282"/>
      <c r="J234" s="83"/>
      <c r="K234" s="83"/>
      <c r="L234" s="83"/>
      <c r="M234" s="83"/>
      <c r="N234" s="83"/>
      <c r="O234" s="83"/>
      <c r="P234" s="83"/>
      <c r="Q234" s="326"/>
    </row>
    <row r="235" spans="2:17" s="327" customFormat="1">
      <c r="B235" s="71"/>
      <c r="C235" s="71"/>
      <c r="D235" s="282"/>
      <c r="J235" s="83"/>
      <c r="K235" s="83"/>
      <c r="L235" s="83"/>
      <c r="M235" s="83"/>
      <c r="N235" s="83"/>
      <c r="O235" s="83"/>
      <c r="P235" s="83"/>
      <c r="Q235" s="326"/>
    </row>
    <row r="236" spans="2:17" s="327" customFormat="1">
      <c r="B236" s="71"/>
      <c r="C236" s="71"/>
      <c r="D236" s="282"/>
      <c r="J236" s="83"/>
      <c r="K236" s="83"/>
      <c r="L236" s="83"/>
      <c r="M236" s="83"/>
      <c r="N236" s="83"/>
      <c r="O236" s="83"/>
      <c r="P236" s="83"/>
      <c r="Q236" s="326"/>
    </row>
    <row r="237" spans="2:17" s="327" customFormat="1">
      <c r="B237" s="71"/>
      <c r="C237" s="71"/>
      <c r="D237" s="282"/>
      <c r="J237" s="83"/>
      <c r="K237" s="83"/>
      <c r="L237" s="83"/>
      <c r="M237" s="83"/>
      <c r="N237" s="83"/>
      <c r="O237" s="83"/>
      <c r="P237" s="83"/>
      <c r="Q237" s="326"/>
    </row>
    <row r="238" spans="2:17" s="327" customFormat="1">
      <c r="B238" s="71"/>
      <c r="C238" s="71"/>
      <c r="D238" s="282"/>
      <c r="J238" s="83"/>
      <c r="K238" s="83"/>
      <c r="L238" s="83"/>
      <c r="M238" s="83"/>
      <c r="N238" s="83"/>
      <c r="O238" s="83"/>
      <c r="P238" s="83"/>
      <c r="Q238" s="326"/>
    </row>
    <row r="239" spans="2:17" s="327" customFormat="1">
      <c r="B239" s="71"/>
      <c r="C239" s="71"/>
      <c r="D239" s="282"/>
      <c r="J239" s="83"/>
      <c r="K239" s="83"/>
      <c r="L239" s="83"/>
      <c r="M239" s="83"/>
      <c r="N239" s="83"/>
      <c r="O239" s="83"/>
      <c r="P239" s="83"/>
      <c r="Q239" s="326"/>
    </row>
    <row r="240" spans="2:17" s="327" customFormat="1">
      <c r="B240" s="71"/>
      <c r="C240" s="71"/>
      <c r="D240" s="282"/>
      <c r="J240" s="83"/>
      <c r="K240" s="83"/>
      <c r="L240" s="83"/>
      <c r="M240" s="83"/>
      <c r="N240" s="83"/>
      <c r="O240" s="83"/>
      <c r="P240" s="83"/>
      <c r="Q240" s="326"/>
    </row>
    <row r="241" spans="2:17" s="327" customFormat="1">
      <c r="B241" s="71"/>
      <c r="C241" s="71"/>
      <c r="D241" s="282"/>
      <c r="J241" s="83"/>
      <c r="K241" s="83"/>
      <c r="L241" s="83"/>
      <c r="M241" s="83"/>
      <c r="N241" s="83"/>
      <c r="O241" s="83"/>
      <c r="P241" s="83"/>
      <c r="Q241" s="326"/>
    </row>
    <row r="242" spans="2:17" s="327" customFormat="1">
      <c r="B242" s="71"/>
      <c r="C242" s="71"/>
      <c r="D242" s="282"/>
      <c r="J242" s="83"/>
      <c r="K242" s="83"/>
      <c r="L242" s="83"/>
      <c r="M242" s="83"/>
      <c r="N242" s="83"/>
      <c r="O242" s="83"/>
      <c r="P242" s="83"/>
      <c r="Q242" s="326"/>
    </row>
    <row r="243" spans="2:17" s="327" customFormat="1">
      <c r="B243" s="71"/>
      <c r="C243" s="71"/>
      <c r="D243" s="282"/>
      <c r="J243" s="83"/>
      <c r="K243" s="83"/>
      <c r="L243" s="83"/>
      <c r="M243" s="83"/>
      <c r="N243" s="83"/>
      <c r="O243" s="83"/>
      <c r="P243" s="83"/>
      <c r="Q243" s="326"/>
    </row>
    <row r="244" spans="2:17" s="327" customFormat="1">
      <c r="B244" s="71"/>
      <c r="C244" s="71"/>
      <c r="D244" s="282"/>
      <c r="J244" s="83"/>
      <c r="K244" s="83"/>
      <c r="L244" s="83"/>
      <c r="M244" s="83"/>
      <c r="N244" s="83"/>
      <c r="O244" s="83"/>
      <c r="P244" s="83"/>
      <c r="Q244" s="326"/>
    </row>
    <row r="245" spans="2:17" s="327" customFormat="1">
      <c r="B245" s="71"/>
      <c r="C245" s="71"/>
      <c r="D245" s="282"/>
      <c r="J245" s="83"/>
      <c r="K245" s="83"/>
      <c r="L245" s="83"/>
      <c r="M245" s="83"/>
      <c r="N245" s="83"/>
      <c r="O245" s="83"/>
      <c r="P245" s="83"/>
      <c r="Q245" s="326"/>
    </row>
    <row r="246" spans="2:17" s="327" customFormat="1">
      <c r="B246" s="71"/>
      <c r="C246" s="71"/>
      <c r="D246" s="282"/>
      <c r="J246" s="83"/>
      <c r="K246" s="83"/>
      <c r="L246" s="83"/>
      <c r="M246" s="83"/>
      <c r="N246" s="83"/>
      <c r="O246" s="83"/>
      <c r="P246" s="83"/>
      <c r="Q246" s="326"/>
    </row>
    <row r="247" spans="2:17" s="327" customFormat="1">
      <c r="B247" s="71"/>
      <c r="C247" s="71"/>
      <c r="D247" s="282"/>
      <c r="J247" s="83"/>
      <c r="K247" s="83"/>
      <c r="L247" s="83"/>
      <c r="M247" s="83"/>
      <c r="N247" s="83"/>
      <c r="O247" s="83"/>
      <c r="P247" s="83"/>
      <c r="Q247" s="326"/>
    </row>
    <row r="248" spans="2:17" s="327" customFormat="1">
      <c r="B248" s="71"/>
      <c r="C248" s="71"/>
      <c r="D248" s="282"/>
      <c r="J248" s="83"/>
      <c r="K248" s="83"/>
      <c r="L248" s="83"/>
      <c r="M248" s="83"/>
      <c r="N248" s="83"/>
      <c r="O248" s="83"/>
      <c r="P248" s="83"/>
      <c r="Q248" s="326"/>
    </row>
    <row r="249" spans="2:17" s="327" customFormat="1">
      <c r="B249" s="71"/>
      <c r="C249" s="71"/>
      <c r="D249" s="282"/>
      <c r="J249" s="83"/>
      <c r="K249" s="83"/>
      <c r="L249" s="83"/>
      <c r="M249" s="83"/>
      <c r="N249" s="83"/>
      <c r="O249" s="83"/>
      <c r="P249" s="83"/>
      <c r="Q249" s="326"/>
    </row>
    <row r="250" spans="2:17" s="327" customFormat="1">
      <c r="B250" s="71"/>
      <c r="C250" s="71"/>
      <c r="D250" s="282"/>
      <c r="J250" s="83"/>
      <c r="K250" s="83"/>
      <c r="L250" s="83"/>
      <c r="M250" s="83"/>
      <c r="N250" s="83"/>
      <c r="O250" s="83"/>
      <c r="P250" s="83"/>
      <c r="Q250" s="326"/>
    </row>
    <row r="251" spans="2:17" s="327" customFormat="1">
      <c r="B251" s="71"/>
      <c r="C251" s="71"/>
      <c r="D251" s="282"/>
      <c r="J251" s="83"/>
      <c r="K251" s="83"/>
      <c r="L251" s="83"/>
      <c r="M251" s="83"/>
      <c r="N251" s="83"/>
      <c r="O251" s="83"/>
      <c r="P251" s="83"/>
      <c r="Q251" s="326"/>
    </row>
    <row r="252" spans="2:17" s="327" customFormat="1">
      <c r="B252" s="71"/>
      <c r="C252" s="71"/>
      <c r="D252" s="282"/>
      <c r="J252" s="83"/>
      <c r="K252" s="83"/>
      <c r="L252" s="83"/>
      <c r="M252" s="83"/>
      <c r="N252" s="83"/>
      <c r="O252" s="83"/>
      <c r="P252" s="83"/>
      <c r="Q252" s="326"/>
    </row>
    <row r="253" spans="2:17" s="327" customFormat="1">
      <c r="B253" s="71"/>
      <c r="C253" s="71"/>
      <c r="D253" s="282"/>
      <c r="J253" s="83"/>
      <c r="K253" s="83"/>
      <c r="L253" s="83"/>
      <c r="M253" s="83"/>
      <c r="N253" s="83"/>
      <c r="O253" s="83"/>
      <c r="P253" s="83"/>
      <c r="Q253" s="326"/>
    </row>
    <row r="254" spans="2:17" s="327" customFormat="1">
      <c r="B254" s="71"/>
      <c r="C254" s="71"/>
      <c r="D254" s="282"/>
      <c r="J254" s="83"/>
      <c r="K254" s="83"/>
      <c r="L254" s="83"/>
      <c r="M254" s="83"/>
      <c r="N254" s="83"/>
      <c r="O254" s="83"/>
      <c r="P254" s="83"/>
      <c r="Q254" s="326"/>
    </row>
    <row r="255" spans="2:17" s="327" customFormat="1">
      <c r="B255" s="71"/>
      <c r="C255" s="71"/>
      <c r="D255" s="282"/>
      <c r="J255" s="83"/>
      <c r="K255" s="83"/>
      <c r="L255" s="83"/>
      <c r="M255" s="83"/>
      <c r="N255" s="83"/>
      <c r="O255" s="83"/>
      <c r="P255" s="83"/>
      <c r="Q255" s="326"/>
    </row>
    <row r="256" spans="2:17" s="327" customFormat="1">
      <c r="B256" s="71"/>
      <c r="C256" s="71"/>
      <c r="D256" s="282"/>
      <c r="J256" s="83"/>
      <c r="K256" s="83"/>
      <c r="L256" s="83"/>
      <c r="M256" s="83"/>
      <c r="N256" s="83"/>
      <c r="O256" s="83"/>
      <c r="P256" s="83"/>
      <c r="Q256" s="326"/>
    </row>
    <row r="257" spans="2:17" s="327" customFormat="1">
      <c r="B257" s="71"/>
      <c r="C257" s="71"/>
      <c r="D257" s="282"/>
      <c r="J257" s="83"/>
      <c r="K257" s="83"/>
      <c r="L257" s="83"/>
      <c r="M257" s="83"/>
      <c r="N257" s="83"/>
      <c r="O257" s="83"/>
      <c r="P257" s="83"/>
      <c r="Q257" s="326"/>
    </row>
    <row r="258" spans="2:17" s="327" customFormat="1">
      <c r="B258" s="71"/>
      <c r="C258" s="71"/>
      <c r="D258" s="282"/>
      <c r="J258" s="83"/>
      <c r="K258" s="83"/>
      <c r="L258" s="83"/>
      <c r="M258" s="83"/>
      <c r="N258" s="83"/>
      <c r="O258" s="83"/>
      <c r="P258" s="83"/>
      <c r="Q258" s="326"/>
    </row>
    <row r="259" spans="2:17" s="327" customFormat="1">
      <c r="B259" s="71"/>
      <c r="C259" s="71"/>
      <c r="D259" s="282"/>
      <c r="J259" s="83"/>
      <c r="K259" s="83"/>
      <c r="L259" s="83"/>
      <c r="M259" s="83"/>
      <c r="N259" s="83"/>
      <c r="O259" s="83"/>
      <c r="P259" s="83"/>
      <c r="Q259" s="326"/>
    </row>
    <row r="260" spans="2:17" s="327" customFormat="1">
      <c r="B260" s="71"/>
      <c r="C260" s="71"/>
      <c r="D260" s="282"/>
      <c r="J260" s="83"/>
      <c r="K260" s="83"/>
      <c r="L260" s="83"/>
      <c r="M260" s="83"/>
      <c r="N260" s="83"/>
      <c r="O260" s="83"/>
      <c r="P260" s="83"/>
      <c r="Q260" s="326"/>
    </row>
    <row r="261" spans="2:17" s="327" customFormat="1">
      <c r="B261" s="71"/>
      <c r="C261" s="71"/>
      <c r="D261" s="282"/>
      <c r="J261" s="83"/>
      <c r="K261" s="83"/>
      <c r="L261" s="83"/>
      <c r="M261" s="83"/>
      <c r="N261" s="83"/>
      <c r="O261" s="83"/>
      <c r="P261" s="83"/>
      <c r="Q261" s="326"/>
    </row>
    <row r="262" spans="2:17" s="327" customFormat="1">
      <c r="B262" s="71"/>
      <c r="C262" s="71"/>
      <c r="D262" s="282"/>
      <c r="J262" s="83"/>
      <c r="K262" s="83"/>
      <c r="L262" s="83"/>
      <c r="M262" s="83"/>
      <c r="N262" s="83"/>
      <c r="O262" s="83"/>
      <c r="P262" s="83"/>
      <c r="Q262" s="326"/>
    </row>
    <row r="263" spans="2:17" s="327" customFormat="1">
      <c r="B263" s="71"/>
      <c r="C263" s="71"/>
      <c r="D263" s="282"/>
      <c r="J263" s="83"/>
      <c r="K263" s="83"/>
      <c r="L263" s="83"/>
      <c r="M263" s="83"/>
      <c r="N263" s="83"/>
      <c r="O263" s="83"/>
      <c r="P263" s="83"/>
      <c r="Q263" s="326"/>
    </row>
    <row r="264" spans="2:17" s="327" customFormat="1">
      <c r="B264" s="71"/>
      <c r="C264" s="71"/>
      <c r="D264" s="282"/>
      <c r="J264" s="83"/>
      <c r="K264" s="83"/>
      <c r="L264" s="83"/>
      <c r="M264" s="83"/>
      <c r="N264" s="83"/>
      <c r="O264" s="83"/>
      <c r="P264" s="83"/>
      <c r="Q264" s="326"/>
    </row>
    <row r="265" spans="2:17" s="327" customFormat="1">
      <c r="B265" s="71"/>
      <c r="C265" s="71"/>
      <c r="D265" s="282"/>
      <c r="J265" s="83"/>
      <c r="K265" s="83"/>
      <c r="L265" s="83"/>
      <c r="M265" s="83"/>
      <c r="N265" s="83"/>
      <c r="O265" s="83"/>
      <c r="P265" s="83"/>
      <c r="Q265" s="326"/>
    </row>
    <row r="266" spans="2:17" s="327" customFormat="1">
      <c r="B266" s="71"/>
      <c r="C266" s="71"/>
      <c r="D266" s="282"/>
      <c r="J266" s="83"/>
      <c r="K266" s="83"/>
      <c r="L266" s="83"/>
      <c r="M266" s="83"/>
      <c r="N266" s="83"/>
      <c r="O266" s="83"/>
      <c r="P266" s="83"/>
      <c r="Q266" s="326"/>
    </row>
    <row r="267" spans="2:17" s="327" customFormat="1">
      <c r="B267" s="71"/>
      <c r="C267" s="71"/>
      <c r="D267" s="282"/>
      <c r="J267" s="83"/>
      <c r="K267" s="83"/>
      <c r="L267" s="83"/>
      <c r="M267" s="83"/>
      <c r="N267" s="83"/>
      <c r="O267" s="83"/>
      <c r="P267" s="83"/>
      <c r="Q267" s="326"/>
    </row>
    <row r="268" spans="2:17" s="327" customFormat="1">
      <c r="B268" s="71"/>
      <c r="C268" s="71"/>
      <c r="D268" s="282"/>
      <c r="J268" s="83"/>
      <c r="K268" s="83"/>
      <c r="L268" s="83"/>
      <c r="M268" s="83"/>
      <c r="N268" s="83"/>
      <c r="O268" s="83"/>
      <c r="P268" s="83"/>
      <c r="Q268" s="326"/>
    </row>
    <row r="269" spans="2:17" s="327" customFormat="1">
      <c r="B269" s="71"/>
      <c r="C269" s="71"/>
      <c r="D269" s="282"/>
      <c r="J269" s="83"/>
      <c r="K269" s="83"/>
      <c r="L269" s="83"/>
      <c r="M269" s="83"/>
      <c r="N269" s="83"/>
      <c r="O269" s="83"/>
      <c r="P269" s="83"/>
      <c r="Q269" s="326"/>
    </row>
    <row r="270" spans="2:17" s="327" customFormat="1">
      <c r="B270" s="71"/>
      <c r="C270" s="71"/>
      <c r="D270" s="282"/>
      <c r="J270" s="83"/>
      <c r="K270" s="83"/>
      <c r="L270" s="83"/>
      <c r="M270" s="83"/>
      <c r="N270" s="83"/>
      <c r="O270" s="83"/>
      <c r="P270" s="83"/>
      <c r="Q270" s="326"/>
    </row>
    <row r="271" spans="2:17" s="327" customFormat="1">
      <c r="B271" s="71"/>
      <c r="C271" s="71"/>
      <c r="D271" s="282"/>
      <c r="J271" s="83"/>
      <c r="K271" s="83"/>
      <c r="L271" s="83"/>
      <c r="M271" s="83"/>
      <c r="N271" s="83"/>
      <c r="O271" s="83"/>
      <c r="P271" s="83"/>
      <c r="Q271" s="326"/>
    </row>
    <row r="272" spans="2:17" s="327" customFormat="1">
      <c r="B272" s="71"/>
      <c r="C272" s="71"/>
      <c r="D272" s="282"/>
      <c r="J272" s="83"/>
      <c r="K272" s="83"/>
      <c r="L272" s="83"/>
      <c r="M272" s="83"/>
      <c r="N272" s="83"/>
      <c r="O272" s="83"/>
      <c r="P272" s="83"/>
      <c r="Q272" s="326"/>
    </row>
    <row r="273" spans="2:17" s="327" customFormat="1">
      <c r="B273" s="71"/>
      <c r="C273" s="71"/>
      <c r="D273" s="282"/>
      <c r="J273" s="83"/>
      <c r="K273" s="83"/>
      <c r="L273" s="83"/>
      <c r="M273" s="83"/>
      <c r="N273" s="83"/>
      <c r="O273" s="83"/>
      <c r="P273" s="83"/>
      <c r="Q273" s="326"/>
    </row>
    <row r="274" spans="2:17" s="327" customFormat="1">
      <c r="B274" s="71"/>
      <c r="C274" s="71"/>
      <c r="D274" s="282"/>
      <c r="J274" s="83"/>
      <c r="K274" s="83"/>
      <c r="L274" s="83"/>
      <c r="M274" s="83"/>
      <c r="N274" s="83"/>
      <c r="O274" s="83"/>
      <c r="P274" s="83"/>
      <c r="Q274" s="326"/>
    </row>
    <row r="275" spans="2:17" s="327" customFormat="1">
      <c r="B275" s="71"/>
      <c r="C275" s="71"/>
      <c r="D275" s="282"/>
      <c r="J275" s="83"/>
      <c r="K275" s="83"/>
      <c r="L275" s="83"/>
      <c r="M275" s="83"/>
      <c r="N275" s="83"/>
      <c r="O275" s="83"/>
      <c r="P275" s="83"/>
      <c r="Q275" s="326"/>
    </row>
    <row r="276" spans="2:17" s="327" customFormat="1">
      <c r="B276" s="71"/>
      <c r="C276" s="71"/>
      <c r="D276" s="282"/>
      <c r="J276" s="83"/>
      <c r="K276" s="83"/>
      <c r="L276" s="83"/>
      <c r="M276" s="83"/>
      <c r="N276" s="83"/>
      <c r="O276" s="83"/>
      <c r="P276" s="83"/>
      <c r="Q276" s="326"/>
    </row>
    <row r="277" spans="2:17" s="327" customFormat="1">
      <c r="B277" s="71"/>
      <c r="C277" s="71"/>
      <c r="D277" s="282"/>
      <c r="J277" s="83"/>
      <c r="K277" s="83"/>
      <c r="L277" s="83"/>
      <c r="M277" s="83"/>
      <c r="N277" s="83"/>
      <c r="O277" s="83"/>
      <c r="P277" s="83"/>
      <c r="Q277" s="326"/>
    </row>
    <row r="278" spans="2:17" s="327" customFormat="1">
      <c r="B278" s="71"/>
      <c r="C278" s="71"/>
      <c r="D278" s="282"/>
      <c r="J278" s="83"/>
      <c r="K278" s="83"/>
      <c r="L278" s="83"/>
      <c r="M278" s="83"/>
      <c r="N278" s="83"/>
      <c r="O278" s="83"/>
      <c r="P278" s="83"/>
      <c r="Q278" s="326"/>
    </row>
    <row r="279" spans="2:17" s="327" customFormat="1">
      <c r="B279" s="71"/>
      <c r="C279" s="71"/>
      <c r="D279" s="282"/>
      <c r="J279" s="83"/>
      <c r="K279" s="83"/>
      <c r="L279" s="83"/>
      <c r="M279" s="83"/>
      <c r="N279" s="83"/>
      <c r="O279" s="83"/>
      <c r="P279" s="83"/>
      <c r="Q279" s="326"/>
    </row>
    <row r="280" spans="2:17" s="327" customFormat="1">
      <c r="B280" s="71"/>
      <c r="C280" s="71"/>
      <c r="D280" s="282"/>
      <c r="J280" s="83"/>
      <c r="K280" s="83"/>
      <c r="L280" s="83"/>
      <c r="M280" s="83"/>
      <c r="N280" s="83"/>
      <c r="O280" s="83"/>
      <c r="P280" s="83"/>
      <c r="Q280" s="326"/>
    </row>
    <row r="281" spans="2:17" s="327" customFormat="1">
      <c r="B281" s="71"/>
      <c r="C281" s="71"/>
      <c r="D281" s="282"/>
      <c r="J281" s="83"/>
      <c r="K281" s="83"/>
      <c r="L281" s="83"/>
      <c r="M281" s="83"/>
      <c r="N281" s="83"/>
      <c r="O281" s="83"/>
      <c r="P281" s="83"/>
      <c r="Q281" s="326"/>
    </row>
    <row r="282" spans="2:17" s="327" customFormat="1">
      <c r="B282" s="71"/>
      <c r="C282" s="71"/>
      <c r="D282" s="282"/>
      <c r="J282" s="83"/>
      <c r="K282" s="83"/>
      <c r="L282" s="83"/>
      <c r="M282" s="83"/>
      <c r="N282" s="83"/>
      <c r="O282" s="83"/>
      <c r="P282" s="83"/>
      <c r="Q282" s="326"/>
    </row>
    <row r="283" spans="2:17" s="327" customFormat="1">
      <c r="B283" s="71"/>
      <c r="C283" s="71"/>
      <c r="D283" s="282"/>
      <c r="J283" s="83"/>
      <c r="K283" s="83"/>
      <c r="L283" s="83"/>
      <c r="M283" s="83"/>
      <c r="N283" s="83"/>
      <c r="O283" s="83"/>
      <c r="P283" s="83"/>
      <c r="Q283" s="326"/>
    </row>
    <row r="284" spans="2:17" s="327" customFormat="1">
      <c r="B284" s="71"/>
      <c r="C284" s="71"/>
      <c r="D284" s="282"/>
      <c r="J284" s="83"/>
      <c r="K284" s="83"/>
      <c r="L284" s="83"/>
      <c r="M284" s="83"/>
      <c r="N284" s="83"/>
      <c r="O284" s="83"/>
      <c r="P284" s="83"/>
      <c r="Q284" s="326"/>
    </row>
    <row r="285" spans="2:17" s="327" customFormat="1">
      <c r="B285" s="71"/>
      <c r="C285" s="71"/>
      <c r="D285" s="282"/>
      <c r="J285" s="83"/>
      <c r="K285" s="83"/>
      <c r="L285" s="83"/>
      <c r="M285" s="83"/>
      <c r="N285" s="83"/>
      <c r="O285" s="83"/>
      <c r="P285" s="83"/>
      <c r="Q285" s="326"/>
    </row>
  </sheetData>
  <mergeCells count="20">
    <mergeCell ref="E129:I129"/>
    <mergeCell ref="E123:I123"/>
    <mergeCell ref="E124:I124"/>
    <mergeCell ref="E125:I125"/>
    <mergeCell ref="E126:I126"/>
    <mergeCell ref="E127:I127"/>
    <mergeCell ref="E128:I128"/>
    <mergeCell ref="F28:J28"/>
    <mergeCell ref="J34:L34"/>
    <mergeCell ref="F46:J46"/>
    <mergeCell ref="H75:J75"/>
    <mergeCell ref="E101:I101"/>
    <mergeCell ref="E122:I122"/>
    <mergeCell ref="D1:N1"/>
    <mergeCell ref="O1:P2"/>
    <mergeCell ref="D2:N2"/>
    <mergeCell ref="D4:L5"/>
    <mergeCell ref="M4:M5"/>
    <mergeCell ref="N4:N5"/>
    <mergeCell ref="O4:P4"/>
  </mergeCells>
  <printOptions horizontalCentered="1"/>
  <pageMargins left="0.39370078740157483" right="0.39370078740157483" top="0.70866141732283472" bottom="0.70866141732283472" header="0.31496062992125984" footer="0.31496062992125984"/>
  <pageSetup paperSize="9" scale="38" fitToHeight="2" orientation="portrait" r:id="rId1"/>
  <headerFooter>
    <oddFooter>&amp;C&amp;18&amp;P/&amp;N</oddFooter>
  </headerFooter>
  <rowBreaks count="1" manualBreakCount="1">
    <brk id="86" min="3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A158-7EB5-428F-9C60-8C29047A7C89}">
  <sheetPr>
    <tabColor rgb="FF00B050"/>
    <pageSetUpPr fitToPage="1"/>
  </sheetPr>
  <dimension ref="A1:S239"/>
  <sheetViews>
    <sheetView showGridLines="0" view="pageBreakPreview" topLeftCell="A52" zoomScale="60" zoomScaleNormal="55" workbookViewId="0">
      <selection activeCell="J402" sqref="J402"/>
    </sheetView>
  </sheetViews>
  <sheetFormatPr defaultColWidth="10.42578125" defaultRowHeight="18.75"/>
  <cols>
    <col min="1" max="1" width="10.42578125" style="83"/>
    <col min="2" max="2" width="26.7109375" style="339" customWidth="1"/>
    <col min="3" max="3" width="3" style="83" customWidth="1"/>
    <col min="4" max="4" width="4.5703125" style="327" customWidth="1"/>
    <col min="5" max="5" width="5.42578125" style="327" customWidth="1"/>
    <col min="6" max="6" width="3.5703125" style="327" customWidth="1"/>
    <col min="7" max="7" width="7.85546875" style="327" customWidth="1"/>
    <col min="8" max="8" width="3.42578125" style="327" customWidth="1"/>
    <col min="9" max="9" width="4" style="327" customWidth="1"/>
    <col min="10" max="10" width="85" style="83" customWidth="1"/>
    <col min="11" max="11" width="21.28515625" style="83" customWidth="1"/>
    <col min="12" max="12" width="19.28515625" style="83" customWidth="1"/>
    <col min="13" max="13" width="23.28515625" style="83" bestFit="1" customWidth="1"/>
    <col min="14" max="14" width="24.42578125" style="83" customWidth="1"/>
    <col min="15" max="15" width="22.5703125" style="83" bestFit="1" customWidth="1"/>
    <col min="16" max="16" width="23.7109375" style="83" customWidth="1"/>
    <col min="17" max="17" width="20.5703125" style="83" bestFit="1" customWidth="1"/>
    <col min="18" max="18" width="22" style="83" bestFit="1" customWidth="1"/>
    <col min="19" max="19" width="17.28515625" style="83" bestFit="1" customWidth="1"/>
    <col min="20" max="257" width="10.42578125" style="83"/>
    <col min="258" max="258" width="4" style="83" customWidth="1"/>
    <col min="259" max="259" width="4.5703125" style="83" customWidth="1"/>
    <col min="260" max="260" width="1.85546875" style="83" customWidth="1"/>
    <col min="261" max="263" width="4" style="83" customWidth="1"/>
    <col min="264" max="264" width="53" style="83" customWidth="1"/>
    <col min="265" max="265" width="0" style="83" hidden="1" customWidth="1"/>
    <col min="266" max="267" width="21.42578125" style="83" customWidth="1"/>
    <col min="268" max="268" width="18.5703125" style="83" customWidth="1"/>
    <col min="269" max="269" width="13.140625" style="83" customWidth="1"/>
    <col min="270" max="513" width="10.42578125" style="83"/>
    <col min="514" max="514" width="4" style="83" customWidth="1"/>
    <col min="515" max="515" width="4.5703125" style="83" customWidth="1"/>
    <col min="516" max="516" width="1.85546875" style="83" customWidth="1"/>
    <col min="517" max="519" width="4" style="83" customWidth="1"/>
    <col min="520" max="520" width="53" style="83" customWidth="1"/>
    <col min="521" max="521" width="0" style="83" hidden="1" customWidth="1"/>
    <col min="522" max="523" width="21.42578125" style="83" customWidth="1"/>
    <col min="524" max="524" width="18.5703125" style="83" customWidth="1"/>
    <col min="525" max="525" width="13.140625" style="83" customWidth="1"/>
    <col min="526" max="769" width="10.42578125" style="83"/>
    <col min="770" max="770" width="4" style="83" customWidth="1"/>
    <col min="771" max="771" width="4.5703125" style="83" customWidth="1"/>
    <col min="772" max="772" width="1.85546875" style="83" customWidth="1"/>
    <col min="773" max="775" width="4" style="83" customWidth="1"/>
    <col min="776" max="776" width="53" style="83" customWidth="1"/>
    <col min="777" max="777" width="0" style="83" hidden="1" customWidth="1"/>
    <col min="778" max="779" width="21.42578125" style="83" customWidth="1"/>
    <col min="780" max="780" width="18.5703125" style="83" customWidth="1"/>
    <col min="781" max="781" width="13.140625" style="83" customWidth="1"/>
    <col min="782" max="1025" width="10.42578125" style="83"/>
    <col min="1026" max="1026" width="4" style="83" customWidth="1"/>
    <col min="1027" max="1027" width="4.5703125" style="83" customWidth="1"/>
    <col min="1028" max="1028" width="1.85546875" style="83" customWidth="1"/>
    <col min="1029" max="1031" width="4" style="83" customWidth="1"/>
    <col min="1032" max="1032" width="53" style="83" customWidth="1"/>
    <col min="1033" max="1033" width="0" style="83" hidden="1" customWidth="1"/>
    <col min="1034" max="1035" width="21.42578125" style="83" customWidth="1"/>
    <col min="1036" max="1036" width="18.5703125" style="83" customWidth="1"/>
    <col min="1037" max="1037" width="13.140625" style="83" customWidth="1"/>
    <col min="1038" max="1281" width="10.42578125" style="83"/>
    <col min="1282" max="1282" width="4" style="83" customWidth="1"/>
    <col min="1283" max="1283" width="4.5703125" style="83" customWidth="1"/>
    <col min="1284" max="1284" width="1.85546875" style="83" customWidth="1"/>
    <col min="1285" max="1287" width="4" style="83" customWidth="1"/>
    <col min="1288" max="1288" width="53" style="83" customWidth="1"/>
    <col min="1289" max="1289" width="0" style="83" hidden="1" customWidth="1"/>
    <col min="1290" max="1291" width="21.42578125" style="83" customWidth="1"/>
    <col min="1292" max="1292" width="18.5703125" style="83" customWidth="1"/>
    <col min="1293" max="1293" width="13.140625" style="83" customWidth="1"/>
    <col min="1294" max="1537" width="10.42578125" style="83"/>
    <col min="1538" max="1538" width="4" style="83" customWidth="1"/>
    <col min="1539" max="1539" width="4.5703125" style="83" customWidth="1"/>
    <col min="1540" max="1540" width="1.85546875" style="83" customWidth="1"/>
    <col min="1541" max="1543" width="4" style="83" customWidth="1"/>
    <col min="1544" max="1544" width="53" style="83" customWidth="1"/>
    <col min="1545" max="1545" width="0" style="83" hidden="1" customWidth="1"/>
    <col min="1546" max="1547" width="21.42578125" style="83" customWidth="1"/>
    <col min="1548" max="1548" width="18.5703125" style="83" customWidth="1"/>
    <col min="1549" max="1549" width="13.140625" style="83" customWidth="1"/>
    <col min="1550" max="1793" width="10.42578125" style="83"/>
    <col min="1794" max="1794" width="4" style="83" customWidth="1"/>
    <col min="1795" max="1795" width="4.5703125" style="83" customWidth="1"/>
    <col min="1796" max="1796" width="1.85546875" style="83" customWidth="1"/>
    <col min="1797" max="1799" width="4" style="83" customWidth="1"/>
    <col min="1800" max="1800" width="53" style="83" customWidth="1"/>
    <col min="1801" max="1801" width="0" style="83" hidden="1" customWidth="1"/>
    <col min="1802" max="1803" width="21.42578125" style="83" customWidth="1"/>
    <col min="1804" max="1804" width="18.5703125" style="83" customWidth="1"/>
    <col min="1805" max="1805" width="13.140625" style="83" customWidth="1"/>
    <col min="1806" max="2049" width="10.42578125" style="83"/>
    <col min="2050" max="2050" width="4" style="83" customWidth="1"/>
    <col min="2051" max="2051" width="4.5703125" style="83" customWidth="1"/>
    <col min="2052" max="2052" width="1.85546875" style="83" customWidth="1"/>
    <col min="2053" max="2055" width="4" style="83" customWidth="1"/>
    <col min="2056" max="2056" width="53" style="83" customWidth="1"/>
    <col min="2057" max="2057" width="0" style="83" hidden="1" customWidth="1"/>
    <col min="2058" max="2059" width="21.42578125" style="83" customWidth="1"/>
    <col min="2060" max="2060" width="18.5703125" style="83" customWidth="1"/>
    <col min="2061" max="2061" width="13.140625" style="83" customWidth="1"/>
    <col min="2062" max="2305" width="10.42578125" style="83"/>
    <col min="2306" max="2306" width="4" style="83" customWidth="1"/>
    <col min="2307" max="2307" width="4.5703125" style="83" customWidth="1"/>
    <col min="2308" max="2308" width="1.85546875" style="83" customWidth="1"/>
    <col min="2309" max="2311" width="4" style="83" customWidth="1"/>
    <col min="2312" max="2312" width="53" style="83" customWidth="1"/>
    <col min="2313" max="2313" width="0" style="83" hidden="1" customWidth="1"/>
    <col min="2314" max="2315" width="21.42578125" style="83" customWidth="1"/>
    <col min="2316" max="2316" width="18.5703125" style="83" customWidth="1"/>
    <col min="2317" max="2317" width="13.140625" style="83" customWidth="1"/>
    <col min="2318" max="2561" width="10.42578125" style="83"/>
    <col min="2562" max="2562" width="4" style="83" customWidth="1"/>
    <col min="2563" max="2563" width="4.5703125" style="83" customWidth="1"/>
    <col min="2564" max="2564" width="1.85546875" style="83" customWidth="1"/>
    <col min="2565" max="2567" width="4" style="83" customWidth="1"/>
    <col min="2568" max="2568" width="53" style="83" customWidth="1"/>
    <col min="2569" max="2569" width="0" style="83" hidden="1" customWidth="1"/>
    <col min="2570" max="2571" width="21.42578125" style="83" customWidth="1"/>
    <col min="2572" max="2572" width="18.5703125" style="83" customWidth="1"/>
    <col min="2573" max="2573" width="13.140625" style="83" customWidth="1"/>
    <col min="2574" max="2817" width="10.42578125" style="83"/>
    <col min="2818" max="2818" width="4" style="83" customWidth="1"/>
    <col min="2819" max="2819" width="4.5703125" style="83" customWidth="1"/>
    <col min="2820" max="2820" width="1.85546875" style="83" customWidth="1"/>
    <col min="2821" max="2823" width="4" style="83" customWidth="1"/>
    <col min="2824" max="2824" width="53" style="83" customWidth="1"/>
    <col min="2825" max="2825" width="0" style="83" hidden="1" customWidth="1"/>
    <col min="2826" max="2827" width="21.42578125" style="83" customWidth="1"/>
    <col min="2828" max="2828" width="18.5703125" style="83" customWidth="1"/>
    <col min="2829" max="2829" width="13.140625" style="83" customWidth="1"/>
    <col min="2830" max="3073" width="10.42578125" style="83"/>
    <col min="3074" max="3074" width="4" style="83" customWidth="1"/>
    <col min="3075" max="3075" width="4.5703125" style="83" customWidth="1"/>
    <col min="3076" max="3076" width="1.85546875" style="83" customWidth="1"/>
    <col min="3077" max="3079" width="4" style="83" customWidth="1"/>
    <col min="3080" max="3080" width="53" style="83" customWidth="1"/>
    <col min="3081" max="3081" width="0" style="83" hidden="1" customWidth="1"/>
    <col min="3082" max="3083" width="21.42578125" style="83" customWidth="1"/>
    <col min="3084" max="3084" width="18.5703125" style="83" customWidth="1"/>
    <col min="3085" max="3085" width="13.140625" style="83" customWidth="1"/>
    <col min="3086" max="3329" width="10.42578125" style="83"/>
    <col min="3330" max="3330" width="4" style="83" customWidth="1"/>
    <col min="3331" max="3331" width="4.5703125" style="83" customWidth="1"/>
    <col min="3332" max="3332" width="1.85546875" style="83" customWidth="1"/>
    <col min="3333" max="3335" width="4" style="83" customWidth="1"/>
    <col min="3336" max="3336" width="53" style="83" customWidth="1"/>
    <col min="3337" max="3337" width="0" style="83" hidden="1" customWidth="1"/>
    <col min="3338" max="3339" width="21.42578125" style="83" customWidth="1"/>
    <col min="3340" max="3340" width="18.5703125" style="83" customWidth="1"/>
    <col min="3341" max="3341" width="13.140625" style="83" customWidth="1"/>
    <col min="3342" max="3585" width="10.42578125" style="83"/>
    <col min="3586" max="3586" width="4" style="83" customWidth="1"/>
    <col min="3587" max="3587" width="4.5703125" style="83" customWidth="1"/>
    <col min="3588" max="3588" width="1.85546875" style="83" customWidth="1"/>
    <col min="3589" max="3591" width="4" style="83" customWidth="1"/>
    <col min="3592" max="3592" width="53" style="83" customWidth="1"/>
    <col min="3593" max="3593" width="0" style="83" hidden="1" customWidth="1"/>
    <col min="3594" max="3595" width="21.42578125" style="83" customWidth="1"/>
    <col min="3596" max="3596" width="18.5703125" style="83" customWidth="1"/>
    <col min="3597" max="3597" width="13.140625" style="83" customWidth="1"/>
    <col min="3598" max="3841" width="10.42578125" style="83"/>
    <col min="3842" max="3842" width="4" style="83" customWidth="1"/>
    <col min="3843" max="3843" width="4.5703125" style="83" customWidth="1"/>
    <col min="3844" max="3844" width="1.85546875" style="83" customWidth="1"/>
    <col min="3845" max="3847" width="4" style="83" customWidth="1"/>
    <col min="3848" max="3848" width="53" style="83" customWidth="1"/>
    <col min="3849" max="3849" width="0" style="83" hidden="1" customWidth="1"/>
    <col min="3850" max="3851" width="21.42578125" style="83" customWidth="1"/>
    <col min="3852" max="3852" width="18.5703125" style="83" customWidth="1"/>
    <col min="3853" max="3853" width="13.140625" style="83" customWidth="1"/>
    <col min="3854" max="4097" width="10.42578125" style="83"/>
    <col min="4098" max="4098" width="4" style="83" customWidth="1"/>
    <col min="4099" max="4099" width="4.5703125" style="83" customWidth="1"/>
    <col min="4100" max="4100" width="1.85546875" style="83" customWidth="1"/>
    <col min="4101" max="4103" width="4" style="83" customWidth="1"/>
    <col min="4104" max="4104" width="53" style="83" customWidth="1"/>
    <col min="4105" max="4105" width="0" style="83" hidden="1" customWidth="1"/>
    <col min="4106" max="4107" width="21.42578125" style="83" customWidth="1"/>
    <col min="4108" max="4108" width="18.5703125" style="83" customWidth="1"/>
    <col min="4109" max="4109" width="13.140625" style="83" customWidth="1"/>
    <col min="4110" max="4353" width="10.42578125" style="83"/>
    <col min="4354" max="4354" width="4" style="83" customWidth="1"/>
    <col min="4355" max="4355" width="4.5703125" style="83" customWidth="1"/>
    <col min="4356" max="4356" width="1.85546875" style="83" customWidth="1"/>
    <col min="4357" max="4359" width="4" style="83" customWidth="1"/>
    <col min="4360" max="4360" width="53" style="83" customWidth="1"/>
    <col min="4361" max="4361" width="0" style="83" hidden="1" customWidth="1"/>
    <col min="4362" max="4363" width="21.42578125" style="83" customWidth="1"/>
    <col min="4364" max="4364" width="18.5703125" style="83" customWidth="1"/>
    <col min="4365" max="4365" width="13.140625" style="83" customWidth="1"/>
    <col min="4366" max="4609" width="10.42578125" style="83"/>
    <col min="4610" max="4610" width="4" style="83" customWidth="1"/>
    <col min="4611" max="4611" width="4.5703125" style="83" customWidth="1"/>
    <col min="4612" max="4612" width="1.85546875" style="83" customWidth="1"/>
    <col min="4613" max="4615" width="4" style="83" customWidth="1"/>
    <col min="4616" max="4616" width="53" style="83" customWidth="1"/>
    <col min="4617" max="4617" width="0" style="83" hidden="1" customWidth="1"/>
    <col min="4618" max="4619" width="21.42578125" style="83" customWidth="1"/>
    <col min="4620" max="4620" width="18.5703125" style="83" customWidth="1"/>
    <col min="4621" max="4621" width="13.140625" style="83" customWidth="1"/>
    <col min="4622" max="4865" width="10.42578125" style="83"/>
    <col min="4866" max="4866" width="4" style="83" customWidth="1"/>
    <col min="4867" max="4867" width="4.5703125" style="83" customWidth="1"/>
    <col min="4868" max="4868" width="1.85546875" style="83" customWidth="1"/>
    <col min="4869" max="4871" width="4" style="83" customWidth="1"/>
    <col min="4872" max="4872" width="53" style="83" customWidth="1"/>
    <col min="4873" max="4873" width="0" style="83" hidden="1" customWidth="1"/>
    <col min="4874" max="4875" width="21.42578125" style="83" customWidth="1"/>
    <col min="4876" max="4876" width="18.5703125" style="83" customWidth="1"/>
    <col min="4877" max="4877" width="13.140625" style="83" customWidth="1"/>
    <col min="4878" max="5121" width="10.42578125" style="83"/>
    <col min="5122" max="5122" width="4" style="83" customWidth="1"/>
    <col min="5123" max="5123" width="4.5703125" style="83" customWidth="1"/>
    <col min="5124" max="5124" width="1.85546875" style="83" customWidth="1"/>
    <col min="5125" max="5127" width="4" style="83" customWidth="1"/>
    <col min="5128" max="5128" width="53" style="83" customWidth="1"/>
    <col min="5129" max="5129" width="0" style="83" hidden="1" customWidth="1"/>
    <col min="5130" max="5131" width="21.42578125" style="83" customWidth="1"/>
    <col min="5132" max="5132" width="18.5703125" style="83" customWidth="1"/>
    <col min="5133" max="5133" width="13.140625" style="83" customWidth="1"/>
    <col min="5134" max="5377" width="10.42578125" style="83"/>
    <col min="5378" max="5378" width="4" style="83" customWidth="1"/>
    <col min="5379" max="5379" width="4.5703125" style="83" customWidth="1"/>
    <col min="5380" max="5380" width="1.85546875" style="83" customWidth="1"/>
    <col min="5381" max="5383" width="4" style="83" customWidth="1"/>
    <col min="5384" max="5384" width="53" style="83" customWidth="1"/>
    <col min="5385" max="5385" width="0" style="83" hidden="1" customWidth="1"/>
    <col min="5386" max="5387" width="21.42578125" style="83" customWidth="1"/>
    <col min="5388" max="5388" width="18.5703125" style="83" customWidth="1"/>
    <col min="5389" max="5389" width="13.140625" style="83" customWidth="1"/>
    <col min="5390" max="5633" width="10.42578125" style="83"/>
    <col min="5634" max="5634" width="4" style="83" customWidth="1"/>
    <col min="5635" max="5635" width="4.5703125" style="83" customWidth="1"/>
    <col min="5636" max="5636" width="1.85546875" style="83" customWidth="1"/>
    <col min="5637" max="5639" width="4" style="83" customWidth="1"/>
    <col min="5640" max="5640" width="53" style="83" customWidth="1"/>
    <col min="5641" max="5641" width="0" style="83" hidden="1" customWidth="1"/>
    <col min="5642" max="5643" width="21.42578125" style="83" customWidth="1"/>
    <col min="5644" max="5644" width="18.5703125" style="83" customWidth="1"/>
    <col min="5645" max="5645" width="13.140625" style="83" customWidth="1"/>
    <col min="5646" max="5889" width="10.42578125" style="83"/>
    <col min="5890" max="5890" width="4" style="83" customWidth="1"/>
    <col min="5891" max="5891" width="4.5703125" style="83" customWidth="1"/>
    <col min="5892" max="5892" width="1.85546875" style="83" customWidth="1"/>
    <col min="5893" max="5895" width="4" style="83" customWidth="1"/>
    <col min="5896" max="5896" width="53" style="83" customWidth="1"/>
    <col min="5897" max="5897" width="0" style="83" hidden="1" customWidth="1"/>
    <col min="5898" max="5899" width="21.42578125" style="83" customWidth="1"/>
    <col min="5900" max="5900" width="18.5703125" style="83" customWidth="1"/>
    <col min="5901" max="5901" width="13.140625" style="83" customWidth="1"/>
    <col min="5902" max="6145" width="10.42578125" style="83"/>
    <col min="6146" max="6146" width="4" style="83" customWidth="1"/>
    <col min="6147" max="6147" width="4.5703125" style="83" customWidth="1"/>
    <col min="6148" max="6148" width="1.85546875" style="83" customWidth="1"/>
    <col min="6149" max="6151" width="4" style="83" customWidth="1"/>
    <col min="6152" max="6152" width="53" style="83" customWidth="1"/>
    <col min="6153" max="6153" width="0" style="83" hidden="1" customWidth="1"/>
    <col min="6154" max="6155" width="21.42578125" style="83" customWidth="1"/>
    <col min="6156" max="6156" width="18.5703125" style="83" customWidth="1"/>
    <col min="6157" max="6157" width="13.140625" style="83" customWidth="1"/>
    <col min="6158" max="6401" width="10.42578125" style="83"/>
    <col min="6402" max="6402" width="4" style="83" customWidth="1"/>
    <col min="6403" max="6403" width="4.5703125" style="83" customWidth="1"/>
    <col min="6404" max="6404" width="1.85546875" style="83" customWidth="1"/>
    <col min="6405" max="6407" width="4" style="83" customWidth="1"/>
    <col min="6408" max="6408" width="53" style="83" customWidth="1"/>
    <col min="6409" max="6409" width="0" style="83" hidden="1" customWidth="1"/>
    <col min="6410" max="6411" width="21.42578125" style="83" customWidth="1"/>
    <col min="6412" max="6412" width="18.5703125" style="83" customWidth="1"/>
    <col min="6413" max="6413" width="13.140625" style="83" customWidth="1"/>
    <col min="6414" max="6657" width="10.42578125" style="83"/>
    <col min="6658" max="6658" width="4" style="83" customWidth="1"/>
    <col min="6659" max="6659" width="4.5703125" style="83" customWidth="1"/>
    <col min="6660" max="6660" width="1.85546875" style="83" customWidth="1"/>
    <col min="6661" max="6663" width="4" style="83" customWidth="1"/>
    <col min="6664" max="6664" width="53" style="83" customWidth="1"/>
    <col min="6665" max="6665" width="0" style="83" hidden="1" customWidth="1"/>
    <col min="6666" max="6667" width="21.42578125" style="83" customWidth="1"/>
    <col min="6668" max="6668" width="18.5703125" style="83" customWidth="1"/>
    <col min="6669" max="6669" width="13.140625" style="83" customWidth="1"/>
    <col min="6670" max="6913" width="10.42578125" style="83"/>
    <col min="6914" max="6914" width="4" style="83" customWidth="1"/>
    <col min="6915" max="6915" width="4.5703125" style="83" customWidth="1"/>
    <col min="6916" max="6916" width="1.85546875" style="83" customWidth="1"/>
    <col min="6917" max="6919" width="4" style="83" customWidth="1"/>
    <col min="6920" max="6920" width="53" style="83" customWidth="1"/>
    <col min="6921" max="6921" width="0" style="83" hidden="1" customWidth="1"/>
    <col min="6922" max="6923" width="21.42578125" style="83" customWidth="1"/>
    <col min="6924" max="6924" width="18.5703125" style="83" customWidth="1"/>
    <col min="6925" max="6925" width="13.140625" style="83" customWidth="1"/>
    <col min="6926" max="7169" width="10.42578125" style="83"/>
    <col min="7170" max="7170" width="4" style="83" customWidth="1"/>
    <col min="7171" max="7171" width="4.5703125" style="83" customWidth="1"/>
    <col min="7172" max="7172" width="1.85546875" style="83" customWidth="1"/>
    <col min="7173" max="7175" width="4" style="83" customWidth="1"/>
    <col min="7176" max="7176" width="53" style="83" customWidth="1"/>
    <col min="7177" max="7177" width="0" style="83" hidden="1" customWidth="1"/>
    <col min="7178" max="7179" width="21.42578125" style="83" customWidth="1"/>
    <col min="7180" max="7180" width="18.5703125" style="83" customWidth="1"/>
    <col min="7181" max="7181" width="13.140625" style="83" customWidth="1"/>
    <col min="7182" max="7425" width="10.42578125" style="83"/>
    <col min="7426" max="7426" width="4" style="83" customWidth="1"/>
    <col min="7427" max="7427" width="4.5703125" style="83" customWidth="1"/>
    <col min="7428" max="7428" width="1.85546875" style="83" customWidth="1"/>
    <col min="7429" max="7431" width="4" style="83" customWidth="1"/>
    <col min="7432" max="7432" width="53" style="83" customWidth="1"/>
    <col min="7433" max="7433" width="0" style="83" hidden="1" customWidth="1"/>
    <col min="7434" max="7435" width="21.42578125" style="83" customWidth="1"/>
    <col min="7436" max="7436" width="18.5703125" style="83" customWidth="1"/>
    <col min="7437" max="7437" width="13.140625" style="83" customWidth="1"/>
    <col min="7438" max="7681" width="10.42578125" style="83"/>
    <col min="7682" max="7682" width="4" style="83" customWidth="1"/>
    <col min="7683" max="7683" width="4.5703125" style="83" customWidth="1"/>
    <col min="7684" max="7684" width="1.85546875" style="83" customWidth="1"/>
    <col min="7685" max="7687" width="4" style="83" customWidth="1"/>
    <col min="7688" max="7688" width="53" style="83" customWidth="1"/>
    <col min="7689" max="7689" width="0" style="83" hidden="1" customWidth="1"/>
    <col min="7690" max="7691" width="21.42578125" style="83" customWidth="1"/>
    <col min="7692" max="7692" width="18.5703125" style="83" customWidth="1"/>
    <col min="7693" max="7693" width="13.140625" style="83" customWidth="1"/>
    <col min="7694" max="7937" width="10.42578125" style="83"/>
    <col min="7938" max="7938" width="4" style="83" customWidth="1"/>
    <col min="7939" max="7939" width="4.5703125" style="83" customWidth="1"/>
    <col min="7940" max="7940" width="1.85546875" style="83" customWidth="1"/>
    <col min="7941" max="7943" width="4" style="83" customWidth="1"/>
    <col min="7944" max="7944" width="53" style="83" customWidth="1"/>
    <col min="7945" max="7945" width="0" style="83" hidden="1" customWidth="1"/>
    <col min="7946" max="7947" width="21.42578125" style="83" customWidth="1"/>
    <col min="7948" max="7948" width="18.5703125" style="83" customWidth="1"/>
    <col min="7949" max="7949" width="13.140625" style="83" customWidth="1"/>
    <col min="7950" max="8193" width="10.42578125" style="83"/>
    <col min="8194" max="8194" width="4" style="83" customWidth="1"/>
    <col min="8195" max="8195" width="4.5703125" style="83" customWidth="1"/>
    <col min="8196" max="8196" width="1.85546875" style="83" customWidth="1"/>
    <col min="8197" max="8199" width="4" style="83" customWidth="1"/>
    <col min="8200" max="8200" width="53" style="83" customWidth="1"/>
    <col min="8201" max="8201" width="0" style="83" hidden="1" customWidth="1"/>
    <col min="8202" max="8203" width="21.42578125" style="83" customWidth="1"/>
    <col min="8204" max="8204" width="18.5703125" style="83" customWidth="1"/>
    <col min="8205" max="8205" width="13.140625" style="83" customWidth="1"/>
    <col min="8206" max="8449" width="10.42578125" style="83"/>
    <col min="8450" max="8450" width="4" style="83" customWidth="1"/>
    <col min="8451" max="8451" width="4.5703125" style="83" customWidth="1"/>
    <col min="8452" max="8452" width="1.85546875" style="83" customWidth="1"/>
    <col min="8453" max="8455" width="4" style="83" customWidth="1"/>
    <col min="8456" max="8456" width="53" style="83" customWidth="1"/>
    <col min="8457" max="8457" width="0" style="83" hidden="1" customWidth="1"/>
    <col min="8458" max="8459" width="21.42578125" style="83" customWidth="1"/>
    <col min="8460" max="8460" width="18.5703125" style="83" customWidth="1"/>
    <col min="8461" max="8461" width="13.140625" style="83" customWidth="1"/>
    <col min="8462" max="8705" width="10.42578125" style="83"/>
    <col min="8706" max="8706" width="4" style="83" customWidth="1"/>
    <col min="8707" max="8707" width="4.5703125" style="83" customWidth="1"/>
    <col min="8708" max="8708" width="1.85546875" style="83" customWidth="1"/>
    <col min="8709" max="8711" width="4" style="83" customWidth="1"/>
    <col min="8712" max="8712" width="53" style="83" customWidth="1"/>
    <col min="8713" max="8713" width="0" style="83" hidden="1" customWidth="1"/>
    <col min="8714" max="8715" width="21.42578125" style="83" customWidth="1"/>
    <col min="8716" max="8716" width="18.5703125" style="83" customWidth="1"/>
    <col min="8717" max="8717" width="13.140625" style="83" customWidth="1"/>
    <col min="8718" max="8961" width="10.42578125" style="83"/>
    <col min="8962" max="8962" width="4" style="83" customWidth="1"/>
    <col min="8963" max="8963" width="4.5703125" style="83" customWidth="1"/>
    <col min="8964" max="8964" width="1.85546875" style="83" customWidth="1"/>
    <col min="8965" max="8967" width="4" style="83" customWidth="1"/>
    <col min="8968" max="8968" width="53" style="83" customWidth="1"/>
    <col min="8969" max="8969" width="0" style="83" hidden="1" customWidth="1"/>
    <col min="8970" max="8971" width="21.42578125" style="83" customWidth="1"/>
    <col min="8972" max="8972" width="18.5703125" style="83" customWidth="1"/>
    <col min="8973" max="8973" width="13.140625" style="83" customWidth="1"/>
    <col min="8974" max="9217" width="10.42578125" style="83"/>
    <col min="9218" max="9218" width="4" style="83" customWidth="1"/>
    <col min="9219" max="9219" width="4.5703125" style="83" customWidth="1"/>
    <col min="9220" max="9220" width="1.85546875" style="83" customWidth="1"/>
    <col min="9221" max="9223" width="4" style="83" customWidth="1"/>
    <col min="9224" max="9224" width="53" style="83" customWidth="1"/>
    <col min="9225" max="9225" width="0" style="83" hidden="1" customWidth="1"/>
    <col min="9226" max="9227" width="21.42578125" style="83" customWidth="1"/>
    <col min="9228" max="9228" width="18.5703125" style="83" customWidth="1"/>
    <col min="9229" max="9229" width="13.140625" style="83" customWidth="1"/>
    <col min="9230" max="9473" width="10.42578125" style="83"/>
    <col min="9474" max="9474" width="4" style="83" customWidth="1"/>
    <col min="9475" max="9475" width="4.5703125" style="83" customWidth="1"/>
    <col min="9476" max="9476" width="1.85546875" style="83" customWidth="1"/>
    <col min="9477" max="9479" width="4" style="83" customWidth="1"/>
    <col min="9480" max="9480" width="53" style="83" customWidth="1"/>
    <col min="9481" max="9481" width="0" style="83" hidden="1" customWidth="1"/>
    <col min="9482" max="9483" width="21.42578125" style="83" customWidth="1"/>
    <col min="9484" max="9484" width="18.5703125" style="83" customWidth="1"/>
    <col min="9485" max="9485" width="13.140625" style="83" customWidth="1"/>
    <col min="9486" max="9729" width="10.42578125" style="83"/>
    <col min="9730" max="9730" width="4" style="83" customWidth="1"/>
    <col min="9731" max="9731" width="4.5703125" style="83" customWidth="1"/>
    <col min="9732" max="9732" width="1.85546875" style="83" customWidth="1"/>
    <col min="9733" max="9735" width="4" style="83" customWidth="1"/>
    <col min="9736" max="9736" width="53" style="83" customWidth="1"/>
    <col min="9737" max="9737" width="0" style="83" hidden="1" customWidth="1"/>
    <col min="9738" max="9739" width="21.42578125" style="83" customWidth="1"/>
    <col min="9740" max="9740" width="18.5703125" style="83" customWidth="1"/>
    <col min="9741" max="9741" width="13.140625" style="83" customWidth="1"/>
    <col min="9742" max="9985" width="10.42578125" style="83"/>
    <col min="9986" max="9986" width="4" style="83" customWidth="1"/>
    <col min="9987" max="9987" width="4.5703125" style="83" customWidth="1"/>
    <col min="9988" max="9988" width="1.85546875" style="83" customWidth="1"/>
    <col min="9989" max="9991" width="4" style="83" customWidth="1"/>
    <col min="9992" max="9992" width="53" style="83" customWidth="1"/>
    <col min="9993" max="9993" width="0" style="83" hidden="1" customWidth="1"/>
    <col min="9994" max="9995" width="21.42578125" style="83" customWidth="1"/>
    <col min="9996" max="9996" width="18.5703125" style="83" customWidth="1"/>
    <col min="9997" max="9997" width="13.140625" style="83" customWidth="1"/>
    <col min="9998" max="10241" width="10.42578125" style="83"/>
    <col min="10242" max="10242" width="4" style="83" customWidth="1"/>
    <col min="10243" max="10243" width="4.5703125" style="83" customWidth="1"/>
    <col min="10244" max="10244" width="1.85546875" style="83" customWidth="1"/>
    <col min="10245" max="10247" width="4" style="83" customWidth="1"/>
    <col min="10248" max="10248" width="53" style="83" customWidth="1"/>
    <col min="10249" max="10249" width="0" style="83" hidden="1" customWidth="1"/>
    <col min="10250" max="10251" width="21.42578125" style="83" customWidth="1"/>
    <col min="10252" max="10252" width="18.5703125" style="83" customWidth="1"/>
    <col min="10253" max="10253" width="13.140625" style="83" customWidth="1"/>
    <col min="10254" max="10497" width="10.42578125" style="83"/>
    <col min="10498" max="10498" width="4" style="83" customWidth="1"/>
    <col min="10499" max="10499" width="4.5703125" style="83" customWidth="1"/>
    <col min="10500" max="10500" width="1.85546875" style="83" customWidth="1"/>
    <col min="10501" max="10503" width="4" style="83" customWidth="1"/>
    <col min="10504" max="10504" width="53" style="83" customWidth="1"/>
    <col min="10505" max="10505" width="0" style="83" hidden="1" customWidth="1"/>
    <col min="10506" max="10507" width="21.42578125" style="83" customWidth="1"/>
    <col min="10508" max="10508" width="18.5703125" style="83" customWidth="1"/>
    <col min="10509" max="10509" width="13.140625" style="83" customWidth="1"/>
    <col min="10510" max="10753" width="10.42578125" style="83"/>
    <col min="10754" max="10754" width="4" style="83" customWidth="1"/>
    <col min="10755" max="10755" width="4.5703125" style="83" customWidth="1"/>
    <col min="10756" max="10756" width="1.85546875" style="83" customWidth="1"/>
    <col min="10757" max="10759" width="4" style="83" customWidth="1"/>
    <col min="10760" max="10760" width="53" style="83" customWidth="1"/>
    <col min="10761" max="10761" width="0" style="83" hidden="1" customWidth="1"/>
    <col min="10762" max="10763" width="21.42578125" style="83" customWidth="1"/>
    <col min="10764" max="10764" width="18.5703125" style="83" customWidth="1"/>
    <col min="10765" max="10765" width="13.140625" style="83" customWidth="1"/>
    <col min="10766" max="11009" width="10.42578125" style="83"/>
    <col min="11010" max="11010" width="4" style="83" customWidth="1"/>
    <col min="11011" max="11011" width="4.5703125" style="83" customWidth="1"/>
    <col min="11012" max="11012" width="1.85546875" style="83" customWidth="1"/>
    <col min="11013" max="11015" width="4" style="83" customWidth="1"/>
    <col min="11016" max="11016" width="53" style="83" customWidth="1"/>
    <col min="11017" max="11017" width="0" style="83" hidden="1" customWidth="1"/>
    <col min="11018" max="11019" width="21.42578125" style="83" customWidth="1"/>
    <col min="11020" max="11020" width="18.5703125" style="83" customWidth="1"/>
    <col min="11021" max="11021" width="13.140625" style="83" customWidth="1"/>
    <col min="11022" max="11265" width="10.42578125" style="83"/>
    <col min="11266" max="11266" width="4" style="83" customWidth="1"/>
    <col min="11267" max="11267" width="4.5703125" style="83" customWidth="1"/>
    <col min="11268" max="11268" width="1.85546875" style="83" customWidth="1"/>
    <col min="11269" max="11271" width="4" style="83" customWidth="1"/>
    <col min="11272" max="11272" width="53" style="83" customWidth="1"/>
    <col min="11273" max="11273" width="0" style="83" hidden="1" customWidth="1"/>
    <col min="11274" max="11275" width="21.42578125" style="83" customWidth="1"/>
    <col min="11276" max="11276" width="18.5703125" style="83" customWidth="1"/>
    <col min="11277" max="11277" width="13.140625" style="83" customWidth="1"/>
    <col min="11278" max="11521" width="10.42578125" style="83"/>
    <col min="11522" max="11522" width="4" style="83" customWidth="1"/>
    <col min="11523" max="11523" width="4.5703125" style="83" customWidth="1"/>
    <col min="11524" max="11524" width="1.85546875" style="83" customWidth="1"/>
    <col min="11525" max="11527" width="4" style="83" customWidth="1"/>
    <col min="11528" max="11528" width="53" style="83" customWidth="1"/>
    <col min="11529" max="11529" width="0" style="83" hidden="1" customWidth="1"/>
    <col min="11530" max="11531" width="21.42578125" style="83" customWidth="1"/>
    <col min="11532" max="11532" width="18.5703125" style="83" customWidth="1"/>
    <col min="11533" max="11533" width="13.140625" style="83" customWidth="1"/>
    <col min="11534" max="11777" width="10.42578125" style="83"/>
    <col min="11778" max="11778" width="4" style="83" customWidth="1"/>
    <col min="11779" max="11779" width="4.5703125" style="83" customWidth="1"/>
    <col min="11780" max="11780" width="1.85546875" style="83" customWidth="1"/>
    <col min="11781" max="11783" width="4" style="83" customWidth="1"/>
    <col min="11784" max="11784" width="53" style="83" customWidth="1"/>
    <col min="11785" max="11785" width="0" style="83" hidden="1" customWidth="1"/>
    <col min="11786" max="11787" width="21.42578125" style="83" customWidth="1"/>
    <col min="11788" max="11788" width="18.5703125" style="83" customWidth="1"/>
    <col min="11789" max="11789" width="13.140625" style="83" customWidth="1"/>
    <col min="11790" max="12033" width="10.42578125" style="83"/>
    <col min="12034" max="12034" width="4" style="83" customWidth="1"/>
    <col min="12035" max="12035" width="4.5703125" style="83" customWidth="1"/>
    <col min="12036" max="12036" width="1.85546875" style="83" customWidth="1"/>
    <col min="12037" max="12039" width="4" style="83" customWidth="1"/>
    <col min="12040" max="12040" width="53" style="83" customWidth="1"/>
    <col min="12041" max="12041" width="0" style="83" hidden="1" customWidth="1"/>
    <col min="12042" max="12043" width="21.42578125" style="83" customWidth="1"/>
    <col min="12044" max="12044" width="18.5703125" style="83" customWidth="1"/>
    <col min="12045" max="12045" width="13.140625" style="83" customWidth="1"/>
    <col min="12046" max="12289" width="10.42578125" style="83"/>
    <col min="12290" max="12290" width="4" style="83" customWidth="1"/>
    <col min="12291" max="12291" width="4.5703125" style="83" customWidth="1"/>
    <col min="12292" max="12292" width="1.85546875" style="83" customWidth="1"/>
    <col min="12293" max="12295" width="4" style="83" customWidth="1"/>
    <col min="12296" max="12296" width="53" style="83" customWidth="1"/>
    <col min="12297" max="12297" width="0" style="83" hidden="1" customWidth="1"/>
    <col min="12298" max="12299" width="21.42578125" style="83" customWidth="1"/>
    <col min="12300" max="12300" width="18.5703125" style="83" customWidth="1"/>
    <col min="12301" max="12301" width="13.140625" style="83" customWidth="1"/>
    <col min="12302" max="12545" width="10.42578125" style="83"/>
    <col min="12546" max="12546" width="4" style="83" customWidth="1"/>
    <col min="12547" max="12547" width="4.5703125" style="83" customWidth="1"/>
    <col min="12548" max="12548" width="1.85546875" style="83" customWidth="1"/>
    <col min="12549" max="12551" width="4" style="83" customWidth="1"/>
    <col min="12552" max="12552" width="53" style="83" customWidth="1"/>
    <col min="12553" max="12553" width="0" style="83" hidden="1" customWidth="1"/>
    <col min="12554" max="12555" width="21.42578125" style="83" customWidth="1"/>
    <col min="12556" max="12556" width="18.5703125" style="83" customWidth="1"/>
    <col min="12557" max="12557" width="13.140625" style="83" customWidth="1"/>
    <col min="12558" max="12801" width="10.42578125" style="83"/>
    <col min="12802" max="12802" width="4" style="83" customWidth="1"/>
    <col min="12803" max="12803" width="4.5703125" style="83" customWidth="1"/>
    <col min="12804" max="12804" width="1.85546875" style="83" customWidth="1"/>
    <col min="12805" max="12807" width="4" style="83" customWidth="1"/>
    <col min="12808" max="12808" width="53" style="83" customWidth="1"/>
    <col min="12809" max="12809" width="0" style="83" hidden="1" customWidth="1"/>
    <col min="12810" max="12811" width="21.42578125" style="83" customWidth="1"/>
    <col min="12812" max="12812" width="18.5703125" style="83" customWidth="1"/>
    <col min="12813" max="12813" width="13.140625" style="83" customWidth="1"/>
    <col min="12814" max="13057" width="10.42578125" style="83"/>
    <col min="13058" max="13058" width="4" style="83" customWidth="1"/>
    <col min="13059" max="13059" width="4.5703125" style="83" customWidth="1"/>
    <col min="13060" max="13060" width="1.85546875" style="83" customWidth="1"/>
    <col min="13061" max="13063" width="4" style="83" customWidth="1"/>
    <col min="13064" max="13064" width="53" style="83" customWidth="1"/>
    <col min="13065" max="13065" width="0" style="83" hidden="1" customWidth="1"/>
    <col min="13066" max="13067" width="21.42578125" style="83" customWidth="1"/>
    <col min="13068" max="13068" width="18.5703125" style="83" customWidth="1"/>
    <col min="13069" max="13069" width="13.140625" style="83" customWidth="1"/>
    <col min="13070" max="13313" width="10.42578125" style="83"/>
    <col min="13314" max="13314" width="4" style="83" customWidth="1"/>
    <col min="13315" max="13315" width="4.5703125" style="83" customWidth="1"/>
    <col min="13316" max="13316" width="1.85546875" style="83" customWidth="1"/>
    <col min="13317" max="13319" width="4" style="83" customWidth="1"/>
    <col min="13320" max="13320" width="53" style="83" customWidth="1"/>
    <col min="13321" max="13321" width="0" style="83" hidden="1" customWidth="1"/>
    <col min="13322" max="13323" width="21.42578125" style="83" customWidth="1"/>
    <col min="13324" max="13324" width="18.5703125" style="83" customWidth="1"/>
    <col min="13325" max="13325" width="13.140625" style="83" customWidth="1"/>
    <col min="13326" max="13569" width="10.42578125" style="83"/>
    <col min="13570" max="13570" width="4" style="83" customWidth="1"/>
    <col min="13571" max="13571" width="4.5703125" style="83" customWidth="1"/>
    <col min="13572" max="13572" width="1.85546875" style="83" customWidth="1"/>
    <col min="13573" max="13575" width="4" style="83" customWidth="1"/>
    <col min="13576" max="13576" width="53" style="83" customWidth="1"/>
    <col min="13577" max="13577" width="0" style="83" hidden="1" customWidth="1"/>
    <col min="13578" max="13579" width="21.42578125" style="83" customWidth="1"/>
    <col min="13580" max="13580" width="18.5703125" style="83" customWidth="1"/>
    <col min="13581" max="13581" width="13.140625" style="83" customWidth="1"/>
    <col min="13582" max="13825" width="10.42578125" style="83"/>
    <col min="13826" max="13826" width="4" style="83" customWidth="1"/>
    <col min="13827" max="13827" width="4.5703125" style="83" customWidth="1"/>
    <col min="13828" max="13828" width="1.85546875" style="83" customWidth="1"/>
    <col min="13829" max="13831" width="4" style="83" customWidth="1"/>
    <col min="13832" max="13832" width="53" style="83" customWidth="1"/>
    <col min="13833" max="13833" width="0" style="83" hidden="1" customWidth="1"/>
    <col min="13834" max="13835" width="21.42578125" style="83" customWidth="1"/>
    <col min="13836" max="13836" width="18.5703125" style="83" customWidth="1"/>
    <col min="13837" max="13837" width="13.140625" style="83" customWidth="1"/>
    <col min="13838" max="14081" width="10.42578125" style="83"/>
    <col min="14082" max="14082" width="4" style="83" customWidth="1"/>
    <col min="14083" max="14083" width="4.5703125" style="83" customWidth="1"/>
    <col min="14084" max="14084" width="1.85546875" style="83" customWidth="1"/>
    <col min="14085" max="14087" width="4" style="83" customWidth="1"/>
    <col min="14088" max="14088" width="53" style="83" customWidth="1"/>
    <col min="14089" max="14089" width="0" style="83" hidden="1" customWidth="1"/>
    <col min="14090" max="14091" width="21.42578125" style="83" customWidth="1"/>
    <col min="14092" max="14092" width="18.5703125" style="83" customWidth="1"/>
    <col min="14093" max="14093" width="13.140625" style="83" customWidth="1"/>
    <col min="14094" max="14337" width="10.42578125" style="83"/>
    <col min="14338" max="14338" width="4" style="83" customWidth="1"/>
    <col min="14339" max="14339" width="4.5703125" style="83" customWidth="1"/>
    <col min="14340" max="14340" width="1.85546875" style="83" customWidth="1"/>
    <col min="14341" max="14343" width="4" style="83" customWidth="1"/>
    <col min="14344" max="14344" width="53" style="83" customWidth="1"/>
    <col min="14345" max="14345" width="0" style="83" hidden="1" customWidth="1"/>
    <col min="14346" max="14347" width="21.42578125" style="83" customWidth="1"/>
    <col min="14348" max="14348" width="18.5703125" style="83" customWidth="1"/>
    <col min="14349" max="14349" width="13.140625" style="83" customWidth="1"/>
    <col min="14350" max="14593" width="10.42578125" style="83"/>
    <col min="14594" max="14594" width="4" style="83" customWidth="1"/>
    <col min="14595" max="14595" width="4.5703125" style="83" customWidth="1"/>
    <col min="14596" max="14596" width="1.85546875" style="83" customWidth="1"/>
    <col min="14597" max="14599" width="4" style="83" customWidth="1"/>
    <col min="14600" max="14600" width="53" style="83" customWidth="1"/>
    <col min="14601" max="14601" width="0" style="83" hidden="1" customWidth="1"/>
    <col min="14602" max="14603" width="21.42578125" style="83" customWidth="1"/>
    <col min="14604" max="14604" width="18.5703125" style="83" customWidth="1"/>
    <col min="14605" max="14605" width="13.140625" style="83" customWidth="1"/>
    <col min="14606" max="14849" width="10.42578125" style="83"/>
    <col min="14850" max="14850" width="4" style="83" customWidth="1"/>
    <col min="14851" max="14851" width="4.5703125" style="83" customWidth="1"/>
    <col min="14852" max="14852" width="1.85546875" style="83" customWidth="1"/>
    <col min="14853" max="14855" width="4" style="83" customWidth="1"/>
    <col min="14856" max="14856" width="53" style="83" customWidth="1"/>
    <col min="14857" max="14857" width="0" style="83" hidden="1" customWidth="1"/>
    <col min="14858" max="14859" width="21.42578125" style="83" customWidth="1"/>
    <col min="14860" max="14860" width="18.5703125" style="83" customWidth="1"/>
    <col min="14861" max="14861" width="13.140625" style="83" customWidth="1"/>
    <col min="14862" max="15105" width="10.42578125" style="83"/>
    <col min="15106" max="15106" width="4" style="83" customWidth="1"/>
    <col min="15107" max="15107" width="4.5703125" style="83" customWidth="1"/>
    <col min="15108" max="15108" width="1.85546875" style="83" customWidth="1"/>
    <col min="15109" max="15111" width="4" style="83" customWidth="1"/>
    <col min="15112" max="15112" width="53" style="83" customWidth="1"/>
    <col min="15113" max="15113" width="0" style="83" hidden="1" customWidth="1"/>
    <col min="15114" max="15115" width="21.42578125" style="83" customWidth="1"/>
    <col min="15116" max="15116" width="18.5703125" style="83" customWidth="1"/>
    <col min="15117" max="15117" width="13.140625" style="83" customWidth="1"/>
    <col min="15118" max="15361" width="10.42578125" style="83"/>
    <col min="15362" max="15362" width="4" style="83" customWidth="1"/>
    <col min="15363" max="15363" width="4.5703125" style="83" customWidth="1"/>
    <col min="15364" max="15364" width="1.85546875" style="83" customWidth="1"/>
    <col min="15365" max="15367" width="4" style="83" customWidth="1"/>
    <col min="15368" max="15368" width="53" style="83" customWidth="1"/>
    <col min="15369" max="15369" width="0" style="83" hidden="1" customWidth="1"/>
    <col min="15370" max="15371" width="21.42578125" style="83" customWidth="1"/>
    <col min="15372" max="15372" width="18.5703125" style="83" customWidth="1"/>
    <col min="15373" max="15373" width="13.140625" style="83" customWidth="1"/>
    <col min="15374" max="15617" width="10.42578125" style="83"/>
    <col min="15618" max="15618" width="4" style="83" customWidth="1"/>
    <col min="15619" max="15619" width="4.5703125" style="83" customWidth="1"/>
    <col min="15620" max="15620" width="1.85546875" style="83" customWidth="1"/>
    <col min="15621" max="15623" width="4" style="83" customWidth="1"/>
    <col min="15624" max="15624" width="53" style="83" customWidth="1"/>
    <col min="15625" max="15625" width="0" style="83" hidden="1" customWidth="1"/>
    <col min="15626" max="15627" width="21.42578125" style="83" customWidth="1"/>
    <col min="15628" max="15628" width="18.5703125" style="83" customWidth="1"/>
    <col min="15629" max="15629" width="13.140625" style="83" customWidth="1"/>
    <col min="15630" max="15873" width="10.42578125" style="83"/>
    <col min="15874" max="15874" width="4" style="83" customWidth="1"/>
    <col min="15875" max="15875" width="4.5703125" style="83" customWidth="1"/>
    <col min="15876" max="15876" width="1.85546875" style="83" customWidth="1"/>
    <col min="15877" max="15879" width="4" style="83" customWidth="1"/>
    <col min="15880" max="15880" width="53" style="83" customWidth="1"/>
    <col min="15881" max="15881" width="0" style="83" hidden="1" customWidth="1"/>
    <col min="15882" max="15883" width="21.42578125" style="83" customWidth="1"/>
    <col min="15884" max="15884" width="18.5703125" style="83" customWidth="1"/>
    <col min="15885" max="15885" width="13.140625" style="83" customWidth="1"/>
    <col min="15886" max="16129" width="10.42578125" style="83"/>
    <col min="16130" max="16130" width="4" style="83" customWidth="1"/>
    <col min="16131" max="16131" width="4.5703125" style="83" customWidth="1"/>
    <col min="16132" max="16132" width="1.85546875" style="83" customWidth="1"/>
    <col min="16133" max="16135" width="4" style="83" customWidth="1"/>
    <col min="16136" max="16136" width="53" style="83" customWidth="1"/>
    <col min="16137" max="16137" width="0" style="83" hidden="1" customWidth="1"/>
    <col min="16138" max="16139" width="21.42578125" style="83" customWidth="1"/>
    <col min="16140" max="16140" width="18.5703125" style="83" customWidth="1"/>
    <col min="16141" max="16141" width="13.140625" style="83" customWidth="1"/>
    <col min="16142" max="16384" width="10.42578125" style="83"/>
  </cols>
  <sheetData>
    <row r="1" spans="1:18" s="70" customFormat="1" ht="22.7" customHeight="1">
      <c r="A1" s="70" t="s">
        <v>1314</v>
      </c>
      <c r="B1" s="328"/>
      <c r="D1" s="329"/>
      <c r="E1" s="330"/>
      <c r="F1" s="330"/>
      <c r="G1" s="330"/>
      <c r="H1" s="330"/>
      <c r="I1" s="330"/>
      <c r="J1" s="331" t="s">
        <v>1315</v>
      </c>
      <c r="K1" s="331"/>
      <c r="L1" s="331"/>
      <c r="M1" s="331"/>
      <c r="N1" s="331"/>
      <c r="O1" s="332" t="s">
        <v>1130</v>
      </c>
      <c r="P1" s="333"/>
    </row>
    <row r="2" spans="1:18" s="70" customFormat="1" ht="22.7" customHeight="1" thickBot="1">
      <c r="A2" s="70" t="s">
        <v>1314</v>
      </c>
      <c r="B2" s="328"/>
      <c r="D2" s="334"/>
      <c r="E2" s="335"/>
      <c r="F2" s="335"/>
      <c r="G2" s="335"/>
      <c r="H2" s="335"/>
      <c r="I2" s="335"/>
      <c r="J2" s="336" t="s">
        <v>1316</v>
      </c>
      <c r="K2" s="336"/>
      <c r="L2" s="336"/>
      <c r="M2" s="336"/>
      <c r="N2" s="336"/>
      <c r="O2" s="337"/>
      <c r="P2" s="338"/>
    </row>
    <row r="3" spans="1:18" ht="21.75" thickBot="1">
      <c r="A3" s="70" t="s">
        <v>1314</v>
      </c>
      <c r="D3" s="79"/>
      <c r="E3" s="79"/>
      <c r="F3" s="79"/>
      <c r="G3" s="79"/>
      <c r="H3" s="79"/>
      <c r="I3" s="79"/>
      <c r="J3" s="79"/>
      <c r="K3" s="79"/>
      <c r="L3" s="79"/>
      <c r="M3" s="80"/>
      <c r="N3" s="79"/>
      <c r="O3" s="80"/>
      <c r="P3" s="80"/>
    </row>
    <row r="4" spans="1:18" ht="21.2" customHeight="1">
      <c r="A4" s="70" t="s">
        <v>1314</v>
      </c>
      <c r="D4" s="84" t="s">
        <v>1132</v>
      </c>
      <c r="E4" s="85"/>
      <c r="F4" s="85"/>
      <c r="G4" s="85"/>
      <c r="H4" s="85"/>
      <c r="I4" s="85"/>
      <c r="J4" s="85"/>
      <c r="K4" s="85"/>
      <c r="L4" s="86"/>
      <c r="M4" s="87" t="s">
        <v>1133</v>
      </c>
      <c r="N4" s="87" t="s">
        <v>1134</v>
      </c>
      <c r="O4" s="340" t="s">
        <v>1135</v>
      </c>
      <c r="P4" s="341"/>
    </row>
    <row r="5" spans="1:18" ht="21">
      <c r="A5" s="70" t="s">
        <v>1314</v>
      </c>
      <c r="D5" s="90"/>
      <c r="E5" s="91"/>
      <c r="F5" s="91"/>
      <c r="G5" s="91"/>
      <c r="H5" s="91"/>
      <c r="I5" s="91"/>
      <c r="J5" s="91"/>
      <c r="K5" s="91"/>
      <c r="L5" s="92"/>
      <c r="M5" s="93"/>
      <c r="N5" s="93"/>
      <c r="O5" s="94" t="s">
        <v>1136</v>
      </c>
      <c r="P5" s="95" t="s">
        <v>1137</v>
      </c>
    </row>
    <row r="6" spans="1:18" s="105" customFormat="1" ht="21">
      <c r="A6" s="70" t="s">
        <v>1314</v>
      </c>
      <c r="B6" s="328"/>
      <c r="C6" s="70"/>
      <c r="D6" s="97" t="s">
        <v>1138</v>
      </c>
      <c r="E6" s="98" t="s">
        <v>1317</v>
      </c>
      <c r="F6" s="98"/>
      <c r="G6" s="98"/>
      <c r="H6" s="98"/>
      <c r="I6" s="98"/>
      <c r="J6" s="98"/>
      <c r="K6" s="342"/>
      <c r="L6" s="343"/>
      <c r="M6" s="344"/>
      <c r="N6" s="344"/>
      <c r="O6" s="345"/>
      <c r="P6" s="103"/>
    </row>
    <row r="7" spans="1:18" s="70" customFormat="1" ht="21">
      <c r="A7" s="70" t="s">
        <v>1314</v>
      </c>
      <c r="B7" s="346" t="s">
        <v>1318</v>
      </c>
      <c r="D7" s="347"/>
      <c r="E7" s="348"/>
      <c r="F7" s="349" t="s">
        <v>1140</v>
      </c>
      <c r="G7" s="109" t="s">
        <v>1319</v>
      </c>
      <c r="H7" s="350"/>
      <c r="I7" s="351"/>
      <c r="J7" s="351"/>
      <c r="K7" s="352"/>
      <c r="L7" s="353"/>
      <c r="M7" s="354">
        <f>-SUMIF('[1]Mapping SP PREV 2024'!$C$4:$C$99,'118_SPP 2024'!B7,'[1]Mapping SP PREV 2024'!$M$4:$M$99)</f>
        <v>25785802.759999998</v>
      </c>
      <c r="N7" s="354">
        <f>-SUMIF('[1]Mapping SP PREV 2024'!C4:C99,'118_SPP 2024'!B7,'[1]Mapping SP PREV 2024'!I4:I99)</f>
        <v>25785802.759999998</v>
      </c>
      <c r="O7" s="355">
        <f>M7-N7</f>
        <v>0</v>
      </c>
      <c r="P7" s="190">
        <f t="shared" ref="P7:P22" si="0">IF(N7=0,"-    ",O7/N7)</f>
        <v>0</v>
      </c>
    </row>
    <row r="8" spans="1:18" s="70" customFormat="1" ht="21">
      <c r="A8" s="70" t="s">
        <v>1314</v>
      </c>
      <c r="B8" s="328"/>
      <c r="D8" s="347"/>
      <c r="E8" s="348"/>
      <c r="F8" s="349" t="s">
        <v>1157</v>
      </c>
      <c r="G8" s="109" t="s">
        <v>1320</v>
      </c>
      <c r="H8" s="350"/>
      <c r="I8" s="351"/>
      <c r="J8" s="351"/>
      <c r="K8" s="352"/>
      <c r="L8" s="353"/>
      <c r="M8" s="356">
        <f>M9+M10+M14+M15+M16</f>
        <v>157344905.10175002</v>
      </c>
      <c r="N8" s="356">
        <f>N9+N10+N14+N15+N16</f>
        <v>168139768.09087497</v>
      </c>
      <c r="O8" s="355">
        <f>M8-N8</f>
        <v>-10794862.989124954</v>
      </c>
      <c r="P8" s="190">
        <f t="shared" si="0"/>
        <v>-6.4201724028134885E-2</v>
      </c>
      <c r="Q8" s="70" t="s">
        <v>9</v>
      </c>
    </row>
    <row r="9" spans="1:18" s="129" customFormat="1" ht="21">
      <c r="A9" s="70" t="s">
        <v>1314</v>
      </c>
      <c r="B9" s="346" t="s">
        <v>1321</v>
      </c>
      <c r="D9" s="118"/>
      <c r="E9" s="121"/>
      <c r="F9" s="357"/>
      <c r="G9" s="121" t="s">
        <v>1143</v>
      </c>
      <c r="H9" s="122" t="s">
        <v>1322</v>
      </c>
      <c r="I9" s="122"/>
      <c r="J9" s="122"/>
      <c r="K9" s="358"/>
      <c r="L9" s="359"/>
      <c r="M9" s="125">
        <f>-SUMIF('[1]Mapping SP PREV 2024'!$C$4:$C$99,'118_SPP 2024'!B9,'[1]Mapping SP PREV 2024'!$M$4:$M$99)</f>
        <v>20807961.050000001</v>
      </c>
      <c r="N9" s="125">
        <f>-SUMIF('[1]Mapping SP PREV 2024'!C6:C101,'118_SPP 2024'!B9,'[1]Mapping SP PREV 2024'!I6:I101)</f>
        <v>21900658.52</v>
      </c>
      <c r="O9" s="360">
        <f t="shared" ref="O9:O71" si="1">M9-N9</f>
        <v>-1092697.4699999988</v>
      </c>
      <c r="P9" s="127">
        <f t="shared" si="0"/>
        <v>-4.9893361380075926E-2</v>
      </c>
      <c r="R9" s="70"/>
    </row>
    <row r="10" spans="1:18" s="129" customFormat="1" ht="21">
      <c r="A10" s="70" t="s">
        <v>1314</v>
      </c>
      <c r="B10" s="361"/>
      <c r="D10" s="118"/>
      <c r="E10" s="121"/>
      <c r="F10" s="121"/>
      <c r="G10" s="121" t="s">
        <v>1146</v>
      </c>
      <c r="H10" s="122" t="s">
        <v>1323</v>
      </c>
      <c r="I10" s="122"/>
      <c r="J10" s="122"/>
      <c r="K10" s="123"/>
      <c r="L10" s="124"/>
      <c r="M10" s="158">
        <f>+SUM(M11:M13)</f>
        <v>16764621.990000002</v>
      </c>
      <c r="N10" s="158">
        <f>+SUM(N11:N13)</f>
        <v>16986421.280000001</v>
      </c>
      <c r="O10" s="360">
        <f t="shared" si="1"/>
        <v>-221799.28999999911</v>
      </c>
      <c r="P10" s="127">
        <f t="shared" si="0"/>
        <v>-1.3057446671309631E-2</v>
      </c>
      <c r="Q10" s="129" t="s">
        <v>9</v>
      </c>
      <c r="R10" s="70"/>
    </row>
    <row r="11" spans="1:18" s="204" customFormat="1" ht="21">
      <c r="A11" s="70" t="s">
        <v>1314</v>
      </c>
      <c r="B11" s="346" t="s">
        <v>1324</v>
      </c>
      <c r="D11" s="200"/>
      <c r="E11" s="146"/>
      <c r="F11" s="146"/>
      <c r="G11" s="146"/>
      <c r="H11" s="205" t="s">
        <v>1161</v>
      </c>
      <c r="I11" s="205" t="s">
        <v>1325</v>
      </c>
      <c r="J11" s="147"/>
      <c r="K11" s="148"/>
      <c r="L11" s="149"/>
      <c r="M11" s="125">
        <f>-SUMIF('[1]Mapping SP PREV 2024'!$C$4:$C$99,'118_SPP 2024'!B11,'[1]Mapping SP PREV 2024'!$M$4:$M$99)</f>
        <v>0</v>
      </c>
      <c r="N11" s="125">
        <f>-SUMIF('[1]Mapping SP PREV 2024'!C8:C103,'118_SPP 2024'!B11,'[1]Mapping SP PREV 2024'!I8:I103)</f>
        <v>0</v>
      </c>
      <c r="O11" s="136">
        <f t="shared" si="1"/>
        <v>0</v>
      </c>
      <c r="P11" s="137" t="str">
        <f t="shared" si="0"/>
        <v xml:space="preserve">-    </v>
      </c>
      <c r="R11" s="70"/>
    </row>
    <row r="12" spans="1:18" s="129" customFormat="1" ht="21">
      <c r="A12" s="70" t="s">
        <v>1314</v>
      </c>
      <c r="B12" s="346" t="s">
        <v>1326</v>
      </c>
      <c r="C12" s="204"/>
      <c r="D12" s="118"/>
      <c r="E12" s="121"/>
      <c r="F12" s="121"/>
      <c r="G12" s="146"/>
      <c r="H12" s="205" t="s">
        <v>1164</v>
      </c>
      <c r="I12" s="133" t="s">
        <v>1327</v>
      </c>
      <c r="J12" s="122"/>
      <c r="K12" s="134"/>
      <c r="L12" s="135"/>
      <c r="M12" s="125">
        <f>-SUMIF('[1]Mapping SP PREV 2024'!$C$4:$C$99,'118_SPP 2024'!B12,'[1]Mapping SP PREV 2024'!$M$4:$M$99)</f>
        <v>0</v>
      </c>
      <c r="N12" s="125">
        <f>-SUMIF('[1]Mapping SP PREV 2024'!C9:C104,'118_SPP 2024'!B12,'[1]Mapping SP PREV 2024'!I9:I104)</f>
        <v>0</v>
      </c>
      <c r="O12" s="136">
        <f t="shared" si="1"/>
        <v>0</v>
      </c>
      <c r="P12" s="137" t="str">
        <f t="shared" si="0"/>
        <v xml:space="preserve">-    </v>
      </c>
      <c r="R12" s="70"/>
    </row>
    <row r="13" spans="1:18" s="129" customFormat="1" ht="21">
      <c r="A13" s="70" t="s">
        <v>1314</v>
      </c>
      <c r="B13" s="346" t="s">
        <v>1328</v>
      </c>
      <c r="C13" s="204"/>
      <c r="D13" s="118"/>
      <c r="E13" s="121"/>
      <c r="F13" s="121"/>
      <c r="G13" s="146"/>
      <c r="H13" s="205" t="s">
        <v>1199</v>
      </c>
      <c r="I13" s="133" t="s">
        <v>1329</v>
      </c>
      <c r="J13" s="122"/>
      <c r="K13" s="134"/>
      <c r="L13" s="135"/>
      <c r="M13" s="125">
        <f>-SUMIF('[1]Mapping SP PREV 2024'!$C$4:$C$99,'118_SPP 2024'!B13,'[1]Mapping SP PREV 2024'!$M$4:$M$99)</f>
        <v>16764621.990000002</v>
      </c>
      <c r="N13" s="125">
        <f>-SUMIF('[1]Mapping SP PREV 2024'!C10:C105,'118_SPP 2024'!B13,'[1]Mapping SP PREV 2024'!I10:I105)</f>
        <v>16986421.280000001</v>
      </c>
      <c r="O13" s="136">
        <f t="shared" si="1"/>
        <v>-221799.28999999911</v>
      </c>
      <c r="P13" s="137">
        <f t="shared" si="0"/>
        <v>-1.3057446671309631E-2</v>
      </c>
      <c r="R13" s="70"/>
    </row>
    <row r="14" spans="1:18" s="129" customFormat="1" ht="21">
      <c r="A14" s="70" t="s">
        <v>1314</v>
      </c>
      <c r="B14" s="346" t="s">
        <v>1330</v>
      </c>
      <c r="D14" s="118"/>
      <c r="E14" s="121"/>
      <c r="F14" s="121"/>
      <c r="G14" s="121" t="s">
        <v>1149</v>
      </c>
      <c r="H14" s="122" t="s">
        <v>1331</v>
      </c>
      <c r="I14" s="122"/>
      <c r="J14" s="122"/>
      <c r="K14" s="123"/>
      <c r="L14" s="124"/>
      <c r="M14" s="125">
        <f>-SUMIF('[1]Mapping SP PREV 2024'!$C$4:$C$99,'118_SPP 2024'!B14,'[1]Mapping SP PREV 2024'!$M$4:$M$99)</f>
        <v>86358500.670000002</v>
      </c>
      <c r="N14" s="125">
        <f>-SUMIF('[1]Mapping SP PREV 2024'!C11:C106,'118_SPP 2024'!B14,'[1]Mapping SP PREV 2024'!I11:I106)</f>
        <v>94010096.909999996</v>
      </c>
      <c r="O14" s="126">
        <f t="shared" si="1"/>
        <v>-7651596.2399999946</v>
      </c>
      <c r="P14" s="127">
        <f t="shared" si="0"/>
        <v>-8.1391217448964062E-2</v>
      </c>
      <c r="R14" s="70"/>
    </row>
    <row r="15" spans="1:18" s="129" customFormat="1" ht="21">
      <c r="A15" s="70" t="s">
        <v>1314</v>
      </c>
      <c r="B15" s="346" t="s">
        <v>1332</v>
      </c>
      <c r="D15" s="118"/>
      <c r="E15" s="121"/>
      <c r="F15" s="121"/>
      <c r="G15" s="121" t="s">
        <v>1152</v>
      </c>
      <c r="H15" s="122" t="s">
        <v>1333</v>
      </c>
      <c r="I15" s="122"/>
      <c r="J15" s="122"/>
      <c r="K15" s="123"/>
      <c r="L15" s="124"/>
      <c r="M15" s="125">
        <f>-SUMIF('[1]Mapping SP PREV 2024'!$C$4:$C$99,'118_SPP 2024'!B15,'[1]Mapping SP PREV 2024'!$M$4:$M$99)</f>
        <v>2911547.84</v>
      </c>
      <c r="N15" s="125">
        <f>-SUMIF('[1]Mapping SP PREV 2024'!C12:C107,'118_SPP 2024'!B15,'[1]Mapping SP PREV 2024'!I12:I107)</f>
        <v>2911547.84</v>
      </c>
      <c r="O15" s="126">
        <f t="shared" si="1"/>
        <v>0</v>
      </c>
      <c r="P15" s="127">
        <f t="shared" si="0"/>
        <v>0</v>
      </c>
      <c r="R15" s="70"/>
    </row>
    <row r="16" spans="1:18" s="129" customFormat="1" ht="21">
      <c r="A16" s="70" t="s">
        <v>1314</v>
      </c>
      <c r="B16" s="346" t="s">
        <v>1334</v>
      </c>
      <c r="D16" s="118"/>
      <c r="E16" s="121"/>
      <c r="F16" s="121"/>
      <c r="G16" s="121" t="s">
        <v>1155</v>
      </c>
      <c r="H16" s="122" t="s">
        <v>1335</v>
      </c>
      <c r="I16" s="122"/>
      <c r="J16" s="122"/>
      <c r="K16" s="123"/>
      <c r="L16" s="124"/>
      <c r="M16" s="125">
        <f>-SUMIF('[1]Mapping SP PREV 2024'!$C$4:$C$99,'118_SPP 2024'!B16,'[1]Mapping SP PREV 2024'!$M$4:$M$99)</f>
        <v>30502273.551750004</v>
      </c>
      <c r="N16" s="125">
        <f>-SUMIF('[1]Mapping SP PREV 2024'!C13:C108,'118_SPP 2024'!B16,'[1]Mapping SP PREV 2024'!I13:I108)</f>
        <v>32331043.540875003</v>
      </c>
      <c r="O16" s="126">
        <f t="shared" si="1"/>
        <v>-1828769.9891249985</v>
      </c>
      <c r="P16" s="127">
        <f t="shared" si="0"/>
        <v>-5.6563902331607352E-2</v>
      </c>
      <c r="Q16" s="204"/>
      <c r="R16" s="70"/>
    </row>
    <row r="17" spans="1:19" s="129" customFormat="1" ht="21">
      <c r="A17" s="70" t="s">
        <v>1314</v>
      </c>
      <c r="B17" s="346" t="s">
        <v>1336</v>
      </c>
      <c r="D17" s="347"/>
      <c r="E17" s="348"/>
      <c r="F17" s="349" t="s">
        <v>1191</v>
      </c>
      <c r="G17" s="109" t="s">
        <v>1337</v>
      </c>
      <c r="H17" s="350"/>
      <c r="I17" s="351"/>
      <c r="J17" s="351"/>
      <c r="K17" s="352"/>
      <c r="L17" s="353"/>
      <c r="M17" s="354">
        <f>-SUMIF('[1]Mapping SP PREV 2024'!$C$4:$C$99,'118_SPP 2024'!B17,'[1]Mapping SP PREV 2024'!$M$4:$M$99)</f>
        <v>5443919.2299999995</v>
      </c>
      <c r="N17" s="354">
        <f>-SUMIF('[1]Mapping SP PREV 2024'!C14:C109,'118_SPP 2024'!B17,'[1]Mapping SP PREV 2024'!I14:I109)</f>
        <v>5443919.2299999995</v>
      </c>
      <c r="O17" s="355">
        <f t="shared" si="1"/>
        <v>0</v>
      </c>
      <c r="P17" s="190">
        <f t="shared" si="0"/>
        <v>0</v>
      </c>
      <c r="Q17" s="204"/>
      <c r="R17" s="70"/>
    </row>
    <row r="18" spans="1:19" s="129" customFormat="1" ht="21">
      <c r="A18" s="70" t="s">
        <v>1314</v>
      </c>
      <c r="B18" s="346" t="s">
        <v>1338</v>
      </c>
      <c r="D18" s="347"/>
      <c r="E18" s="348"/>
      <c r="F18" s="349" t="s">
        <v>1281</v>
      </c>
      <c r="G18" s="109" t="s">
        <v>1339</v>
      </c>
      <c r="H18" s="350"/>
      <c r="I18" s="351"/>
      <c r="J18" s="351"/>
      <c r="K18" s="352"/>
      <c r="L18" s="353"/>
      <c r="M18" s="354">
        <f>-SUMIF('[1]Mapping SP PREV 2024'!$C$4:$C$99,'118_SPP 2024'!B18,'[1]Mapping SP PREV 2024'!$M$4:$M$99)</f>
        <v>0</v>
      </c>
      <c r="N18" s="354">
        <f>-SUMIF('[1]Mapping SP PREV 2024'!C15:C110,'118_SPP 2024'!B18,'[1]Mapping SP PREV 2024'!I15:I110)</f>
        <v>0</v>
      </c>
      <c r="O18" s="355">
        <f t="shared" si="1"/>
        <v>0</v>
      </c>
      <c r="P18" s="190" t="str">
        <f t="shared" si="0"/>
        <v xml:space="preserve">-    </v>
      </c>
      <c r="Q18" s="204"/>
      <c r="R18" s="70"/>
    </row>
    <row r="19" spans="1:19" s="70" customFormat="1" ht="21">
      <c r="A19" s="70" t="s">
        <v>1314</v>
      </c>
      <c r="B19" s="346" t="s">
        <v>1340</v>
      </c>
      <c r="C19" s="129"/>
      <c r="D19" s="347"/>
      <c r="E19" s="348"/>
      <c r="F19" s="349" t="s">
        <v>1341</v>
      </c>
      <c r="G19" s="109" t="s">
        <v>1342</v>
      </c>
      <c r="H19" s="350"/>
      <c r="I19" s="351"/>
      <c r="J19" s="351"/>
      <c r="K19" s="352"/>
      <c r="L19" s="353"/>
      <c r="M19" s="354">
        <f>-SUMIF('[1]Mapping SP PREV 2024'!$C$4:$C$99,'118_SPP 2024'!B19,'[1]Mapping SP PREV 2024'!$M$4:$M$99)</f>
        <v>0</v>
      </c>
      <c r="N19" s="354">
        <f>-SUMIF('[1]Mapping SP PREV 2024'!C16:C111,'118_SPP 2024'!B19,'[1]Mapping SP PREV 2024'!I16:I111)</f>
        <v>0</v>
      </c>
      <c r="O19" s="355">
        <f t="shared" si="1"/>
        <v>0</v>
      </c>
      <c r="P19" s="190" t="str">
        <f t="shared" si="0"/>
        <v xml:space="preserve">-    </v>
      </c>
      <c r="Q19" s="204"/>
    </row>
    <row r="20" spans="1:19" s="70" customFormat="1" ht="21">
      <c r="A20" s="70" t="s">
        <v>1314</v>
      </c>
      <c r="B20" s="346" t="s">
        <v>1343</v>
      </c>
      <c r="C20" s="129"/>
      <c r="D20" s="347"/>
      <c r="E20" s="348"/>
      <c r="F20" s="349" t="s">
        <v>1344</v>
      </c>
      <c r="G20" s="109" t="s">
        <v>1345</v>
      </c>
      <c r="H20" s="350"/>
      <c r="I20" s="351"/>
      <c r="J20" s="351"/>
      <c r="K20" s="352"/>
      <c r="L20" s="353"/>
      <c r="M20" s="354">
        <f>-SUMIF('[1]Mapping SP PREV 2024'!$C$4:$C$99,'118_SPP 2024'!B20,'[1]Mapping SP PREV 2024'!$M$4:$M$99)</f>
        <v>862184.98</v>
      </c>
      <c r="N20" s="354">
        <f>-SUMIF('[1]Mapping SP PREV 2024'!C17:C112,'118_SPP 2024'!B20,'[1]Mapping SP PREV 2024'!I17:I112)</f>
        <v>862184.98</v>
      </c>
      <c r="O20" s="355">
        <f t="shared" si="1"/>
        <v>0</v>
      </c>
      <c r="P20" s="190">
        <f t="shared" si="0"/>
        <v>0</v>
      </c>
      <c r="Q20" s="204"/>
    </row>
    <row r="21" spans="1:19" s="204" customFormat="1" ht="21">
      <c r="A21" s="70" t="s">
        <v>1314</v>
      </c>
      <c r="B21" s="346" t="s">
        <v>1346</v>
      </c>
      <c r="D21" s="347"/>
      <c r="E21" s="348"/>
      <c r="F21" s="349" t="s">
        <v>1347</v>
      </c>
      <c r="G21" s="109" t="s">
        <v>1348</v>
      </c>
      <c r="H21" s="350"/>
      <c r="I21" s="351"/>
      <c r="J21" s="351"/>
      <c r="K21" s="352"/>
      <c r="L21" s="353"/>
      <c r="M21" s="112">
        <f>-SUMIF('[1]Mapping SP PREV 2024'!$C$4:$C$99,'118_SPP 2024'!B21,'[1]Mapping SP PREV 2024'!$M$4:$M$99)</f>
        <v>0</v>
      </c>
      <c r="N21" s="112">
        <f>-SUMIF('[1]Mapping SP PREV 2024'!C18:C113,'118_SPP 2024'!B21,'[1]Mapping SP PREV 2024'!I18:I113)</f>
        <v>0</v>
      </c>
      <c r="O21" s="355">
        <f t="shared" si="1"/>
        <v>0</v>
      </c>
      <c r="P21" s="190" t="str">
        <f t="shared" si="0"/>
        <v xml:space="preserve">-    </v>
      </c>
    </row>
    <row r="22" spans="1:19" s="105" customFormat="1" ht="21">
      <c r="A22" s="70" t="s">
        <v>1314</v>
      </c>
      <c r="B22" s="362"/>
      <c r="C22" s="70"/>
      <c r="D22" s="167"/>
      <c r="E22" s="169" t="s">
        <v>1209</v>
      </c>
      <c r="F22" s="169"/>
      <c r="G22" s="169"/>
      <c r="H22" s="169"/>
      <c r="I22" s="169"/>
      <c r="J22" s="169"/>
      <c r="K22" s="170"/>
      <c r="L22" s="171"/>
      <c r="M22" s="172">
        <f>M7+M8+M17+M18+M19+M20+M21</f>
        <v>189436812.07174999</v>
      </c>
      <c r="N22" s="172">
        <f>N7+N8+N17+N18+N19+N20+N21</f>
        <v>200231675.06087494</v>
      </c>
      <c r="O22" s="172">
        <f>O7+O8+O17+O18+O19+O20+O21</f>
        <v>-10794862.989124954</v>
      </c>
      <c r="P22" s="174">
        <f t="shared" si="0"/>
        <v>-5.39118647728591E-2</v>
      </c>
      <c r="Q22" s="105" t="s">
        <v>9</v>
      </c>
      <c r="R22" s="70"/>
      <c r="S22" s="363"/>
    </row>
    <row r="23" spans="1:19" s="70" customFormat="1" ht="10.5" customHeight="1">
      <c r="A23" s="70" t="s">
        <v>1314</v>
      </c>
      <c r="B23" s="362"/>
      <c r="D23" s="175"/>
      <c r="E23" s="194"/>
      <c r="F23" s="177"/>
      <c r="G23" s="177"/>
      <c r="H23" s="177"/>
      <c r="I23" s="177"/>
      <c r="J23" s="177"/>
      <c r="K23" s="364"/>
      <c r="L23" s="365"/>
      <c r="M23" s="125">
        <f>-SUMIF('[1]Mapping SP PREV 2024'!$C$4:$C$99,'118_SPP 2024'!B23,'[1]Mapping SP PREV 2024'!$M$4:$M$99)</f>
        <v>0</v>
      </c>
      <c r="N23" s="366">
        <f>-SUMIF('[1]Mapping SP PREV 2024'!C20:C115,'118_SPP 2024'!B23,'[1]Mapping SP PREV 2024'!I20:I115)</f>
        <v>0</v>
      </c>
      <c r="O23" s="367"/>
      <c r="P23" s="181"/>
    </row>
    <row r="24" spans="1:19" s="105" customFormat="1" ht="21">
      <c r="A24" s="70" t="s">
        <v>1314</v>
      </c>
      <c r="B24" s="362"/>
      <c r="C24" s="70"/>
      <c r="D24" s="189" t="s">
        <v>1210</v>
      </c>
      <c r="E24" s="368" t="s">
        <v>1349</v>
      </c>
      <c r="F24" s="234"/>
      <c r="G24" s="234"/>
      <c r="H24" s="234"/>
      <c r="I24" s="234"/>
      <c r="J24" s="234"/>
      <c r="K24" s="369"/>
      <c r="L24" s="370"/>
      <c r="M24" s="125">
        <f>-SUMIF('[1]Mapping SP PREV 2024'!$C$4:$C$99,'118_SPP 2024'!B24,'[1]Mapping SP PREV 2024'!$M$4:$M$99)</f>
        <v>0</v>
      </c>
      <c r="N24" s="125">
        <f>-SUMIF('[1]Mapping SP PREV 2024'!C21:C116,'118_SPP 2024'!B24,'[1]Mapping SP PREV 2024'!I21:I116)</f>
        <v>0</v>
      </c>
      <c r="O24" s="371">
        <f t="shared" si="1"/>
        <v>0</v>
      </c>
      <c r="P24" s="232"/>
      <c r="R24" s="70"/>
    </row>
    <row r="25" spans="1:19" s="129" customFormat="1" ht="21">
      <c r="A25" s="70" t="s">
        <v>1314</v>
      </c>
      <c r="B25" s="346" t="s">
        <v>1350</v>
      </c>
      <c r="D25" s="118"/>
      <c r="E25" s="120"/>
      <c r="F25" s="357" t="s">
        <v>1143</v>
      </c>
      <c r="G25" s="372" t="s">
        <v>1351</v>
      </c>
      <c r="H25" s="122"/>
      <c r="I25" s="122"/>
      <c r="J25" s="122"/>
      <c r="K25" s="358"/>
      <c r="L25" s="359"/>
      <c r="M25" s="125">
        <f>-SUMIF('[1]Mapping SP PREV 2024'!$C$4:$C$99,'118_SPP 2024'!B25,'[1]Mapping SP PREV 2024'!$M$4:$M$99)</f>
        <v>0</v>
      </c>
      <c r="N25" s="125">
        <f>-SUMIF('[1]Mapping SP PREV 2024'!C22:C117,'118_SPP 2024'!B25,'[1]Mapping SP PREV 2024'!I22:I117)</f>
        <v>0</v>
      </c>
      <c r="O25" s="373">
        <f t="shared" si="1"/>
        <v>0</v>
      </c>
      <c r="P25" s="114" t="str">
        <f t="shared" ref="P25:P30" si="2">IF(N25=0,"-    ",O25/N25)</f>
        <v xml:space="preserve">-    </v>
      </c>
      <c r="R25" s="70"/>
    </row>
    <row r="26" spans="1:19" s="129" customFormat="1" ht="21">
      <c r="A26" s="70" t="s">
        <v>1314</v>
      </c>
      <c r="B26" s="346" t="s">
        <v>1352</v>
      </c>
      <c r="D26" s="118"/>
      <c r="E26" s="120"/>
      <c r="F26" s="357" t="s">
        <v>1146</v>
      </c>
      <c r="G26" s="372" t="s">
        <v>1353</v>
      </c>
      <c r="H26" s="122"/>
      <c r="I26" s="122"/>
      <c r="J26" s="122"/>
      <c r="K26" s="358"/>
      <c r="L26" s="359"/>
      <c r="M26" s="125">
        <f>-SUMIF('[1]Mapping SP PREV 2024'!$C$4:$C$99,'118_SPP 2024'!B26,'[1]Mapping SP PREV 2024'!$M$4:$M$99)</f>
        <v>45864577.739999995</v>
      </c>
      <c r="N26" s="125">
        <f>-SUMIF('[1]Mapping SP PREV 2024'!C23:C118,'118_SPP 2024'!B26,'[1]Mapping SP PREV 2024'!I23:I118)</f>
        <v>48048466.739999995</v>
      </c>
      <c r="O26" s="373">
        <f t="shared" si="1"/>
        <v>-2183889</v>
      </c>
      <c r="P26" s="114">
        <f t="shared" si="2"/>
        <v>-4.5451793744376204E-2</v>
      </c>
      <c r="Q26" s="204"/>
      <c r="R26" s="70"/>
    </row>
    <row r="27" spans="1:19" s="129" customFormat="1" ht="21">
      <c r="A27" s="70" t="s">
        <v>1314</v>
      </c>
      <c r="B27" s="346" t="s">
        <v>1354</v>
      </c>
      <c r="D27" s="118"/>
      <c r="E27" s="120"/>
      <c r="F27" s="357" t="s">
        <v>1149</v>
      </c>
      <c r="G27" s="372" t="s">
        <v>1355</v>
      </c>
      <c r="H27" s="122"/>
      <c r="I27" s="122"/>
      <c r="J27" s="122"/>
      <c r="K27" s="358"/>
      <c r="L27" s="359"/>
      <c r="M27" s="125">
        <f>-SUMIF('[1]Mapping SP PREV 2024'!$C$4:$C$99,'118_SPP 2024'!B27,'[1]Mapping SP PREV 2024'!$M$4:$M$99)</f>
        <v>0</v>
      </c>
      <c r="N27" s="125">
        <f>-SUMIF('[1]Mapping SP PREV 2024'!C24:C119,'118_SPP 2024'!B27,'[1]Mapping SP PREV 2024'!I24:I119)</f>
        <v>0</v>
      </c>
      <c r="O27" s="373">
        <f t="shared" si="1"/>
        <v>0</v>
      </c>
      <c r="P27" s="114" t="str">
        <f t="shared" si="2"/>
        <v xml:space="preserve">-    </v>
      </c>
      <c r="Q27" s="204"/>
      <c r="R27" s="70"/>
    </row>
    <row r="28" spans="1:19" s="129" customFormat="1" ht="21">
      <c r="A28" s="70" t="s">
        <v>1314</v>
      </c>
      <c r="B28" s="346" t="s">
        <v>1356</v>
      </c>
      <c r="D28" s="118"/>
      <c r="E28" s="120"/>
      <c r="F28" s="357" t="s">
        <v>1152</v>
      </c>
      <c r="G28" s="372" t="s">
        <v>1357</v>
      </c>
      <c r="H28" s="122"/>
      <c r="I28" s="122"/>
      <c r="J28" s="122"/>
      <c r="K28" s="358"/>
      <c r="L28" s="359"/>
      <c r="M28" s="125">
        <f>-SUMIF('[1]Mapping SP PREV 2024'!$C$4:$C$99,'118_SPP 2024'!B28,'[1]Mapping SP PREV 2024'!$M$4:$M$99)</f>
        <v>19912944.950000003</v>
      </c>
      <c r="N28" s="125">
        <f>-SUMIF('[1]Mapping SP PREV 2024'!C25:C120,'118_SPP 2024'!B28,'[1]Mapping SP PREV 2024'!I25:I120)</f>
        <v>20135980.890000001</v>
      </c>
      <c r="O28" s="373">
        <f t="shared" si="1"/>
        <v>-223035.93999999762</v>
      </c>
      <c r="P28" s="114">
        <f t="shared" si="2"/>
        <v>-1.1076487468795845E-2</v>
      </c>
      <c r="Q28" s="204"/>
      <c r="R28" s="70"/>
    </row>
    <row r="29" spans="1:19" s="129" customFormat="1" ht="21">
      <c r="A29" s="70" t="s">
        <v>1314</v>
      </c>
      <c r="B29" s="346" t="s">
        <v>1358</v>
      </c>
      <c r="D29" s="118"/>
      <c r="E29" s="374"/>
      <c r="F29" s="357" t="s">
        <v>1155</v>
      </c>
      <c r="G29" s="372" t="s">
        <v>1359</v>
      </c>
      <c r="H29" s="122"/>
      <c r="I29" s="122"/>
      <c r="J29" s="122" t="s">
        <v>1360</v>
      </c>
      <c r="K29" s="358"/>
      <c r="L29" s="359"/>
      <c r="M29" s="125">
        <f>-SUMIF('[1]Mapping SP PREV 2024'!$C$4:$C$99,'118_SPP 2024'!B29,'[1]Mapping SP PREV 2024'!$M$4:$M$99)</f>
        <v>13854346.130000001</v>
      </c>
      <c r="N29" s="125">
        <f>-SUMIF('[1]Mapping SP PREV 2024'!C26:C121,'118_SPP 2024'!B29,'[1]Mapping SP PREV 2024'!I26:I121)</f>
        <v>13734346.130000001</v>
      </c>
      <c r="O29" s="373">
        <f t="shared" si="1"/>
        <v>120000</v>
      </c>
      <c r="P29" s="114">
        <f t="shared" si="2"/>
        <v>8.7372197310422658E-3</v>
      </c>
      <c r="Q29" s="204"/>
      <c r="R29" s="70"/>
    </row>
    <row r="30" spans="1:19" s="105" customFormat="1" ht="21">
      <c r="A30" s="70" t="s">
        <v>1314</v>
      </c>
      <c r="B30" s="362"/>
      <c r="C30" s="70"/>
      <c r="D30" s="167"/>
      <c r="E30" s="169" t="s">
        <v>1291</v>
      </c>
      <c r="F30" s="169"/>
      <c r="G30" s="169"/>
      <c r="H30" s="169"/>
      <c r="I30" s="169"/>
      <c r="J30" s="169"/>
      <c r="K30" s="170"/>
      <c r="L30" s="171"/>
      <c r="M30" s="172">
        <f>SUM(M25:M29)</f>
        <v>79631868.819999993</v>
      </c>
      <c r="N30" s="172">
        <f>SUM(N25:N29)</f>
        <v>81918793.75999999</v>
      </c>
      <c r="O30" s="172">
        <f>SUM(O25:O29)</f>
        <v>-2286924.9399999976</v>
      </c>
      <c r="P30" s="174">
        <f t="shared" si="2"/>
        <v>-2.7916975275540212E-2</v>
      </c>
      <c r="Q30" s="105" t="s">
        <v>9</v>
      </c>
      <c r="R30" s="70"/>
    </row>
    <row r="31" spans="1:19" s="70" customFormat="1" ht="10.5" customHeight="1">
      <c r="A31" s="70" t="s">
        <v>1314</v>
      </c>
      <c r="B31" s="362"/>
      <c r="D31" s="175"/>
      <c r="E31" s="194"/>
      <c r="F31" s="177"/>
      <c r="G31" s="177"/>
      <c r="H31" s="177"/>
      <c r="I31" s="177"/>
      <c r="J31" s="177"/>
      <c r="K31" s="364"/>
      <c r="L31" s="365"/>
      <c r="M31" s="125">
        <f>-SUMIF('[1]Mapping SP PREV 2024'!$C$4:$C$99,'118_SPP 2024'!B31,'[1]Mapping SP PREV 2024'!$M$4:$M$99)</f>
        <v>0</v>
      </c>
      <c r="N31" s="125">
        <f>-SUMIF('[1]Mapping SP PREV 2024'!C28:C123,'118_SPP 2024'!B31,'[1]Mapping SP PREV 2024'!I28:I123)</f>
        <v>0</v>
      </c>
      <c r="O31" s="373">
        <f t="shared" si="1"/>
        <v>0</v>
      </c>
      <c r="P31" s="181"/>
    </row>
    <row r="32" spans="1:19" s="105" customFormat="1" ht="21">
      <c r="A32" s="70" t="s">
        <v>1314</v>
      </c>
      <c r="B32" s="362"/>
      <c r="C32" s="70"/>
      <c r="D32" s="189" t="s">
        <v>1292</v>
      </c>
      <c r="E32" s="368" t="s">
        <v>1361</v>
      </c>
      <c r="F32" s="234"/>
      <c r="G32" s="234"/>
      <c r="H32" s="234"/>
      <c r="I32" s="234"/>
      <c r="J32" s="234"/>
      <c r="K32" s="369"/>
      <c r="L32" s="370"/>
      <c r="M32" s="125">
        <f>-SUMIF('[1]Mapping SP PREV 2024'!$C$4:$C$99,'118_SPP 2024'!B32,'[1]Mapping SP PREV 2024'!$M$4:$M$99)</f>
        <v>0</v>
      </c>
      <c r="N32" s="125">
        <f>-SUMIF('[1]Mapping SP PREV 2024'!C29:C124,'118_SPP 2024'!B32,'[1]Mapping SP PREV 2024'!I29:I124)</f>
        <v>0</v>
      </c>
      <c r="O32" s="373">
        <f t="shared" si="1"/>
        <v>0</v>
      </c>
      <c r="P32" s="232"/>
      <c r="R32" s="70"/>
    </row>
    <row r="33" spans="1:18" s="70" customFormat="1" ht="21">
      <c r="A33" s="70" t="s">
        <v>1314</v>
      </c>
      <c r="B33" s="346" t="s">
        <v>1362</v>
      </c>
      <c r="D33" s="191"/>
      <c r="E33" s="193"/>
      <c r="F33" s="375" t="s">
        <v>1143</v>
      </c>
      <c r="G33" s="234" t="s">
        <v>1363</v>
      </c>
      <c r="H33" s="193"/>
      <c r="I33" s="177"/>
      <c r="J33" s="177"/>
      <c r="K33" s="369"/>
      <c r="L33" s="370"/>
      <c r="M33" s="125">
        <f>-SUMIF('[1]Mapping SP PREV 2024'!$C$4:$C$99,'118_SPP 2024'!B33,'[1]Mapping SP PREV 2024'!$M$4:$M$99)</f>
        <v>0</v>
      </c>
      <c r="N33" s="125">
        <f>-SUMIF('[1]Mapping SP PREV 2024'!C30:C125,'118_SPP 2024'!B33,'[1]Mapping SP PREV 2024'!I30:I125)</f>
        <v>0</v>
      </c>
      <c r="O33" s="373">
        <f t="shared" si="1"/>
        <v>0</v>
      </c>
      <c r="P33" s="232" t="str">
        <f>IF(N33=0,"-    ",O33/N33)</f>
        <v xml:space="preserve">-    </v>
      </c>
    </row>
    <row r="34" spans="1:18" s="70" customFormat="1" ht="21">
      <c r="A34" s="70" t="s">
        <v>1314</v>
      </c>
      <c r="B34" s="346" t="s">
        <v>1364</v>
      </c>
      <c r="D34" s="191"/>
      <c r="E34" s="193"/>
      <c r="F34" s="375" t="s">
        <v>1146</v>
      </c>
      <c r="G34" s="234" t="s">
        <v>1365</v>
      </c>
      <c r="H34" s="193"/>
      <c r="I34" s="177"/>
      <c r="J34" s="177"/>
      <c r="K34" s="369"/>
      <c r="L34" s="370"/>
      <c r="M34" s="366">
        <f>-SUMIF('[1]Mapping SP PREV 2024'!$C$4:$C$99,'118_SPP 2024'!B34,'[1]Mapping SP PREV 2024'!$M$4:$M$99)</f>
        <v>0</v>
      </c>
      <c r="N34" s="125">
        <f>-SUMIF('[1]Mapping SP PREV 2024'!C31:C126,'118_SPP 2024'!B34,'[1]Mapping SP PREV 2024'!I31:I126)</f>
        <v>0</v>
      </c>
      <c r="O34" s="373">
        <f t="shared" si="1"/>
        <v>0</v>
      </c>
      <c r="P34" s="232" t="str">
        <f>IF(N34=0,"-    ",O34/N34)</f>
        <v xml:space="preserve">-    </v>
      </c>
    </row>
    <row r="35" spans="1:18" s="105" customFormat="1" ht="21">
      <c r="A35" s="70" t="s">
        <v>1314</v>
      </c>
      <c r="B35" s="362"/>
      <c r="C35" s="70"/>
      <c r="D35" s="167"/>
      <c r="E35" s="169" t="s">
        <v>1298</v>
      </c>
      <c r="F35" s="169"/>
      <c r="G35" s="169"/>
      <c r="H35" s="169"/>
      <c r="I35" s="169"/>
      <c r="J35" s="169"/>
      <c r="K35" s="170"/>
      <c r="L35" s="171"/>
      <c r="M35" s="172">
        <f>SUM(M33:M34)</f>
        <v>0</v>
      </c>
      <c r="N35" s="172">
        <f>SUM(N33:N34)</f>
        <v>0</v>
      </c>
      <c r="O35" s="172">
        <f>SUM(O33:O34)</f>
        <v>0</v>
      </c>
      <c r="P35" s="174" t="str">
        <f>IF(N35=0,"-    ",O35/N35)</f>
        <v xml:space="preserve">-    </v>
      </c>
      <c r="Q35" s="105" t="s">
        <v>9</v>
      </c>
      <c r="R35" s="70"/>
    </row>
    <row r="36" spans="1:18" s="70" customFormat="1" ht="10.5" customHeight="1">
      <c r="A36" s="70" t="s">
        <v>1314</v>
      </c>
      <c r="B36" s="362"/>
      <c r="D36" s="175"/>
      <c r="E36" s="194"/>
      <c r="F36" s="177"/>
      <c r="G36" s="177"/>
      <c r="H36" s="177"/>
      <c r="I36" s="177"/>
      <c r="J36" s="226"/>
      <c r="K36" s="376"/>
      <c r="L36" s="377"/>
      <c r="M36" s="378">
        <f>-SUMIF('[1]Mapping SP PREV 2024'!$C$4:$C$99,'118_SPP 2024'!B36,'[1]Mapping SP PREV 2024'!$M$4:$M$99)</f>
        <v>0</v>
      </c>
      <c r="N36" s="125">
        <f>-SUMIF('[1]Mapping SP PREV 2024'!C33:C128,'118_SPP 2024'!B36,'[1]Mapping SP PREV 2024'!I33:I128)</f>
        <v>0</v>
      </c>
      <c r="O36" s="373"/>
      <c r="P36" s="181"/>
    </row>
    <row r="37" spans="1:18" s="105" customFormat="1" ht="21">
      <c r="A37" s="70" t="s">
        <v>1314</v>
      </c>
      <c r="B37" s="362"/>
      <c r="C37" s="70"/>
      <c r="D37" s="189" t="s">
        <v>1300</v>
      </c>
      <c r="E37" s="379" t="s">
        <v>1366</v>
      </c>
      <c r="F37" s="379"/>
      <c r="G37" s="379"/>
      <c r="H37" s="379"/>
      <c r="I37" s="379"/>
      <c r="J37" s="379"/>
      <c r="K37" s="380"/>
      <c r="L37" s="381"/>
      <c r="M37" s="366">
        <f>-SUMIF('[1]Mapping SP PREV 2024'!$C$4:$C$99,'118_SPP 2024'!B37,'[1]Mapping SP PREV 2024'!$M$4:$M$99)</f>
        <v>0</v>
      </c>
      <c r="N37" s="125">
        <f>-SUMIF('[1]Mapping SP PREV 2024'!C34:C129,'118_SPP 2024'!B37,'[1]Mapping SP PREV 2024'!I34:I129)</f>
        <v>0</v>
      </c>
      <c r="O37" s="373">
        <f t="shared" si="1"/>
        <v>0</v>
      </c>
      <c r="P37" s="232"/>
      <c r="R37" s="70"/>
    </row>
    <row r="38" spans="1:18" s="105" customFormat="1" ht="21">
      <c r="A38" s="70" t="s">
        <v>1314</v>
      </c>
      <c r="B38" s="362"/>
      <c r="C38" s="70"/>
      <c r="D38" s="189"/>
      <c r="E38" s="382"/>
      <c r="F38" s="382"/>
      <c r="G38" s="382"/>
      <c r="H38" s="382"/>
      <c r="I38" s="382"/>
      <c r="J38" s="382"/>
      <c r="K38" s="383" t="s">
        <v>1189</v>
      </c>
      <c r="L38" s="383" t="s">
        <v>1190</v>
      </c>
      <c r="M38" s="366">
        <f>-SUMIF('[1]Mapping SP PREV 2024'!$C$4:$C$99,'118_SPP 2024'!B38,'[1]Mapping SP PREV 2024'!$M$4:$M$99)</f>
        <v>0</v>
      </c>
      <c r="N38" s="125">
        <f>-SUMIF('[1]Mapping SP PREV 2024'!C35:C130,'118_SPP 2024'!B38,'[1]Mapping SP PREV 2024'!I35:I130)</f>
        <v>0</v>
      </c>
      <c r="O38" s="373">
        <f t="shared" si="1"/>
        <v>0</v>
      </c>
      <c r="P38" s="232"/>
      <c r="R38" s="70"/>
    </row>
    <row r="39" spans="1:18" s="105" customFormat="1" ht="21">
      <c r="A39" s="70" t="s">
        <v>1314</v>
      </c>
      <c r="B39" s="346" t="s">
        <v>1367</v>
      </c>
      <c r="C39" s="70"/>
      <c r="D39" s="182"/>
      <c r="E39" s="384"/>
      <c r="F39" s="201" t="s">
        <v>1143</v>
      </c>
      <c r="G39" s="202" t="s">
        <v>1368</v>
      </c>
      <c r="H39" s="202"/>
      <c r="I39" s="202"/>
      <c r="J39" s="202"/>
      <c r="K39" s="385">
        <v>0</v>
      </c>
      <c r="L39" s="386"/>
      <c r="M39" s="125">
        <f>-SUMIF('[1]Mapping SP PREV 2024'!$C$4:$C$99,'118_SPP 2024'!B39,'[1]Mapping SP PREV 2024'!$M$4:$M$99)</f>
        <v>0</v>
      </c>
      <c r="N39" s="125">
        <f>-SUMIF('[1]Mapping SP PREV 2024'!C36:C131,'118_SPP 2024'!B39,'[1]Mapping SP PREV 2024'!I36:I131)</f>
        <v>0</v>
      </c>
      <c r="O39" s="373">
        <f t="shared" si="1"/>
        <v>0</v>
      </c>
      <c r="P39" s="188" t="str">
        <f t="shared" ref="P39:P57" si="3">IF(N39=0,"-    ",O39/N39)</f>
        <v xml:space="preserve">-    </v>
      </c>
      <c r="R39" s="70"/>
    </row>
    <row r="40" spans="1:18" s="105" customFormat="1" ht="21">
      <c r="A40" s="70" t="s">
        <v>1314</v>
      </c>
      <c r="B40" s="346" t="s">
        <v>1369</v>
      </c>
      <c r="C40" s="70"/>
      <c r="D40" s="182"/>
      <c r="E40" s="384"/>
      <c r="F40" s="201" t="s">
        <v>1146</v>
      </c>
      <c r="G40" s="202" t="s">
        <v>1370</v>
      </c>
      <c r="H40" s="202"/>
      <c r="I40" s="201"/>
      <c r="J40" s="202"/>
      <c r="K40" s="385">
        <v>0</v>
      </c>
      <c r="L40" s="387"/>
      <c r="M40" s="125">
        <f>-SUMIF('[1]Mapping SP PREV 2024'!$C$4:$C$99,'118_SPP 2024'!B40,'[1]Mapping SP PREV 2024'!$M$4:$M$99)</f>
        <v>5164.57</v>
      </c>
      <c r="N40" s="125">
        <f>-SUMIF('[1]Mapping SP PREV 2024'!C37:C132,'118_SPP 2024'!B40,'[1]Mapping SP PREV 2024'!I37:I132)</f>
        <v>5164.57</v>
      </c>
      <c r="O40" s="373">
        <f t="shared" si="1"/>
        <v>0</v>
      </c>
      <c r="P40" s="188">
        <f t="shared" si="3"/>
        <v>0</v>
      </c>
      <c r="R40" s="70"/>
    </row>
    <row r="41" spans="1:18" s="105" customFormat="1" ht="21">
      <c r="A41" s="70" t="s">
        <v>1314</v>
      </c>
      <c r="B41" s="346" t="s">
        <v>1371</v>
      </c>
      <c r="C41" s="70"/>
      <c r="D41" s="182"/>
      <c r="E41" s="384"/>
      <c r="F41" s="201" t="s">
        <v>1149</v>
      </c>
      <c r="G41" s="202" t="s">
        <v>1372</v>
      </c>
      <c r="H41" s="202"/>
      <c r="I41" s="202"/>
      <c r="J41" s="202"/>
      <c r="K41" s="385">
        <v>0</v>
      </c>
      <c r="L41" s="387"/>
      <c r="M41" s="125">
        <f>-SUMIF('[1]Mapping SP PREV 2024'!$C$4:$C$99,'118_SPP 2024'!B41,'[1]Mapping SP PREV 2024'!$M$4:$M$99)</f>
        <v>0</v>
      </c>
      <c r="N41" s="125">
        <f>-SUMIF('[1]Mapping SP PREV 2024'!C38:C133,'118_SPP 2024'!B41,'[1]Mapping SP PREV 2024'!I38:I133)</f>
        <v>0</v>
      </c>
      <c r="O41" s="373">
        <f t="shared" si="1"/>
        <v>0</v>
      </c>
      <c r="P41" s="188" t="str">
        <f t="shared" si="3"/>
        <v xml:space="preserve">-    </v>
      </c>
      <c r="R41" s="70"/>
    </row>
    <row r="42" spans="1:18" s="105" customFormat="1" ht="21">
      <c r="A42" s="70" t="s">
        <v>1314</v>
      </c>
      <c r="B42" s="346" t="s">
        <v>1373</v>
      </c>
      <c r="C42" s="70"/>
      <c r="D42" s="182"/>
      <c r="E42" s="384"/>
      <c r="F42" s="201" t="s">
        <v>1152</v>
      </c>
      <c r="G42" s="202" t="s">
        <v>1374</v>
      </c>
      <c r="H42" s="202"/>
      <c r="I42" s="202"/>
      <c r="J42" s="202"/>
      <c r="K42" s="385"/>
      <c r="L42" s="387"/>
      <c r="M42" s="125">
        <f>-SUMIF('[1]Mapping SP PREV 2024'!$C$4:$C$99,'118_SPP 2024'!B42,'[1]Mapping SP PREV 2024'!$M$4:$M$99)</f>
        <v>11955.08</v>
      </c>
      <c r="N42" s="125">
        <f>-SUMIF('[1]Mapping SP PREV 2024'!C39:C134,'118_SPP 2024'!B42,'[1]Mapping SP PREV 2024'!I39:I134)</f>
        <v>11955.08</v>
      </c>
      <c r="O42" s="373">
        <f t="shared" si="1"/>
        <v>0</v>
      </c>
      <c r="P42" s="188">
        <f t="shared" si="3"/>
        <v>0</v>
      </c>
      <c r="R42" s="70"/>
    </row>
    <row r="43" spans="1:18" s="105" customFormat="1" ht="21">
      <c r="A43" s="70" t="s">
        <v>1314</v>
      </c>
      <c r="B43" s="328"/>
      <c r="C43" s="70"/>
      <c r="D43" s="182"/>
      <c r="E43" s="384"/>
      <c r="F43" s="201" t="s">
        <v>1155</v>
      </c>
      <c r="G43" s="202" t="s">
        <v>1375</v>
      </c>
      <c r="H43" s="202"/>
      <c r="I43" s="201"/>
      <c r="J43" s="203"/>
      <c r="K43" s="387"/>
      <c r="L43" s="387">
        <f>SUM(L44:L49)</f>
        <v>0</v>
      </c>
      <c r="M43" s="387">
        <f>SUM(M44:M49)</f>
        <v>1848581.01</v>
      </c>
      <c r="N43" s="387">
        <f>SUM(N44:N49)</f>
        <v>1777581.01</v>
      </c>
      <c r="O43" s="387">
        <f>SUM(O44:O49)</f>
        <v>71000</v>
      </c>
      <c r="P43" s="188">
        <f t="shared" si="3"/>
        <v>3.9941920846690411E-2</v>
      </c>
      <c r="Q43" s="105" t="s">
        <v>9</v>
      </c>
      <c r="R43" s="70"/>
    </row>
    <row r="44" spans="1:18" s="105" customFormat="1" ht="21">
      <c r="A44" s="70" t="s">
        <v>1314</v>
      </c>
      <c r="B44" s="346" t="s">
        <v>1376</v>
      </c>
      <c r="C44" s="70"/>
      <c r="D44" s="182"/>
      <c r="E44" s="145"/>
      <c r="F44" s="146"/>
      <c r="G44" s="388" t="s">
        <v>1161</v>
      </c>
      <c r="H44" s="205" t="s">
        <v>1377</v>
      </c>
      <c r="I44" s="205"/>
      <c r="J44" s="205"/>
      <c r="K44" s="385"/>
      <c r="L44" s="387"/>
      <c r="M44" s="125">
        <f>-SUMIF('[1]Mapping SP PREV 2024'!$C$4:$C$99,'118_SPP 2024'!B44,'[1]Mapping SP PREV 2024'!$M$4:$M$99)</f>
        <v>-31850</v>
      </c>
      <c r="N44" s="125">
        <f>-SUMIF('[1]Mapping SP PREV 2024'!C41:C136,'118_SPP 2024'!B44,'[1]Mapping SP PREV 2024'!I41:I136)</f>
        <v>-31850</v>
      </c>
      <c r="O44" s="389">
        <f t="shared" si="1"/>
        <v>0</v>
      </c>
      <c r="P44" s="188">
        <f t="shared" si="3"/>
        <v>0</v>
      </c>
      <c r="R44" s="70"/>
    </row>
    <row r="45" spans="1:18" s="105" customFormat="1" ht="21">
      <c r="A45" s="70" t="s">
        <v>1314</v>
      </c>
      <c r="B45" s="346" t="s">
        <v>1378</v>
      </c>
      <c r="C45" s="70"/>
      <c r="D45" s="189"/>
      <c r="E45" s="120"/>
      <c r="F45" s="121"/>
      <c r="G45" s="388" t="s">
        <v>1164</v>
      </c>
      <c r="H45" s="390" t="s">
        <v>1379</v>
      </c>
      <c r="I45" s="390"/>
      <c r="J45" s="390"/>
      <c r="K45" s="391"/>
      <c r="L45" s="387"/>
      <c r="M45" s="125">
        <f>-SUMIF('[1]Mapping SP PREV 2024'!$C$4:$C$99,'118_SPP 2024'!B45,'[1]Mapping SP PREV 2024'!$M$4:$M$99)</f>
        <v>0</v>
      </c>
      <c r="N45" s="125">
        <f>-SUMIF('[1]Mapping SP PREV 2024'!C42:C137,'118_SPP 2024'!B45,'[1]Mapping SP PREV 2024'!I42:I137)</f>
        <v>0</v>
      </c>
      <c r="O45" s="371">
        <f t="shared" si="1"/>
        <v>0</v>
      </c>
      <c r="P45" s="232" t="str">
        <f t="shared" si="3"/>
        <v xml:space="preserve">-    </v>
      </c>
      <c r="R45" s="70"/>
    </row>
    <row r="46" spans="1:18" s="105" customFormat="1" ht="21">
      <c r="A46" s="70" t="s">
        <v>1314</v>
      </c>
      <c r="B46" s="346" t="s">
        <v>1380</v>
      </c>
      <c r="C46" s="70"/>
      <c r="D46" s="189"/>
      <c r="E46" s="120"/>
      <c r="F46" s="121"/>
      <c r="G46" s="388" t="s">
        <v>1199</v>
      </c>
      <c r="H46" s="390" t="s">
        <v>1381</v>
      </c>
      <c r="I46" s="390"/>
      <c r="J46" s="390"/>
      <c r="K46" s="391"/>
      <c r="L46" s="387"/>
      <c r="M46" s="125">
        <f>-SUMIF('[1]Mapping SP PREV 2024'!$C$4:$C$99,'118_SPP 2024'!B46,'[1]Mapping SP PREV 2024'!$M$4:$M$99)</f>
        <v>0</v>
      </c>
      <c r="N46" s="125">
        <f>-SUMIF('[1]Mapping SP PREV 2024'!C43:C138,'118_SPP 2024'!B46,'[1]Mapping SP PREV 2024'!I43:I138)</f>
        <v>0</v>
      </c>
      <c r="O46" s="371">
        <f t="shared" si="1"/>
        <v>0</v>
      </c>
      <c r="P46" s="232" t="str">
        <f t="shared" si="3"/>
        <v xml:space="preserve">-    </v>
      </c>
      <c r="R46" s="70"/>
    </row>
    <row r="47" spans="1:18" s="105" customFormat="1" ht="21">
      <c r="A47" s="70" t="s">
        <v>1314</v>
      </c>
      <c r="B47" s="346" t="s">
        <v>1382</v>
      </c>
      <c r="C47" s="70"/>
      <c r="D47" s="182"/>
      <c r="E47" s="145"/>
      <c r="F47" s="146"/>
      <c r="G47" s="388" t="s">
        <v>1202</v>
      </c>
      <c r="H47" s="205" t="s">
        <v>1383</v>
      </c>
      <c r="I47" s="205"/>
      <c r="J47" s="205"/>
      <c r="K47" s="392"/>
      <c r="L47" s="387"/>
      <c r="M47" s="125">
        <f>-SUMIF('[1]Mapping SP PREV 2024'!$C$4:$C$99,'118_SPP 2024'!B47,'[1]Mapping SP PREV 2024'!$M$4:$M$99)</f>
        <v>1805180.04</v>
      </c>
      <c r="N47" s="125">
        <f>-SUMIF('[1]Mapping SP PREV 2024'!C44:C139,'118_SPP 2024'!B47,'[1]Mapping SP PREV 2024'!I44:I139)</f>
        <v>1734180.04</v>
      </c>
      <c r="O47" s="393">
        <f t="shared" si="1"/>
        <v>71000</v>
      </c>
      <c r="P47" s="152">
        <f t="shared" si="3"/>
        <v>4.0941539149533746E-2</v>
      </c>
      <c r="R47" s="70"/>
    </row>
    <row r="48" spans="1:18" s="105" customFormat="1" ht="21">
      <c r="A48" s="70" t="s">
        <v>1314</v>
      </c>
      <c r="B48" s="346" t="s">
        <v>1384</v>
      </c>
      <c r="C48" s="70"/>
      <c r="D48" s="189"/>
      <c r="E48" s="120"/>
      <c r="F48" s="121"/>
      <c r="G48" s="388" t="s">
        <v>1385</v>
      </c>
      <c r="H48" s="205" t="s">
        <v>1386</v>
      </c>
      <c r="I48" s="205"/>
      <c r="J48" s="394"/>
      <c r="K48" s="395"/>
      <c r="L48" s="387"/>
      <c r="M48" s="125">
        <f>-SUMIF('[1]Mapping SP PREV 2024'!$C$4:$C$99,'118_SPP 2024'!B48,'[1]Mapping SP PREV 2024'!$M$4:$M$99)</f>
        <v>0</v>
      </c>
      <c r="N48" s="125">
        <f>-SUMIF('[1]Mapping SP PREV 2024'!C45:C140,'118_SPP 2024'!B48,'[1]Mapping SP PREV 2024'!I45:I140)</f>
        <v>0</v>
      </c>
      <c r="O48" s="367">
        <f t="shared" si="1"/>
        <v>0</v>
      </c>
      <c r="P48" s="181" t="str">
        <f t="shared" si="3"/>
        <v xml:space="preserve">-    </v>
      </c>
      <c r="R48" s="70"/>
    </row>
    <row r="49" spans="1:18" s="105" customFormat="1" ht="21">
      <c r="A49" s="70" t="s">
        <v>1314</v>
      </c>
      <c r="B49" s="346" t="s">
        <v>1387</v>
      </c>
      <c r="C49" s="70"/>
      <c r="D49" s="189"/>
      <c r="E49" s="193"/>
      <c r="F49" s="121"/>
      <c r="G49" s="388" t="s">
        <v>1388</v>
      </c>
      <c r="H49" s="396" t="s">
        <v>1389</v>
      </c>
      <c r="I49" s="177"/>
      <c r="J49" s="177"/>
      <c r="K49" s="395"/>
      <c r="L49" s="366"/>
      <c r="M49" s="125">
        <f>-SUMIF('[1]Mapping SP PREV 2024'!$C$4:$C$99,'118_SPP 2024'!B49,'[1]Mapping SP PREV 2024'!$M$4:$M$99)</f>
        <v>75250.97</v>
      </c>
      <c r="N49" s="125">
        <f>-SUMIF('[1]Mapping SP PREV 2024'!C46:C141,'118_SPP 2024'!B49,'[1]Mapping SP PREV 2024'!I46:I141)</f>
        <v>75250.97</v>
      </c>
      <c r="O49" s="367">
        <f t="shared" si="1"/>
        <v>0</v>
      </c>
      <c r="P49" s="181">
        <f t="shared" si="3"/>
        <v>0</v>
      </c>
      <c r="R49" s="70"/>
    </row>
    <row r="50" spans="1:18" s="105" customFormat="1" ht="21">
      <c r="A50" s="70" t="s">
        <v>1314</v>
      </c>
      <c r="B50" s="346" t="s">
        <v>1390</v>
      </c>
      <c r="C50" s="70"/>
      <c r="D50" s="182"/>
      <c r="E50" s="145"/>
      <c r="F50" s="201" t="s">
        <v>1178</v>
      </c>
      <c r="G50" s="397" t="s">
        <v>1391</v>
      </c>
      <c r="H50" s="397"/>
      <c r="I50" s="397"/>
      <c r="J50" s="398"/>
      <c r="K50" s="385"/>
      <c r="L50" s="387"/>
      <c r="M50" s="125">
        <f>-SUMIF('[1]Mapping SP PREV 2024'!$C$4:$C$99,'118_SPP 2024'!B50,'[1]Mapping SP PREV 2024'!$M$4:$M$99)</f>
        <v>890886.67</v>
      </c>
      <c r="N50" s="125">
        <f>-SUMIF('[1]Mapping SP PREV 2024'!C47:C142,'118_SPP 2024'!B50,'[1]Mapping SP PREV 2024'!I47:I142)</f>
        <v>890886.67</v>
      </c>
      <c r="O50" s="389">
        <f t="shared" si="1"/>
        <v>0</v>
      </c>
      <c r="P50" s="188">
        <f t="shared" si="3"/>
        <v>0</v>
      </c>
      <c r="Q50" s="399"/>
      <c r="R50" s="70"/>
    </row>
    <row r="51" spans="1:18" s="105" customFormat="1" ht="21">
      <c r="A51" s="70" t="s">
        <v>1314</v>
      </c>
      <c r="B51" s="346" t="s">
        <v>1392</v>
      </c>
      <c r="C51" s="70"/>
      <c r="D51" s="182"/>
      <c r="E51" s="145"/>
      <c r="F51" s="201" t="s">
        <v>1181</v>
      </c>
      <c r="G51" s="202" t="s">
        <v>1393</v>
      </c>
      <c r="H51" s="202"/>
      <c r="I51" s="202"/>
      <c r="J51" s="202"/>
      <c r="K51" s="385"/>
      <c r="L51" s="387"/>
      <c r="M51" s="125">
        <f>-SUMIF('[1]Mapping SP PREV 2024'!$C$4:$C$99,'118_SPP 2024'!B51,'[1]Mapping SP PREV 2024'!$M$4:$M$99)</f>
        <v>50300804.899999999</v>
      </c>
      <c r="N51" s="125">
        <f>-SUMIF('[1]Mapping SP PREV 2024'!C48:C143,'118_SPP 2024'!B51,'[1]Mapping SP PREV 2024'!I48:I143)</f>
        <v>45744826.189999998</v>
      </c>
      <c r="O51" s="389">
        <f t="shared" si="1"/>
        <v>4555978.7100000009</v>
      </c>
      <c r="P51" s="188">
        <f t="shared" si="3"/>
        <v>9.9595497227967525E-2</v>
      </c>
      <c r="Q51" s="400"/>
      <c r="R51" s="70"/>
    </row>
    <row r="52" spans="1:18" s="105" customFormat="1" ht="21">
      <c r="A52" s="70" t="s">
        <v>1314</v>
      </c>
      <c r="B52" s="346" t="s">
        <v>1394</v>
      </c>
      <c r="C52" s="70"/>
      <c r="D52" s="401"/>
      <c r="E52" s="145"/>
      <c r="F52" s="201" t="s">
        <v>1184</v>
      </c>
      <c r="G52" s="202" t="s">
        <v>1395</v>
      </c>
      <c r="H52" s="202"/>
      <c r="I52" s="201"/>
      <c r="J52" s="202"/>
      <c r="K52" s="385"/>
      <c r="L52" s="387"/>
      <c r="M52" s="125">
        <f>-SUMIF('[1]Mapping SP PREV 2024'!$C$4:$C$99,'118_SPP 2024'!B52,'[1]Mapping SP PREV 2024'!$M$4:$M$99)</f>
        <v>0</v>
      </c>
      <c r="N52" s="125">
        <f>-SUMIF('[1]Mapping SP PREV 2024'!C49:C144,'118_SPP 2024'!B52,'[1]Mapping SP PREV 2024'!I49:I144)</f>
        <v>0</v>
      </c>
      <c r="O52" s="389">
        <f t="shared" si="1"/>
        <v>0</v>
      </c>
      <c r="P52" s="188" t="str">
        <f t="shared" si="3"/>
        <v xml:space="preserve">-    </v>
      </c>
      <c r="R52" s="70"/>
    </row>
    <row r="53" spans="1:18" s="105" customFormat="1" ht="21">
      <c r="A53" s="70" t="s">
        <v>1314</v>
      </c>
      <c r="B53" s="346" t="s">
        <v>1396</v>
      </c>
      <c r="C53" s="70"/>
      <c r="D53" s="401"/>
      <c r="E53" s="145"/>
      <c r="F53" s="201" t="s">
        <v>1187</v>
      </c>
      <c r="G53" s="202" t="s">
        <v>1397</v>
      </c>
      <c r="H53" s="202"/>
      <c r="I53" s="202"/>
      <c r="J53" s="202"/>
      <c r="K53" s="385"/>
      <c r="L53" s="387"/>
      <c r="M53" s="125">
        <f>-SUMIF('[1]Mapping SP PREV 2024'!$C$4:$C$99,'118_SPP 2024'!B53,'[1]Mapping SP PREV 2024'!$M$4:$M$99)</f>
        <v>15012321.6</v>
      </c>
      <c r="N53" s="125">
        <f>-SUMIF('[1]Mapping SP PREV 2024'!C50:C145,'118_SPP 2024'!B53,'[1]Mapping SP PREV 2024'!I50:I145)</f>
        <v>14359112.879999999</v>
      </c>
      <c r="O53" s="389">
        <f t="shared" si="1"/>
        <v>653208.72000000067</v>
      </c>
      <c r="P53" s="188">
        <f t="shared" si="3"/>
        <v>4.5490882720883016E-2</v>
      </c>
      <c r="R53" s="70"/>
    </row>
    <row r="54" spans="1:18" s="105" customFormat="1" ht="21">
      <c r="A54" s="70" t="s">
        <v>1314</v>
      </c>
      <c r="B54" s="346" t="s">
        <v>1398</v>
      </c>
      <c r="C54" s="70"/>
      <c r="D54" s="401"/>
      <c r="E54" s="145"/>
      <c r="F54" s="201" t="s">
        <v>1399</v>
      </c>
      <c r="G54" s="202" t="s">
        <v>1400</v>
      </c>
      <c r="H54" s="202"/>
      <c r="I54" s="201"/>
      <c r="J54" s="202"/>
      <c r="K54" s="385"/>
      <c r="L54" s="387"/>
      <c r="M54" s="125">
        <f>-SUMIF('[1]Mapping SP PREV 2024'!$C$4:$C$99,'118_SPP 2024'!B54,'[1]Mapping SP PREV 2024'!$M$4:$M$99)</f>
        <v>0</v>
      </c>
      <c r="N54" s="125">
        <f>-SUMIF('[1]Mapping SP PREV 2024'!C51:C146,'118_SPP 2024'!B54,'[1]Mapping SP PREV 2024'!I51:I146)</f>
        <v>0</v>
      </c>
      <c r="O54" s="389">
        <f t="shared" si="1"/>
        <v>0</v>
      </c>
      <c r="P54" s="188" t="str">
        <f t="shared" si="3"/>
        <v xml:space="preserve">-    </v>
      </c>
      <c r="R54" s="70"/>
    </row>
    <row r="55" spans="1:18" s="115" customFormat="1" ht="21">
      <c r="A55" s="70" t="s">
        <v>1314</v>
      </c>
      <c r="B55" s="346" t="s">
        <v>1401</v>
      </c>
      <c r="C55" s="129"/>
      <c r="D55" s="401"/>
      <c r="E55" s="145"/>
      <c r="F55" s="201" t="s">
        <v>1402</v>
      </c>
      <c r="G55" s="202" t="s">
        <v>1403</v>
      </c>
      <c r="H55" s="202"/>
      <c r="I55" s="202"/>
      <c r="J55" s="202"/>
      <c r="K55" s="385"/>
      <c r="L55" s="387"/>
      <c r="M55" s="125">
        <f>-SUMIF('[1]Mapping SP PREV 2024'!$C$4:$C$99,'118_SPP 2024'!B55,'[1]Mapping SP PREV 2024'!$M$4:$M$99)</f>
        <v>23095966.680000007</v>
      </c>
      <c r="N55" s="125">
        <f>-SUMIF('[1]Mapping SP PREV 2024'!C52:C147,'118_SPP 2024'!B55,'[1]Mapping SP PREV 2024'!I52:I147)</f>
        <v>24836039.693460003</v>
      </c>
      <c r="O55" s="389">
        <f t="shared" si="1"/>
        <v>-1740073.0134599954</v>
      </c>
      <c r="P55" s="188">
        <f t="shared" si="3"/>
        <v>-7.0062418764703593E-2</v>
      </c>
      <c r="R55" s="70"/>
    </row>
    <row r="56" spans="1:18" s="129" customFormat="1" ht="21">
      <c r="A56" s="70" t="s">
        <v>1314</v>
      </c>
      <c r="B56" s="346" t="s">
        <v>1404</v>
      </c>
      <c r="D56" s="200"/>
      <c r="E56" s="145"/>
      <c r="F56" s="402" t="s">
        <v>1405</v>
      </c>
      <c r="G56" s="403" t="s">
        <v>1406</v>
      </c>
      <c r="H56" s="403"/>
      <c r="I56" s="402"/>
      <c r="J56" s="403"/>
      <c r="K56" s="385"/>
      <c r="L56" s="220"/>
      <c r="M56" s="125">
        <f>-SUMIF('[1]Mapping SP PREV 2024'!$C$4:$C$99,'118_SPP 2024'!B56,'[1]Mapping SP PREV 2024'!$M$4:$M$99)</f>
        <v>64687607.18</v>
      </c>
      <c r="N56" s="125">
        <f>-SUMIF('[1]Mapping SP PREV 2024'!C53:C148,'118_SPP 2024'!B56,'[1]Mapping SP PREV 2024'!I53:I148)</f>
        <v>59900620.640000001</v>
      </c>
      <c r="O56" s="151">
        <f t="shared" si="1"/>
        <v>4786986.5399999991</v>
      </c>
      <c r="P56" s="152">
        <f t="shared" si="3"/>
        <v>7.9915474812349105E-2</v>
      </c>
      <c r="Q56" s="204"/>
      <c r="R56" s="70"/>
    </row>
    <row r="57" spans="1:18" s="105" customFormat="1" ht="21">
      <c r="A57" s="70" t="s">
        <v>1314</v>
      </c>
      <c r="B57" s="328"/>
      <c r="C57" s="70"/>
      <c r="D57" s="167"/>
      <c r="E57" s="169" t="s">
        <v>1310</v>
      </c>
      <c r="F57" s="169"/>
      <c r="G57" s="169"/>
      <c r="H57" s="169"/>
      <c r="I57" s="169"/>
      <c r="J57" s="404"/>
      <c r="K57" s="172">
        <f>SUM(K39:K43)+SUM(K50:K56)</f>
        <v>0</v>
      </c>
      <c r="L57" s="172">
        <f>SUM(L39:L43)+SUM(L50:L56)</f>
        <v>0</v>
      </c>
      <c r="M57" s="172">
        <f>SUM(M39:M43)+SUM(M50:M56)</f>
        <v>155853287.69</v>
      </c>
      <c r="N57" s="172">
        <f>SUM(N39:N43)+SUM(N50:N56)</f>
        <v>147526186.73345998</v>
      </c>
      <c r="O57" s="173">
        <f t="shared" si="1"/>
        <v>8327100.9565400183</v>
      </c>
      <c r="P57" s="174">
        <f t="shared" si="3"/>
        <v>5.6444900670989638E-2</v>
      </c>
      <c r="Q57" s="105" t="s">
        <v>9</v>
      </c>
      <c r="R57" s="70"/>
    </row>
    <row r="58" spans="1:18" s="70" customFormat="1" ht="21">
      <c r="A58" s="70" t="s">
        <v>1314</v>
      </c>
      <c r="B58" s="328"/>
      <c r="D58" s="175"/>
      <c r="E58" s="194"/>
      <c r="F58" s="177"/>
      <c r="G58" s="177"/>
      <c r="H58" s="177"/>
      <c r="I58" s="177"/>
      <c r="J58" s="226"/>
      <c r="K58" s="227"/>
      <c r="L58" s="228"/>
      <c r="M58" s="243">
        <f>-SUMIF('[1]Mapping SP PREV 2024'!$C$4:$C$99,'118_SPP 2024'!B58,'[1]Mapping SP PREV 2024'!$M$4:$M$99)</f>
        <v>0</v>
      </c>
      <c r="N58" s="125">
        <f>-SUMIF('[1]Mapping SP PREV 2024'!C55:C150,'118_SPP 2024'!B58,'[1]Mapping SP PREV 2024'!I55:I150)</f>
        <v>0</v>
      </c>
      <c r="O58" s="180"/>
      <c r="P58" s="181"/>
    </row>
    <row r="59" spans="1:18" s="105" customFormat="1" ht="21">
      <c r="A59" s="70" t="s">
        <v>1314</v>
      </c>
      <c r="B59" s="328"/>
      <c r="C59" s="70"/>
      <c r="D59" s="189" t="s">
        <v>1407</v>
      </c>
      <c r="E59" s="368" t="s">
        <v>1408</v>
      </c>
      <c r="F59" s="184"/>
      <c r="G59" s="184"/>
      <c r="H59" s="184"/>
      <c r="I59" s="184"/>
      <c r="J59" s="184"/>
      <c r="K59" s="185"/>
      <c r="L59" s="186"/>
      <c r="M59" s="378">
        <f>-SUMIF('[1]Mapping SP PREV 2024'!$C$4:$C$99,'118_SPP 2024'!B59,'[1]Mapping SP PREV 2024'!$M$4:$M$99)</f>
        <v>0</v>
      </c>
      <c r="N59" s="125">
        <f>-SUMIF('[1]Mapping SP PREV 2024'!C56:C151,'118_SPP 2024'!B59,'[1]Mapping SP PREV 2024'!I56:I151)</f>
        <v>0</v>
      </c>
      <c r="O59" s="231">
        <f t="shared" si="1"/>
        <v>0</v>
      </c>
      <c r="P59" s="232"/>
      <c r="R59" s="70"/>
    </row>
    <row r="60" spans="1:18" s="105" customFormat="1" ht="21">
      <c r="A60" s="70" t="s">
        <v>1314</v>
      </c>
      <c r="B60" s="346" t="s">
        <v>1409</v>
      </c>
      <c r="C60" s="70"/>
      <c r="D60" s="189"/>
      <c r="E60" s="375" t="s">
        <v>1143</v>
      </c>
      <c r="F60" s="234" t="s">
        <v>1410</v>
      </c>
      <c r="G60" s="234"/>
      <c r="H60" s="234"/>
      <c r="I60" s="234"/>
      <c r="J60" s="234"/>
      <c r="K60" s="185"/>
      <c r="L60" s="186"/>
      <c r="M60" s="125">
        <f>-SUMIF('[1]Mapping SP PREV 2024'!$C$4:$C$99,'118_SPP 2024'!B60,'[1]Mapping SP PREV 2024'!$M$4:$M$99)</f>
        <v>0</v>
      </c>
      <c r="N60" s="125">
        <f>-SUMIF('[1]Mapping SP PREV 2024'!C57:C152,'118_SPP 2024'!B60,'[1]Mapping SP PREV 2024'!I57:I152)</f>
        <v>0</v>
      </c>
      <c r="O60" s="231">
        <f t="shared" si="1"/>
        <v>0</v>
      </c>
      <c r="P60" s="232" t="str">
        <f>IF(N60=0,"-    ",O60/N60)</f>
        <v xml:space="preserve">-    </v>
      </c>
      <c r="R60" s="70"/>
    </row>
    <row r="61" spans="1:18" s="105" customFormat="1" ht="21">
      <c r="A61" s="70" t="s">
        <v>1314</v>
      </c>
      <c r="B61" s="346" t="s">
        <v>1411</v>
      </c>
      <c r="C61" s="70"/>
      <c r="D61" s="189"/>
      <c r="E61" s="375" t="s">
        <v>1146</v>
      </c>
      <c r="F61" s="234" t="s">
        <v>1412</v>
      </c>
      <c r="G61" s="234"/>
      <c r="H61" s="234"/>
      <c r="I61" s="234"/>
      <c r="J61" s="234"/>
      <c r="K61" s="185"/>
      <c r="L61" s="186"/>
      <c r="M61" s="125">
        <f>-SUMIF('[1]Mapping SP PREV 2024'!$C$4:$C$99,'118_SPP 2024'!B61,'[1]Mapping SP PREV 2024'!$M$4:$M$99)</f>
        <v>0</v>
      </c>
      <c r="N61" s="125">
        <f>-SUMIF('[1]Mapping SP PREV 2024'!C58:C153,'118_SPP 2024'!B61,'[1]Mapping SP PREV 2024'!I58:I153)</f>
        <v>0</v>
      </c>
      <c r="O61" s="231">
        <f t="shared" si="1"/>
        <v>0</v>
      </c>
      <c r="P61" s="232" t="str">
        <f>IF(N61=0,"-    ",O61/N61)</f>
        <v xml:space="preserve">-    </v>
      </c>
      <c r="R61" s="70"/>
    </row>
    <row r="62" spans="1:18" s="105" customFormat="1" ht="21">
      <c r="A62" s="70" t="s">
        <v>1314</v>
      </c>
      <c r="B62" s="328"/>
      <c r="C62" s="70"/>
      <c r="D62" s="167"/>
      <c r="E62" s="169" t="s">
        <v>1413</v>
      </c>
      <c r="F62" s="169"/>
      <c r="G62" s="169"/>
      <c r="H62" s="169"/>
      <c r="I62" s="169"/>
      <c r="J62" s="169"/>
      <c r="K62" s="170"/>
      <c r="L62" s="171"/>
      <c r="M62" s="172">
        <f>SUM(M60:M61)</f>
        <v>0</v>
      </c>
      <c r="N62" s="172">
        <v>0</v>
      </c>
      <c r="O62" s="173">
        <f t="shared" si="1"/>
        <v>0</v>
      </c>
      <c r="P62" s="174" t="str">
        <f>IF(N62=0,"-    ",O62/N62)</f>
        <v xml:space="preserve">-    </v>
      </c>
      <c r="Q62" s="105" t="s">
        <v>9</v>
      </c>
      <c r="R62" s="70"/>
    </row>
    <row r="63" spans="1:18" s="70" customFormat="1" ht="21.75" thickBot="1">
      <c r="A63" s="70" t="s">
        <v>1314</v>
      </c>
      <c r="B63" s="328"/>
      <c r="D63" s="175"/>
      <c r="E63" s="194"/>
      <c r="F63" s="177"/>
      <c r="G63" s="177"/>
      <c r="H63" s="177"/>
      <c r="I63" s="177"/>
      <c r="J63" s="177"/>
      <c r="K63" s="178"/>
      <c r="L63" s="179"/>
      <c r="M63" s="243"/>
      <c r="N63" s="243"/>
      <c r="O63" s="180">
        <f t="shared" si="1"/>
        <v>0</v>
      </c>
      <c r="P63" s="181"/>
    </row>
    <row r="64" spans="1:18" s="70" customFormat="1" ht="22.5" thickTop="1" thickBot="1">
      <c r="A64" s="70" t="s">
        <v>1314</v>
      </c>
      <c r="B64" s="328"/>
      <c r="D64" s="244" t="s">
        <v>1414</v>
      </c>
      <c r="E64" s="405"/>
      <c r="F64" s="246"/>
      <c r="G64" s="247"/>
      <c r="H64" s="247"/>
      <c r="I64" s="247"/>
      <c r="J64" s="246"/>
      <c r="K64" s="248"/>
      <c r="L64" s="249"/>
      <c r="M64" s="250">
        <f>M22+M30+M35+M57+M62</f>
        <v>424921968.58174998</v>
      </c>
      <c r="N64" s="250">
        <f>N22+N30+N35+N57+N62</f>
        <v>429676655.55433488</v>
      </c>
      <c r="O64" s="251">
        <f t="shared" si="1"/>
        <v>-4754686.9725849032</v>
      </c>
      <c r="P64" s="252">
        <f>IF(N64=0,"-    ",O64/N64)</f>
        <v>-1.1065732594782888E-2</v>
      </c>
      <c r="Q64" s="105" t="s">
        <v>9</v>
      </c>
    </row>
    <row r="65" spans="1:18" s="70" customFormat="1" ht="10.5" customHeight="1" thickTop="1">
      <c r="A65" s="70" t="s">
        <v>1314</v>
      </c>
      <c r="B65" s="328"/>
      <c r="D65" s="175"/>
      <c r="E65" s="194"/>
      <c r="F65" s="177"/>
      <c r="G65" s="177"/>
      <c r="H65" s="177"/>
      <c r="I65" s="177"/>
      <c r="J65" s="177"/>
      <c r="K65" s="178"/>
      <c r="L65" s="179"/>
      <c r="M65" s="243"/>
      <c r="N65" s="125"/>
      <c r="O65" s="180"/>
      <c r="P65" s="181"/>
    </row>
    <row r="66" spans="1:18" s="70" customFormat="1" ht="21">
      <c r="A66" s="70" t="s">
        <v>1314</v>
      </c>
      <c r="B66" s="328"/>
      <c r="D66" s="189" t="s">
        <v>1415</v>
      </c>
      <c r="E66" s="368" t="s">
        <v>1301</v>
      </c>
      <c r="F66" s="184"/>
      <c r="G66" s="261"/>
      <c r="H66" s="261"/>
      <c r="I66" s="261"/>
      <c r="J66" s="193"/>
      <c r="K66" s="185"/>
      <c r="L66" s="186"/>
      <c r="M66" s="262"/>
      <c r="N66" s="125"/>
      <c r="O66" s="180">
        <f t="shared" si="1"/>
        <v>0</v>
      </c>
      <c r="P66" s="181"/>
    </row>
    <row r="67" spans="1:18" s="70" customFormat="1" ht="21">
      <c r="A67" s="70" t="s">
        <v>1314</v>
      </c>
      <c r="B67" s="346" t="s">
        <v>1416</v>
      </c>
      <c r="D67" s="175"/>
      <c r="E67" s="375" t="s">
        <v>1143</v>
      </c>
      <c r="F67" s="406" t="s">
        <v>1303</v>
      </c>
      <c r="G67" s="261"/>
      <c r="H67" s="261"/>
      <c r="I67" s="261"/>
      <c r="J67" s="193"/>
      <c r="K67" s="178"/>
      <c r="L67" s="179"/>
      <c r="M67" s="125">
        <v>0</v>
      </c>
      <c r="N67" s="125">
        <v>0</v>
      </c>
      <c r="O67" s="180">
        <f t="shared" si="1"/>
        <v>0</v>
      </c>
      <c r="P67" s="181" t="str">
        <f>IF(N67=0,"-    ",O67/N67)</f>
        <v xml:space="preserve">-    </v>
      </c>
    </row>
    <row r="68" spans="1:18" s="70" customFormat="1" ht="21">
      <c r="A68" s="70" t="s">
        <v>1314</v>
      </c>
      <c r="B68" s="346" t="s">
        <v>1417</v>
      </c>
      <c r="D68" s="175"/>
      <c r="E68" s="375" t="s">
        <v>1146</v>
      </c>
      <c r="F68" s="406" t="s">
        <v>1305</v>
      </c>
      <c r="G68" s="261"/>
      <c r="H68" s="261"/>
      <c r="I68" s="261"/>
      <c r="J68" s="193"/>
      <c r="K68" s="178"/>
      <c r="L68" s="179"/>
      <c r="M68" s="125">
        <v>0</v>
      </c>
      <c r="N68" s="125">
        <v>0</v>
      </c>
      <c r="O68" s="180">
        <f t="shared" si="1"/>
        <v>0</v>
      </c>
      <c r="P68" s="181" t="str">
        <f>IF(N68=0,"-    ",O68/N68)</f>
        <v xml:space="preserve">-    </v>
      </c>
    </row>
    <row r="69" spans="1:18" s="70" customFormat="1" ht="21">
      <c r="A69" s="70" t="s">
        <v>1314</v>
      </c>
      <c r="B69" s="346" t="s">
        <v>1418</v>
      </c>
      <c r="D69" s="175"/>
      <c r="E69" s="375" t="s">
        <v>1149</v>
      </c>
      <c r="F69" s="406" t="s">
        <v>1307</v>
      </c>
      <c r="G69" s="261"/>
      <c r="H69" s="261"/>
      <c r="I69" s="261"/>
      <c r="J69" s="193"/>
      <c r="K69" s="178"/>
      <c r="L69" s="179"/>
      <c r="M69" s="125">
        <v>0</v>
      </c>
      <c r="N69" s="125">
        <v>0</v>
      </c>
      <c r="O69" s="180">
        <f t="shared" si="1"/>
        <v>0</v>
      </c>
      <c r="P69" s="181" t="str">
        <f>IF(N69=0,"-    ",O69/N69)</f>
        <v xml:space="preserve">-    </v>
      </c>
    </row>
    <row r="70" spans="1:18" s="70" customFormat="1" ht="21">
      <c r="A70" s="70" t="s">
        <v>1314</v>
      </c>
      <c r="B70" s="346" t="s">
        <v>1419</v>
      </c>
      <c r="D70" s="175"/>
      <c r="E70" s="375" t="s">
        <v>1152</v>
      </c>
      <c r="F70" s="406" t="s">
        <v>1309</v>
      </c>
      <c r="G70" s="261"/>
      <c r="H70" s="261"/>
      <c r="I70" s="261"/>
      <c r="J70" s="193"/>
      <c r="K70" s="178"/>
      <c r="L70" s="179"/>
      <c r="M70" s="125">
        <v>6195012.21</v>
      </c>
      <c r="N70" s="125">
        <v>6195012.21</v>
      </c>
      <c r="O70" s="180">
        <f t="shared" si="1"/>
        <v>0</v>
      </c>
      <c r="P70" s="181">
        <f>IF(N70=0,"-    ",O70/N70)</f>
        <v>0</v>
      </c>
    </row>
    <row r="71" spans="1:18" s="105" customFormat="1" ht="21.75" thickBot="1">
      <c r="A71" s="70" t="s">
        <v>1314</v>
      </c>
      <c r="B71" s="328"/>
      <c r="C71" s="70"/>
      <c r="D71" s="269"/>
      <c r="E71" s="271" t="s">
        <v>1420</v>
      </c>
      <c r="F71" s="271"/>
      <c r="G71" s="271"/>
      <c r="H71" s="271"/>
      <c r="I71" s="271"/>
      <c r="J71" s="271"/>
      <c r="K71" s="272"/>
      <c r="L71" s="273"/>
      <c r="M71" s="274">
        <f>SUM(M67:M70)</f>
        <v>6195012.21</v>
      </c>
      <c r="N71" s="274">
        <f>SUM(N67:N70)</f>
        <v>6195012.21</v>
      </c>
      <c r="O71" s="275">
        <f t="shared" si="1"/>
        <v>0</v>
      </c>
      <c r="P71" s="276">
        <f>IF(N71=0,"-    ",O71/N71)</f>
        <v>0</v>
      </c>
      <c r="Q71" s="105" t="s">
        <v>9</v>
      </c>
      <c r="R71" s="70"/>
    </row>
    <row r="72" spans="1:18" ht="21">
      <c r="D72" s="407"/>
      <c r="E72" s="407"/>
      <c r="F72" s="408"/>
      <c r="G72" s="408"/>
      <c r="H72" s="408"/>
      <c r="I72" s="408"/>
      <c r="J72" s="80"/>
      <c r="K72" s="409"/>
      <c r="L72" s="409"/>
      <c r="M72" s="409"/>
      <c r="N72" s="409"/>
      <c r="O72" s="80"/>
      <c r="P72" s="80"/>
      <c r="Q72" s="410"/>
    </row>
    <row r="73" spans="1:18" ht="21">
      <c r="D73" s="407"/>
      <c r="E73" s="407"/>
      <c r="F73" s="408"/>
      <c r="G73" s="408"/>
      <c r="H73" s="408"/>
      <c r="I73" s="408"/>
      <c r="J73" s="80"/>
      <c r="K73" s="409"/>
      <c r="L73" s="409"/>
      <c r="M73" s="409"/>
      <c r="N73" s="409"/>
      <c r="O73" s="80"/>
      <c r="P73" s="80"/>
      <c r="Q73" s="410"/>
    </row>
    <row r="74" spans="1:18" ht="26.25">
      <c r="D74" s="407"/>
      <c r="E74" s="407"/>
      <c r="F74" s="408"/>
      <c r="G74" s="408"/>
      <c r="H74" s="408"/>
      <c r="I74" s="408"/>
      <c r="J74" s="411"/>
      <c r="K74" s="412"/>
      <c r="L74" s="412"/>
      <c r="M74" s="413"/>
      <c r="N74" s="413"/>
      <c r="O74" s="80"/>
      <c r="P74" s="80"/>
      <c r="Q74" s="410"/>
    </row>
    <row r="75" spans="1:18" ht="26.25">
      <c r="D75" s="407"/>
      <c r="E75" s="407"/>
      <c r="F75" s="408"/>
      <c r="G75" s="408"/>
      <c r="H75" s="408"/>
      <c r="I75" s="408"/>
      <c r="J75" s="411"/>
      <c r="K75" s="412"/>
      <c r="L75" s="412"/>
      <c r="N75" s="409"/>
      <c r="O75" s="80"/>
      <c r="P75" s="80"/>
      <c r="Q75" s="410"/>
      <c r="R75" s="409"/>
    </row>
    <row r="76" spans="1:18" ht="21">
      <c r="D76" s="407"/>
      <c r="E76" s="407"/>
      <c r="F76" s="408"/>
      <c r="G76" s="408"/>
      <c r="H76" s="408"/>
      <c r="I76" s="408"/>
      <c r="J76" s="414"/>
      <c r="K76" s="412"/>
      <c r="L76" s="412"/>
      <c r="M76" s="409"/>
      <c r="N76" s="409"/>
      <c r="O76" s="80"/>
      <c r="P76" s="80"/>
      <c r="Q76" s="410"/>
      <c r="R76" s="409"/>
    </row>
    <row r="77" spans="1:18" ht="28.5">
      <c r="D77" s="407"/>
      <c r="E77" s="407"/>
      <c r="F77" s="408"/>
      <c r="G77" s="408"/>
      <c r="H77" s="408"/>
      <c r="I77" s="408"/>
      <c r="J77" s="414"/>
      <c r="K77" s="412"/>
      <c r="L77" s="412"/>
      <c r="M77" s="415"/>
      <c r="N77" s="409"/>
      <c r="O77" s="80"/>
      <c r="P77" s="80"/>
      <c r="Q77" s="410"/>
    </row>
    <row r="78" spans="1:18" s="288" customFormat="1" ht="28.5">
      <c r="B78" s="339"/>
      <c r="D78" s="289"/>
      <c r="E78" s="289"/>
      <c r="F78" s="290"/>
      <c r="G78" s="290"/>
      <c r="H78" s="290"/>
      <c r="I78" s="290"/>
      <c r="J78" s="416"/>
      <c r="K78" s="417"/>
      <c r="L78" s="417"/>
      <c r="M78" s="415"/>
      <c r="N78" s="415"/>
      <c r="Q78" s="410"/>
    </row>
    <row r="79" spans="1:18" s="288" customFormat="1" ht="28.5">
      <c r="B79" s="339"/>
      <c r="D79" s="289"/>
      <c r="E79" s="289"/>
      <c r="F79" s="290"/>
      <c r="G79" s="290"/>
      <c r="H79" s="290"/>
      <c r="I79" s="290"/>
      <c r="J79" s="416"/>
      <c r="K79" s="417"/>
      <c r="L79" s="417"/>
      <c r="N79" s="415"/>
      <c r="Q79" s="410"/>
    </row>
    <row r="80" spans="1:18" s="288" customFormat="1" ht="36">
      <c r="B80" s="339"/>
      <c r="D80" s="289"/>
      <c r="E80" s="289"/>
      <c r="F80" s="290"/>
      <c r="G80" s="290"/>
      <c r="H80" s="290"/>
      <c r="I80" s="290"/>
      <c r="J80" s="416"/>
      <c r="K80" s="417"/>
      <c r="L80" s="418"/>
      <c r="N80" s="419"/>
      <c r="O80" s="415"/>
      <c r="Q80" s="410"/>
    </row>
    <row r="81" spans="2:17" s="288" customFormat="1" ht="30.75">
      <c r="B81" s="339"/>
      <c r="D81" s="289"/>
      <c r="E81" s="289"/>
      <c r="F81" s="290"/>
      <c r="G81" s="290"/>
      <c r="H81" s="290"/>
      <c r="I81" s="290"/>
      <c r="J81" s="411"/>
      <c r="K81" s="417"/>
      <c r="L81" s="418"/>
      <c r="M81" s="420"/>
      <c r="N81" s="421"/>
      <c r="O81" s="422"/>
      <c r="Q81" s="410"/>
    </row>
    <row r="82" spans="2:17" s="288" customFormat="1" ht="30.75">
      <c r="B82" s="339"/>
      <c r="D82" s="289"/>
      <c r="E82" s="289"/>
      <c r="F82" s="290"/>
      <c r="G82" s="290"/>
      <c r="H82" s="290"/>
      <c r="I82" s="290"/>
      <c r="J82" s="297"/>
      <c r="K82" s="415"/>
      <c r="M82" s="422"/>
      <c r="N82" s="421"/>
      <c r="O82" s="422"/>
      <c r="Q82" s="410"/>
    </row>
    <row r="83" spans="2:17" ht="21">
      <c r="D83" s="423"/>
      <c r="E83" s="423"/>
      <c r="F83" s="325"/>
      <c r="G83" s="325"/>
      <c r="H83" s="325"/>
      <c r="I83" s="284"/>
      <c r="K83" s="424"/>
      <c r="L83" s="424"/>
      <c r="M83" s="300"/>
      <c r="N83" s="424"/>
      <c r="O83" s="80"/>
      <c r="P83" s="80"/>
      <c r="Q83" s="410"/>
    </row>
    <row r="84" spans="2:17" ht="21">
      <c r="D84" s="282"/>
      <c r="E84" s="282"/>
      <c r="K84" s="300"/>
      <c r="L84" s="300"/>
      <c r="M84" s="412"/>
      <c r="N84" s="300"/>
      <c r="Q84" s="410"/>
    </row>
    <row r="85" spans="2:17" s="426" customFormat="1" ht="21">
      <c r="B85" s="425"/>
      <c r="D85" s="427"/>
      <c r="E85" s="427"/>
      <c r="F85" s="428"/>
      <c r="G85" s="428"/>
      <c r="H85" s="428"/>
      <c r="I85" s="428"/>
      <c r="M85" s="83"/>
      <c r="N85" s="412"/>
      <c r="Q85" s="429"/>
    </row>
    <row r="86" spans="2:17" ht="21">
      <c r="D86" s="282"/>
      <c r="E86" s="282"/>
      <c r="N86" s="324"/>
      <c r="Q86" s="410"/>
    </row>
    <row r="87" spans="2:17">
      <c r="D87" s="282"/>
      <c r="E87" s="282"/>
      <c r="M87" s="323"/>
      <c r="Q87" s="410"/>
    </row>
    <row r="88" spans="2:17">
      <c r="D88" s="282"/>
      <c r="E88" s="282"/>
      <c r="N88" s="430"/>
      <c r="Q88" s="410"/>
    </row>
    <row r="89" spans="2:17">
      <c r="D89" s="282"/>
      <c r="E89" s="282"/>
      <c r="Q89" s="410"/>
    </row>
    <row r="90" spans="2:17">
      <c r="D90" s="282"/>
      <c r="E90" s="282"/>
      <c r="Q90" s="410"/>
    </row>
    <row r="91" spans="2:17">
      <c r="D91" s="282"/>
      <c r="E91" s="282"/>
      <c r="M91" s="431"/>
      <c r="Q91" s="410"/>
    </row>
    <row r="92" spans="2:17">
      <c r="D92" s="282"/>
      <c r="E92" s="282"/>
      <c r="Q92" s="410"/>
    </row>
    <row r="93" spans="2:17">
      <c r="D93" s="282"/>
      <c r="E93" s="282"/>
      <c r="Q93" s="410"/>
    </row>
    <row r="94" spans="2:17">
      <c r="D94" s="282"/>
      <c r="E94" s="282"/>
      <c r="Q94" s="410"/>
    </row>
    <row r="95" spans="2:17">
      <c r="D95" s="282"/>
      <c r="E95" s="282"/>
      <c r="Q95" s="410"/>
    </row>
    <row r="96" spans="2:17">
      <c r="D96" s="282"/>
      <c r="E96" s="282"/>
      <c r="Q96" s="410"/>
    </row>
    <row r="97" spans="2:17">
      <c r="D97" s="282"/>
      <c r="E97" s="282"/>
      <c r="Q97" s="410"/>
    </row>
    <row r="98" spans="2:17">
      <c r="D98" s="282"/>
      <c r="E98" s="282"/>
      <c r="Q98" s="410"/>
    </row>
    <row r="99" spans="2:17" s="327" customFormat="1">
      <c r="B99" s="432"/>
      <c r="D99" s="282"/>
      <c r="E99" s="282"/>
      <c r="J99" s="83"/>
      <c r="K99" s="83"/>
      <c r="L99" s="83"/>
      <c r="M99" s="83"/>
      <c r="N99" s="83"/>
      <c r="O99" s="83"/>
      <c r="P99" s="83"/>
      <c r="Q99" s="410"/>
    </row>
    <row r="100" spans="2:17" s="327" customFormat="1">
      <c r="B100" s="432"/>
      <c r="D100" s="282"/>
      <c r="E100" s="282"/>
      <c r="J100" s="83"/>
      <c r="K100" s="83"/>
      <c r="L100" s="83"/>
      <c r="M100" s="83"/>
      <c r="N100" s="83"/>
      <c r="O100" s="83"/>
      <c r="P100" s="83"/>
      <c r="Q100" s="410"/>
    </row>
    <row r="101" spans="2:17" s="327" customFormat="1">
      <c r="B101" s="432"/>
      <c r="D101" s="282"/>
      <c r="E101" s="282"/>
      <c r="J101" s="83"/>
      <c r="K101" s="83"/>
      <c r="L101" s="83"/>
      <c r="M101" s="83"/>
      <c r="N101" s="83"/>
      <c r="O101" s="83"/>
      <c r="P101" s="83"/>
      <c r="Q101" s="410"/>
    </row>
    <row r="102" spans="2:17" s="327" customFormat="1">
      <c r="B102" s="432"/>
      <c r="D102" s="282"/>
      <c r="E102" s="282"/>
      <c r="J102" s="83"/>
      <c r="K102" s="83"/>
      <c r="L102" s="83"/>
      <c r="M102" s="83"/>
      <c r="N102" s="83"/>
      <c r="O102" s="83"/>
      <c r="P102" s="83"/>
      <c r="Q102" s="410"/>
    </row>
    <row r="103" spans="2:17" s="327" customFormat="1">
      <c r="B103" s="432"/>
      <c r="D103" s="282"/>
      <c r="E103" s="282"/>
      <c r="J103" s="83"/>
      <c r="K103" s="83"/>
      <c r="L103" s="83"/>
      <c r="M103" s="83"/>
      <c r="N103" s="83"/>
      <c r="O103" s="83"/>
      <c r="P103" s="83"/>
      <c r="Q103" s="410"/>
    </row>
    <row r="104" spans="2:17" s="327" customFormat="1">
      <c r="B104" s="432"/>
      <c r="D104" s="282"/>
      <c r="E104" s="282"/>
      <c r="J104" s="83"/>
      <c r="K104" s="83"/>
      <c r="L104" s="83"/>
      <c r="M104" s="83"/>
      <c r="N104" s="83"/>
      <c r="O104" s="83"/>
      <c r="P104" s="83"/>
      <c r="Q104" s="410"/>
    </row>
    <row r="105" spans="2:17" s="327" customFormat="1">
      <c r="B105" s="432"/>
      <c r="D105" s="282"/>
      <c r="E105" s="282"/>
      <c r="J105" s="83"/>
      <c r="K105" s="83"/>
      <c r="L105" s="83"/>
      <c r="M105" s="83"/>
      <c r="N105" s="83"/>
      <c r="O105" s="83"/>
      <c r="P105" s="83"/>
      <c r="Q105" s="410"/>
    </row>
    <row r="106" spans="2:17" s="327" customFormat="1">
      <c r="B106" s="432"/>
      <c r="D106" s="282"/>
      <c r="E106" s="282"/>
      <c r="J106" s="83"/>
      <c r="K106" s="83"/>
      <c r="L106" s="83"/>
      <c r="M106" s="83"/>
      <c r="N106" s="83"/>
      <c r="O106" s="83"/>
      <c r="P106" s="83"/>
      <c r="Q106" s="410"/>
    </row>
    <row r="107" spans="2:17" s="327" customFormat="1">
      <c r="B107" s="432"/>
      <c r="D107" s="282"/>
      <c r="E107" s="282"/>
      <c r="J107" s="83"/>
      <c r="K107" s="83"/>
      <c r="L107" s="83"/>
      <c r="M107" s="83"/>
      <c r="N107" s="83"/>
      <c r="O107" s="83"/>
      <c r="P107" s="83"/>
      <c r="Q107" s="410"/>
    </row>
    <row r="108" spans="2:17" s="327" customFormat="1">
      <c r="B108" s="432"/>
      <c r="D108" s="282"/>
      <c r="E108" s="282"/>
      <c r="J108" s="83"/>
      <c r="K108" s="83"/>
      <c r="L108" s="83"/>
      <c r="M108" s="83"/>
      <c r="N108" s="83"/>
      <c r="O108" s="83"/>
      <c r="P108" s="83"/>
      <c r="Q108" s="410"/>
    </row>
    <row r="109" spans="2:17" s="327" customFormat="1">
      <c r="B109" s="432"/>
      <c r="D109" s="282"/>
      <c r="E109" s="282"/>
      <c r="J109" s="83"/>
      <c r="K109" s="83"/>
      <c r="L109" s="83"/>
      <c r="M109" s="83"/>
      <c r="N109" s="83"/>
      <c r="O109" s="83"/>
      <c r="P109" s="83"/>
      <c r="Q109" s="410"/>
    </row>
    <row r="110" spans="2:17" s="327" customFormat="1">
      <c r="B110" s="432"/>
      <c r="D110" s="282"/>
      <c r="E110" s="282"/>
      <c r="J110" s="83"/>
      <c r="K110" s="83"/>
      <c r="L110" s="83"/>
      <c r="M110" s="83"/>
      <c r="N110" s="83"/>
      <c r="O110" s="83"/>
      <c r="P110" s="83"/>
      <c r="Q110" s="410"/>
    </row>
    <row r="111" spans="2:17" s="327" customFormat="1">
      <c r="B111" s="432"/>
      <c r="D111" s="282"/>
      <c r="E111" s="282"/>
      <c r="J111" s="83"/>
      <c r="K111" s="83"/>
      <c r="L111" s="83"/>
      <c r="M111" s="83"/>
      <c r="N111" s="83"/>
      <c r="O111" s="83"/>
      <c r="P111" s="83"/>
      <c r="Q111" s="410"/>
    </row>
    <row r="112" spans="2:17" s="327" customFormat="1">
      <c r="B112" s="432"/>
      <c r="D112" s="282"/>
      <c r="E112" s="282"/>
      <c r="J112" s="83"/>
      <c r="K112" s="83"/>
      <c r="L112" s="83"/>
      <c r="M112" s="83"/>
      <c r="N112" s="83"/>
      <c r="O112" s="83"/>
      <c r="P112" s="83"/>
      <c r="Q112" s="410"/>
    </row>
    <row r="113" spans="2:17" s="327" customFormat="1">
      <c r="B113" s="432"/>
      <c r="D113" s="282"/>
      <c r="E113" s="282"/>
      <c r="J113" s="83"/>
      <c r="K113" s="83"/>
      <c r="L113" s="83"/>
      <c r="M113" s="83"/>
      <c r="N113" s="83"/>
      <c r="O113" s="83"/>
      <c r="P113" s="83"/>
      <c r="Q113" s="410"/>
    </row>
    <row r="114" spans="2:17" s="327" customFormat="1">
      <c r="B114" s="432"/>
      <c r="D114" s="282"/>
      <c r="E114" s="282"/>
      <c r="J114" s="83"/>
      <c r="K114" s="83"/>
      <c r="L114" s="83"/>
      <c r="M114" s="83"/>
      <c r="N114" s="83"/>
      <c r="O114" s="83"/>
      <c r="P114" s="83"/>
      <c r="Q114" s="410"/>
    </row>
    <row r="115" spans="2:17" s="327" customFormat="1">
      <c r="B115" s="432"/>
      <c r="D115" s="282"/>
      <c r="E115" s="282"/>
      <c r="J115" s="83"/>
      <c r="K115" s="83"/>
      <c r="L115" s="83"/>
      <c r="M115" s="83"/>
      <c r="N115" s="83"/>
      <c r="O115" s="83"/>
      <c r="P115" s="83"/>
      <c r="Q115" s="410"/>
    </row>
    <row r="116" spans="2:17" s="327" customFormat="1">
      <c r="B116" s="432"/>
      <c r="D116" s="282"/>
      <c r="E116" s="282"/>
      <c r="J116" s="83"/>
      <c r="K116" s="83"/>
      <c r="L116" s="83"/>
      <c r="M116" s="83"/>
      <c r="N116" s="83"/>
      <c r="O116" s="83"/>
      <c r="P116" s="83"/>
      <c r="Q116" s="410"/>
    </row>
    <row r="117" spans="2:17" s="327" customFormat="1">
      <c r="B117" s="432"/>
      <c r="D117" s="282"/>
      <c r="E117" s="282"/>
      <c r="J117" s="83"/>
      <c r="K117" s="83"/>
      <c r="L117" s="83"/>
      <c r="M117" s="83"/>
      <c r="N117" s="83"/>
      <c r="O117" s="83"/>
      <c r="P117" s="83"/>
      <c r="Q117" s="410"/>
    </row>
    <row r="118" spans="2:17" s="327" customFormat="1">
      <c r="B118" s="432"/>
      <c r="D118" s="282"/>
      <c r="E118" s="282"/>
      <c r="J118" s="83"/>
      <c r="K118" s="83"/>
      <c r="L118" s="83"/>
      <c r="M118" s="83"/>
      <c r="N118" s="83"/>
      <c r="O118" s="83"/>
      <c r="P118" s="83"/>
      <c r="Q118" s="410"/>
    </row>
    <row r="119" spans="2:17" s="327" customFormat="1">
      <c r="B119" s="432"/>
      <c r="D119" s="282"/>
      <c r="E119" s="282"/>
      <c r="J119" s="83"/>
      <c r="K119" s="83"/>
      <c r="L119" s="83"/>
      <c r="M119" s="83"/>
      <c r="N119" s="83"/>
      <c r="O119" s="83"/>
      <c r="P119" s="83"/>
      <c r="Q119" s="410"/>
    </row>
    <row r="120" spans="2:17" s="327" customFormat="1">
      <c r="B120" s="432"/>
      <c r="D120" s="282"/>
      <c r="E120" s="282"/>
      <c r="J120" s="83"/>
      <c r="K120" s="83"/>
      <c r="L120" s="83"/>
      <c r="M120" s="83"/>
      <c r="N120" s="83"/>
      <c r="O120" s="83"/>
      <c r="P120" s="83"/>
      <c r="Q120" s="410"/>
    </row>
    <row r="121" spans="2:17" s="327" customFormat="1">
      <c r="B121" s="432"/>
      <c r="D121" s="282"/>
      <c r="E121" s="282"/>
      <c r="J121" s="83"/>
      <c r="K121" s="83"/>
      <c r="L121" s="83"/>
      <c r="M121" s="83"/>
      <c r="N121" s="83"/>
      <c r="O121" s="83"/>
      <c r="P121" s="83"/>
      <c r="Q121" s="410"/>
    </row>
    <row r="122" spans="2:17" s="327" customFormat="1">
      <c r="B122" s="432"/>
      <c r="D122" s="282"/>
      <c r="E122" s="282"/>
      <c r="J122" s="83"/>
      <c r="K122" s="83"/>
      <c r="L122" s="83"/>
      <c r="M122" s="83"/>
      <c r="N122" s="83"/>
      <c r="O122" s="83"/>
      <c r="P122" s="83"/>
      <c r="Q122" s="410"/>
    </row>
    <row r="123" spans="2:17" s="327" customFormat="1">
      <c r="B123" s="432"/>
      <c r="D123" s="282"/>
      <c r="E123" s="282"/>
      <c r="J123" s="83"/>
      <c r="K123" s="83"/>
      <c r="L123" s="83"/>
      <c r="M123" s="83"/>
      <c r="N123" s="83"/>
      <c r="O123" s="83"/>
      <c r="P123" s="83"/>
      <c r="Q123" s="410"/>
    </row>
    <row r="124" spans="2:17" s="327" customFormat="1">
      <c r="B124" s="432"/>
      <c r="D124" s="282"/>
      <c r="E124" s="282"/>
      <c r="J124" s="83"/>
      <c r="K124" s="83"/>
      <c r="L124" s="83"/>
      <c r="M124" s="83"/>
      <c r="N124" s="83"/>
      <c r="O124" s="83"/>
      <c r="P124" s="83"/>
      <c r="Q124" s="410"/>
    </row>
    <row r="125" spans="2:17" s="327" customFormat="1">
      <c r="B125" s="432"/>
      <c r="D125" s="282"/>
      <c r="E125" s="282"/>
      <c r="J125" s="83"/>
      <c r="K125" s="83"/>
      <c r="L125" s="83"/>
      <c r="M125" s="83"/>
      <c r="N125" s="83"/>
      <c r="O125" s="83"/>
      <c r="P125" s="83"/>
      <c r="Q125" s="410"/>
    </row>
    <row r="126" spans="2:17" s="327" customFormat="1">
      <c r="B126" s="432"/>
      <c r="D126" s="282"/>
      <c r="E126" s="282"/>
      <c r="J126" s="83"/>
      <c r="K126" s="83"/>
      <c r="L126" s="83"/>
      <c r="M126" s="83"/>
      <c r="N126" s="83"/>
      <c r="O126" s="83"/>
      <c r="P126" s="83"/>
      <c r="Q126" s="410"/>
    </row>
    <row r="127" spans="2:17" s="327" customFormat="1">
      <c r="B127" s="432"/>
      <c r="D127" s="282"/>
      <c r="E127" s="282"/>
      <c r="J127" s="83"/>
      <c r="K127" s="83"/>
      <c r="L127" s="83"/>
      <c r="M127" s="83"/>
      <c r="N127" s="83"/>
      <c r="O127" s="83"/>
      <c r="P127" s="83"/>
      <c r="Q127" s="410"/>
    </row>
    <row r="128" spans="2:17" s="327" customFormat="1">
      <c r="B128" s="432"/>
      <c r="D128" s="282"/>
      <c r="E128" s="282"/>
      <c r="J128" s="83"/>
      <c r="K128" s="83"/>
      <c r="L128" s="83"/>
      <c r="M128" s="83"/>
      <c r="N128" s="83"/>
      <c r="O128" s="83"/>
      <c r="P128" s="83"/>
      <c r="Q128" s="410"/>
    </row>
    <row r="129" spans="2:17" s="327" customFormat="1">
      <c r="B129" s="432"/>
      <c r="D129" s="282"/>
      <c r="E129" s="282"/>
      <c r="J129" s="83"/>
      <c r="K129" s="83"/>
      <c r="L129" s="83"/>
      <c r="M129" s="83"/>
      <c r="N129" s="83"/>
      <c r="O129" s="83"/>
      <c r="P129" s="83"/>
      <c r="Q129" s="410"/>
    </row>
    <row r="130" spans="2:17" s="327" customFormat="1">
      <c r="B130" s="432"/>
      <c r="D130" s="282"/>
      <c r="E130" s="282"/>
      <c r="J130" s="83"/>
      <c r="K130" s="83"/>
      <c r="L130" s="83"/>
      <c r="M130" s="83"/>
      <c r="N130" s="83"/>
      <c r="O130" s="83"/>
      <c r="P130" s="83"/>
      <c r="Q130" s="410"/>
    </row>
    <row r="131" spans="2:17" s="327" customFormat="1">
      <c r="B131" s="432"/>
      <c r="D131" s="282"/>
      <c r="E131" s="282"/>
      <c r="J131" s="83"/>
      <c r="K131" s="83"/>
      <c r="L131" s="83"/>
      <c r="M131" s="83"/>
      <c r="N131" s="83"/>
      <c r="O131" s="83"/>
      <c r="P131" s="83"/>
      <c r="Q131" s="410"/>
    </row>
    <row r="132" spans="2:17" s="327" customFormat="1">
      <c r="B132" s="432"/>
      <c r="D132" s="282"/>
      <c r="E132" s="282"/>
      <c r="J132" s="83"/>
      <c r="K132" s="83"/>
      <c r="L132" s="83"/>
      <c r="M132" s="83"/>
      <c r="N132" s="83"/>
      <c r="O132" s="83"/>
      <c r="P132" s="83"/>
      <c r="Q132" s="410"/>
    </row>
    <row r="133" spans="2:17" s="327" customFormat="1">
      <c r="B133" s="432"/>
      <c r="D133" s="282"/>
      <c r="E133" s="282"/>
      <c r="J133" s="83"/>
      <c r="K133" s="83"/>
      <c r="L133" s="83"/>
      <c r="M133" s="83"/>
      <c r="N133" s="83"/>
      <c r="O133" s="83"/>
      <c r="P133" s="83"/>
      <c r="Q133" s="410"/>
    </row>
    <row r="134" spans="2:17" s="327" customFormat="1">
      <c r="B134" s="432"/>
      <c r="D134" s="282"/>
      <c r="E134" s="282"/>
      <c r="J134" s="83"/>
      <c r="K134" s="83"/>
      <c r="L134" s="83"/>
      <c r="M134" s="83"/>
      <c r="N134" s="83"/>
      <c r="O134" s="83"/>
      <c r="P134" s="83"/>
      <c r="Q134" s="410"/>
    </row>
    <row r="135" spans="2:17" s="327" customFormat="1">
      <c r="B135" s="432"/>
      <c r="D135" s="282"/>
      <c r="E135" s="282"/>
      <c r="J135" s="83"/>
      <c r="K135" s="83"/>
      <c r="L135" s="83"/>
      <c r="M135" s="83"/>
      <c r="N135" s="83"/>
      <c r="O135" s="83"/>
      <c r="P135" s="83"/>
      <c r="Q135" s="410"/>
    </row>
    <row r="136" spans="2:17" s="327" customFormat="1">
      <c r="B136" s="432"/>
      <c r="D136" s="282"/>
      <c r="E136" s="282"/>
      <c r="J136" s="83"/>
      <c r="K136" s="83"/>
      <c r="L136" s="83"/>
      <c r="M136" s="83"/>
      <c r="N136" s="83"/>
      <c r="O136" s="83"/>
      <c r="P136" s="83"/>
      <c r="Q136" s="410"/>
    </row>
    <row r="137" spans="2:17" s="327" customFormat="1">
      <c r="B137" s="432"/>
      <c r="D137" s="282"/>
      <c r="E137" s="282"/>
      <c r="J137" s="83"/>
      <c r="K137" s="83"/>
      <c r="L137" s="83"/>
      <c r="M137" s="83"/>
      <c r="N137" s="83"/>
      <c r="O137" s="83"/>
      <c r="P137" s="83"/>
      <c r="Q137" s="410"/>
    </row>
    <row r="138" spans="2:17" s="327" customFormat="1">
      <c r="B138" s="432"/>
      <c r="D138" s="282"/>
      <c r="E138" s="282"/>
      <c r="J138" s="83"/>
      <c r="K138" s="83"/>
      <c r="L138" s="83"/>
      <c r="M138" s="83"/>
      <c r="N138" s="83"/>
      <c r="O138" s="83"/>
      <c r="P138" s="83"/>
      <c r="Q138" s="410"/>
    </row>
    <row r="139" spans="2:17" s="327" customFormat="1">
      <c r="B139" s="432"/>
      <c r="D139" s="282"/>
      <c r="E139" s="282"/>
      <c r="J139" s="83"/>
      <c r="K139" s="83"/>
      <c r="L139" s="83"/>
      <c r="M139" s="83"/>
      <c r="N139" s="83"/>
      <c r="O139" s="83"/>
      <c r="P139" s="83"/>
      <c r="Q139" s="410"/>
    </row>
    <row r="140" spans="2:17" s="327" customFormat="1">
      <c r="B140" s="432"/>
      <c r="D140" s="282"/>
      <c r="E140" s="282"/>
      <c r="J140" s="83"/>
      <c r="K140" s="83"/>
      <c r="L140" s="83"/>
      <c r="M140" s="83"/>
      <c r="N140" s="83"/>
      <c r="O140" s="83"/>
      <c r="P140" s="83"/>
      <c r="Q140" s="410"/>
    </row>
    <row r="141" spans="2:17" s="327" customFormat="1">
      <c r="B141" s="432"/>
      <c r="D141" s="282"/>
      <c r="E141" s="282"/>
      <c r="J141" s="83"/>
      <c r="K141" s="83"/>
      <c r="L141" s="83"/>
      <c r="M141" s="83"/>
      <c r="N141" s="83"/>
      <c r="O141" s="83"/>
      <c r="P141" s="83"/>
      <c r="Q141" s="410"/>
    </row>
    <row r="142" spans="2:17" s="327" customFormat="1">
      <c r="B142" s="432"/>
      <c r="D142" s="282"/>
      <c r="E142" s="282"/>
      <c r="J142" s="83"/>
      <c r="K142" s="83"/>
      <c r="L142" s="83"/>
      <c r="M142" s="83"/>
      <c r="N142" s="83"/>
      <c r="O142" s="83"/>
      <c r="P142" s="83"/>
      <c r="Q142" s="410"/>
    </row>
    <row r="143" spans="2:17" s="327" customFormat="1">
      <c r="B143" s="432"/>
      <c r="D143" s="282"/>
      <c r="E143" s="282"/>
      <c r="J143" s="83"/>
      <c r="K143" s="83"/>
      <c r="L143" s="83"/>
      <c r="M143" s="83"/>
      <c r="N143" s="83"/>
      <c r="O143" s="83"/>
      <c r="P143" s="83"/>
      <c r="Q143" s="410"/>
    </row>
    <row r="144" spans="2:17" s="327" customFormat="1">
      <c r="B144" s="432"/>
      <c r="D144" s="282"/>
      <c r="E144" s="282"/>
      <c r="J144" s="83"/>
      <c r="K144" s="83"/>
      <c r="L144" s="83"/>
      <c r="M144" s="83"/>
      <c r="N144" s="83"/>
      <c r="O144" s="83"/>
      <c r="P144" s="83"/>
      <c r="Q144" s="410"/>
    </row>
    <row r="145" spans="2:17" s="327" customFormat="1">
      <c r="B145" s="432"/>
      <c r="D145" s="282"/>
      <c r="E145" s="282"/>
      <c r="J145" s="83"/>
      <c r="K145" s="83"/>
      <c r="L145" s="83"/>
      <c r="M145" s="83"/>
      <c r="N145" s="83"/>
      <c r="O145" s="83"/>
      <c r="P145" s="83"/>
      <c r="Q145" s="410"/>
    </row>
    <row r="146" spans="2:17" s="327" customFormat="1">
      <c r="B146" s="432"/>
      <c r="D146" s="282"/>
      <c r="E146" s="282"/>
      <c r="J146" s="83"/>
      <c r="K146" s="83"/>
      <c r="L146" s="83"/>
      <c r="M146" s="83"/>
      <c r="N146" s="83"/>
      <c r="O146" s="83"/>
      <c r="P146" s="83"/>
      <c r="Q146" s="410"/>
    </row>
    <row r="147" spans="2:17" s="327" customFormat="1">
      <c r="B147" s="432"/>
      <c r="D147" s="282"/>
      <c r="J147" s="83"/>
      <c r="K147" s="83"/>
      <c r="L147" s="83"/>
      <c r="M147" s="83"/>
      <c r="N147" s="83"/>
      <c r="O147" s="83"/>
      <c r="P147" s="83"/>
      <c r="Q147" s="410"/>
    </row>
    <row r="148" spans="2:17" s="327" customFormat="1">
      <c r="B148" s="432"/>
      <c r="D148" s="282"/>
      <c r="J148" s="83"/>
      <c r="K148" s="83"/>
      <c r="L148" s="83"/>
      <c r="M148" s="83"/>
      <c r="N148" s="83"/>
      <c r="O148" s="83"/>
      <c r="P148" s="83"/>
      <c r="Q148" s="410"/>
    </row>
    <row r="149" spans="2:17" s="327" customFormat="1">
      <c r="B149" s="432"/>
      <c r="D149" s="282"/>
      <c r="J149" s="83"/>
      <c r="K149" s="83"/>
      <c r="L149" s="83"/>
      <c r="M149" s="83"/>
      <c r="N149" s="83"/>
      <c r="O149" s="83"/>
      <c r="P149" s="83"/>
      <c r="Q149" s="410"/>
    </row>
    <row r="150" spans="2:17" s="327" customFormat="1">
      <c r="B150" s="432"/>
      <c r="D150" s="282"/>
      <c r="J150" s="83"/>
      <c r="K150" s="83"/>
      <c r="L150" s="83"/>
      <c r="M150" s="83"/>
      <c r="N150" s="83"/>
      <c r="O150" s="83"/>
      <c r="P150" s="83"/>
      <c r="Q150" s="410"/>
    </row>
    <row r="151" spans="2:17" s="327" customFormat="1">
      <c r="B151" s="432"/>
      <c r="D151" s="282"/>
      <c r="J151" s="83"/>
      <c r="K151" s="83"/>
      <c r="L151" s="83"/>
      <c r="M151" s="83"/>
      <c r="N151" s="83"/>
      <c r="O151" s="83"/>
      <c r="P151" s="83"/>
      <c r="Q151" s="410"/>
    </row>
    <row r="152" spans="2:17" s="327" customFormat="1">
      <c r="B152" s="432"/>
      <c r="D152" s="282"/>
      <c r="J152" s="83"/>
      <c r="K152" s="83"/>
      <c r="L152" s="83"/>
      <c r="M152" s="83"/>
      <c r="N152" s="83"/>
      <c r="O152" s="83"/>
      <c r="P152" s="83"/>
      <c r="Q152" s="410"/>
    </row>
    <row r="153" spans="2:17" s="327" customFormat="1">
      <c r="B153" s="432"/>
      <c r="D153" s="282"/>
      <c r="J153" s="83"/>
      <c r="K153" s="83"/>
      <c r="L153" s="83"/>
      <c r="M153" s="83"/>
      <c r="N153" s="83"/>
      <c r="O153" s="83"/>
      <c r="P153" s="83"/>
      <c r="Q153" s="410"/>
    </row>
    <row r="154" spans="2:17" s="327" customFormat="1">
      <c r="B154" s="432"/>
      <c r="D154" s="282"/>
      <c r="J154" s="83"/>
      <c r="K154" s="83"/>
      <c r="L154" s="83"/>
      <c r="M154" s="83"/>
      <c r="N154" s="83"/>
      <c r="O154" s="83"/>
      <c r="P154" s="83"/>
      <c r="Q154" s="410"/>
    </row>
    <row r="155" spans="2:17" s="327" customFormat="1">
      <c r="B155" s="432"/>
      <c r="D155" s="282"/>
      <c r="J155" s="83"/>
      <c r="K155" s="83"/>
      <c r="L155" s="83"/>
      <c r="M155" s="83"/>
      <c r="N155" s="83"/>
      <c r="O155" s="83"/>
      <c r="P155" s="83"/>
      <c r="Q155" s="410"/>
    </row>
    <row r="156" spans="2:17" s="327" customFormat="1">
      <c r="B156" s="432"/>
      <c r="D156" s="282"/>
      <c r="J156" s="83"/>
      <c r="K156" s="83"/>
      <c r="L156" s="83"/>
      <c r="M156" s="83"/>
      <c r="N156" s="83"/>
      <c r="O156" s="83"/>
      <c r="P156" s="83"/>
      <c r="Q156" s="410"/>
    </row>
    <row r="157" spans="2:17" s="327" customFormat="1">
      <c r="B157" s="432"/>
      <c r="D157" s="282"/>
      <c r="J157" s="83"/>
      <c r="K157" s="83"/>
      <c r="L157" s="83"/>
      <c r="M157" s="83"/>
      <c r="N157" s="83"/>
      <c r="O157" s="83"/>
      <c r="P157" s="83"/>
      <c r="Q157" s="410"/>
    </row>
    <row r="158" spans="2:17" s="327" customFormat="1">
      <c r="B158" s="432"/>
      <c r="D158" s="282"/>
      <c r="J158" s="83"/>
      <c r="K158" s="83"/>
      <c r="L158" s="83"/>
      <c r="M158" s="83"/>
      <c r="N158" s="83"/>
      <c r="O158" s="83"/>
      <c r="P158" s="83"/>
      <c r="Q158" s="410"/>
    </row>
    <row r="159" spans="2:17" s="327" customFormat="1">
      <c r="B159" s="432"/>
      <c r="D159" s="282"/>
      <c r="J159" s="83"/>
      <c r="K159" s="83"/>
      <c r="L159" s="83"/>
      <c r="M159" s="83"/>
      <c r="N159" s="83"/>
      <c r="O159" s="83"/>
      <c r="P159" s="83"/>
      <c r="Q159" s="410"/>
    </row>
    <row r="160" spans="2:17" s="327" customFormat="1">
      <c r="B160" s="432"/>
      <c r="D160" s="282"/>
      <c r="J160" s="83"/>
      <c r="K160" s="83"/>
      <c r="L160" s="83"/>
      <c r="M160" s="83"/>
      <c r="N160" s="83"/>
      <c r="O160" s="83"/>
      <c r="P160" s="83"/>
      <c r="Q160" s="410"/>
    </row>
    <row r="161" spans="2:17" s="327" customFormat="1">
      <c r="B161" s="432"/>
      <c r="D161" s="282"/>
      <c r="J161" s="83"/>
      <c r="K161" s="83"/>
      <c r="L161" s="83"/>
      <c r="M161" s="83"/>
      <c r="N161" s="83"/>
      <c r="O161" s="83"/>
      <c r="P161" s="83"/>
      <c r="Q161" s="410"/>
    </row>
    <row r="162" spans="2:17" s="327" customFormat="1">
      <c r="B162" s="432"/>
      <c r="D162" s="282"/>
      <c r="J162" s="83"/>
      <c r="K162" s="83"/>
      <c r="L162" s="83"/>
      <c r="M162" s="83"/>
      <c r="N162" s="83"/>
      <c r="O162" s="83"/>
      <c r="P162" s="83"/>
      <c r="Q162" s="410"/>
    </row>
    <row r="163" spans="2:17" s="327" customFormat="1">
      <c r="B163" s="432"/>
      <c r="D163" s="282"/>
      <c r="J163" s="83"/>
      <c r="K163" s="83"/>
      <c r="L163" s="83"/>
      <c r="M163" s="83"/>
      <c r="N163" s="83"/>
      <c r="O163" s="83"/>
      <c r="P163" s="83"/>
      <c r="Q163" s="410"/>
    </row>
    <row r="164" spans="2:17" s="327" customFormat="1">
      <c r="B164" s="432"/>
      <c r="D164" s="282"/>
      <c r="J164" s="83"/>
      <c r="K164" s="83"/>
      <c r="L164" s="83"/>
      <c r="M164" s="83"/>
      <c r="N164" s="83"/>
      <c r="O164" s="83"/>
      <c r="P164" s="83"/>
      <c r="Q164" s="410"/>
    </row>
    <row r="165" spans="2:17" s="327" customFormat="1">
      <c r="B165" s="432"/>
      <c r="D165" s="282"/>
      <c r="J165" s="83"/>
      <c r="K165" s="83"/>
      <c r="L165" s="83"/>
      <c r="M165" s="83"/>
      <c r="N165" s="83"/>
      <c r="O165" s="83"/>
      <c r="P165" s="83"/>
      <c r="Q165" s="410"/>
    </row>
    <row r="166" spans="2:17" s="327" customFormat="1">
      <c r="B166" s="432"/>
      <c r="D166" s="282"/>
      <c r="J166" s="83"/>
      <c r="K166" s="83"/>
      <c r="L166" s="83"/>
      <c r="M166" s="83"/>
      <c r="N166" s="83"/>
      <c r="O166" s="83"/>
      <c r="P166" s="83"/>
      <c r="Q166" s="410"/>
    </row>
    <row r="167" spans="2:17" s="327" customFormat="1">
      <c r="B167" s="432"/>
      <c r="D167" s="282"/>
      <c r="J167" s="83"/>
      <c r="K167" s="83"/>
      <c r="L167" s="83"/>
      <c r="M167" s="83"/>
      <c r="N167" s="83"/>
      <c r="O167" s="83"/>
      <c r="P167" s="83"/>
      <c r="Q167" s="410"/>
    </row>
    <row r="168" spans="2:17" s="327" customFormat="1">
      <c r="B168" s="432"/>
      <c r="D168" s="282"/>
      <c r="J168" s="83"/>
      <c r="K168" s="83"/>
      <c r="L168" s="83"/>
      <c r="M168" s="83"/>
      <c r="N168" s="83"/>
      <c r="O168" s="83"/>
      <c r="P168" s="83"/>
      <c r="Q168" s="410"/>
    </row>
    <row r="169" spans="2:17" s="327" customFormat="1">
      <c r="B169" s="432"/>
      <c r="D169" s="282"/>
      <c r="J169" s="83"/>
      <c r="K169" s="83"/>
      <c r="L169" s="83"/>
      <c r="M169" s="83"/>
      <c r="N169" s="83"/>
      <c r="O169" s="83"/>
      <c r="P169" s="83"/>
      <c r="Q169" s="410"/>
    </row>
    <row r="170" spans="2:17" s="327" customFormat="1">
      <c r="B170" s="432"/>
      <c r="D170" s="282"/>
      <c r="J170" s="83"/>
      <c r="K170" s="83"/>
      <c r="L170" s="83"/>
      <c r="M170" s="83"/>
      <c r="N170" s="83"/>
      <c r="O170" s="83"/>
      <c r="P170" s="83"/>
      <c r="Q170" s="410"/>
    </row>
    <row r="171" spans="2:17" s="327" customFormat="1">
      <c r="B171" s="432"/>
      <c r="D171" s="282"/>
      <c r="J171" s="83"/>
      <c r="K171" s="83"/>
      <c r="L171" s="83"/>
      <c r="M171" s="83"/>
      <c r="N171" s="83"/>
      <c r="O171" s="83"/>
      <c r="P171" s="83"/>
      <c r="Q171" s="410"/>
    </row>
    <row r="172" spans="2:17" s="327" customFormat="1">
      <c r="B172" s="432"/>
      <c r="D172" s="282"/>
      <c r="J172" s="83"/>
      <c r="K172" s="83"/>
      <c r="L172" s="83"/>
      <c r="M172" s="83"/>
      <c r="N172" s="83"/>
      <c r="O172" s="83"/>
      <c r="P172" s="83"/>
      <c r="Q172" s="410"/>
    </row>
    <row r="173" spans="2:17" s="327" customFormat="1">
      <c r="B173" s="432"/>
      <c r="D173" s="282"/>
      <c r="J173" s="83"/>
      <c r="K173" s="83"/>
      <c r="L173" s="83"/>
      <c r="M173" s="83"/>
      <c r="N173" s="83"/>
      <c r="O173" s="83"/>
      <c r="P173" s="83"/>
      <c r="Q173" s="410"/>
    </row>
    <row r="174" spans="2:17" s="327" customFormat="1">
      <c r="B174" s="432"/>
      <c r="D174" s="282"/>
      <c r="J174" s="83"/>
      <c r="K174" s="83"/>
      <c r="L174" s="83"/>
      <c r="M174" s="83"/>
      <c r="N174" s="83"/>
      <c r="O174" s="83"/>
      <c r="P174" s="83"/>
      <c r="Q174" s="410"/>
    </row>
    <row r="175" spans="2:17" s="327" customFormat="1">
      <c r="B175" s="432"/>
      <c r="D175" s="282"/>
      <c r="J175" s="83"/>
      <c r="K175" s="83"/>
      <c r="L175" s="83"/>
      <c r="M175" s="83"/>
      <c r="N175" s="83"/>
      <c r="O175" s="83"/>
      <c r="P175" s="83"/>
      <c r="Q175" s="410"/>
    </row>
    <row r="176" spans="2:17" s="327" customFormat="1">
      <c r="B176" s="432"/>
      <c r="D176" s="282"/>
      <c r="J176" s="83"/>
      <c r="K176" s="83"/>
      <c r="L176" s="83"/>
      <c r="M176" s="83"/>
      <c r="N176" s="83"/>
      <c r="O176" s="83"/>
      <c r="P176" s="83"/>
      <c r="Q176" s="410"/>
    </row>
    <row r="177" spans="2:17" s="327" customFormat="1">
      <c r="B177" s="432"/>
      <c r="D177" s="282"/>
      <c r="J177" s="83"/>
      <c r="K177" s="83"/>
      <c r="L177" s="83"/>
      <c r="M177" s="83"/>
      <c r="N177" s="83"/>
      <c r="O177" s="83"/>
      <c r="P177" s="83"/>
      <c r="Q177" s="410"/>
    </row>
    <row r="178" spans="2:17" s="327" customFormat="1">
      <c r="B178" s="432"/>
      <c r="D178" s="282"/>
      <c r="J178" s="83"/>
      <c r="K178" s="83"/>
      <c r="L178" s="83"/>
      <c r="M178" s="83"/>
      <c r="N178" s="83"/>
      <c r="O178" s="83"/>
      <c r="P178" s="83"/>
      <c r="Q178" s="410"/>
    </row>
    <row r="179" spans="2:17" s="327" customFormat="1">
      <c r="B179" s="432"/>
      <c r="D179" s="282"/>
      <c r="J179" s="83"/>
      <c r="K179" s="83"/>
      <c r="L179" s="83"/>
      <c r="M179" s="83"/>
      <c r="N179" s="83"/>
      <c r="O179" s="83"/>
      <c r="P179" s="83"/>
      <c r="Q179" s="410"/>
    </row>
    <row r="180" spans="2:17" s="327" customFormat="1">
      <c r="B180" s="432"/>
      <c r="D180" s="282"/>
      <c r="J180" s="83"/>
      <c r="K180" s="83"/>
      <c r="L180" s="83"/>
      <c r="M180" s="83"/>
      <c r="N180" s="83"/>
      <c r="O180" s="83"/>
      <c r="P180" s="83"/>
      <c r="Q180" s="410"/>
    </row>
    <row r="181" spans="2:17" s="327" customFormat="1">
      <c r="B181" s="432"/>
      <c r="D181" s="282"/>
      <c r="J181" s="83"/>
      <c r="K181" s="83"/>
      <c r="L181" s="83"/>
      <c r="M181" s="83"/>
      <c r="N181" s="83"/>
      <c r="O181" s="83"/>
      <c r="P181" s="83"/>
      <c r="Q181" s="410"/>
    </row>
    <row r="182" spans="2:17" s="327" customFormat="1">
      <c r="B182" s="432"/>
      <c r="D182" s="282"/>
      <c r="J182" s="83"/>
      <c r="K182" s="83"/>
      <c r="L182" s="83"/>
      <c r="M182" s="83"/>
      <c r="N182" s="83"/>
      <c r="O182" s="83"/>
      <c r="P182" s="83"/>
      <c r="Q182" s="410"/>
    </row>
    <row r="183" spans="2:17" s="327" customFormat="1">
      <c r="B183" s="432"/>
      <c r="D183" s="282"/>
      <c r="J183" s="83"/>
      <c r="K183" s="83"/>
      <c r="L183" s="83"/>
      <c r="M183" s="83"/>
      <c r="N183" s="83"/>
      <c r="O183" s="83"/>
      <c r="P183" s="83"/>
      <c r="Q183" s="410"/>
    </row>
    <row r="184" spans="2:17" s="327" customFormat="1">
      <c r="B184" s="432"/>
      <c r="D184" s="282"/>
      <c r="J184" s="83"/>
      <c r="K184" s="83"/>
      <c r="L184" s="83"/>
      <c r="M184" s="83"/>
      <c r="N184" s="83"/>
      <c r="O184" s="83"/>
      <c r="P184" s="83"/>
      <c r="Q184" s="410"/>
    </row>
    <row r="185" spans="2:17" s="327" customFormat="1">
      <c r="B185" s="432"/>
      <c r="D185" s="282"/>
      <c r="J185" s="83"/>
      <c r="K185" s="83"/>
      <c r="L185" s="83"/>
      <c r="M185" s="83"/>
      <c r="N185" s="83"/>
      <c r="O185" s="83"/>
      <c r="P185" s="83"/>
      <c r="Q185" s="410"/>
    </row>
    <row r="186" spans="2:17" s="327" customFormat="1">
      <c r="B186" s="432"/>
      <c r="D186" s="282"/>
      <c r="J186" s="83"/>
      <c r="K186" s="83"/>
      <c r="L186" s="83"/>
      <c r="M186" s="83"/>
      <c r="N186" s="83"/>
      <c r="O186" s="83"/>
      <c r="P186" s="83"/>
      <c r="Q186" s="410"/>
    </row>
    <row r="187" spans="2:17" s="327" customFormat="1">
      <c r="B187" s="432"/>
      <c r="D187" s="282"/>
      <c r="J187" s="83"/>
      <c r="K187" s="83"/>
      <c r="L187" s="83"/>
      <c r="M187" s="83"/>
      <c r="N187" s="83"/>
      <c r="O187" s="83"/>
      <c r="P187" s="83"/>
      <c r="Q187" s="410"/>
    </row>
    <row r="188" spans="2:17" s="327" customFormat="1">
      <c r="B188" s="432"/>
      <c r="D188" s="282"/>
      <c r="J188" s="83"/>
      <c r="K188" s="83"/>
      <c r="L188" s="83"/>
      <c r="M188" s="83"/>
      <c r="N188" s="83"/>
      <c r="O188" s="83"/>
      <c r="P188" s="83"/>
      <c r="Q188" s="410"/>
    </row>
    <row r="189" spans="2:17" s="327" customFormat="1">
      <c r="B189" s="432"/>
      <c r="D189" s="282"/>
      <c r="J189" s="83"/>
      <c r="K189" s="83"/>
      <c r="L189" s="83"/>
      <c r="M189" s="83"/>
      <c r="N189" s="83"/>
      <c r="O189" s="83"/>
      <c r="P189" s="83"/>
      <c r="Q189" s="410"/>
    </row>
    <row r="190" spans="2:17" s="327" customFormat="1">
      <c r="B190" s="432"/>
      <c r="D190" s="282"/>
      <c r="J190" s="83"/>
      <c r="K190" s="83"/>
      <c r="L190" s="83"/>
      <c r="M190" s="83"/>
      <c r="N190" s="83"/>
      <c r="O190" s="83"/>
      <c r="P190" s="83"/>
      <c r="Q190" s="410"/>
    </row>
    <row r="191" spans="2:17" s="327" customFormat="1">
      <c r="B191" s="432"/>
      <c r="D191" s="282"/>
      <c r="J191" s="83"/>
      <c r="K191" s="83"/>
      <c r="L191" s="83"/>
      <c r="M191" s="83"/>
      <c r="N191" s="83"/>
      <c r="O191" s="83"/>
      <c r="P191" s="83"/>
      <c r="Q191" s="410"/>
    </row>
    <row r="192" spans="2:17" s="327" customFormat="1">
      <c r="B192" s="432"/>
      <c r="D192" s="282"/>
      <c r="J192" s="83"/>
      <c r="K192" s="83"/>
      <c r="L192" s="83"/>
      <c r="M192" s="83"/>
      <c r="N192" s="83"/>
      <c r="O192" s="83"/>
      <c r="P192" s="83"/>
      <c r="Q192" s="410"/>
    </row>
    <row r="193" spans="2:17" s="327" customFormat="1">
      <c r="B193" s="432"/>
      <c r="D193" s="282"/>
      <c r="J193" s="83"/>
      <c r="K193" s="83"/>
      <c r="L193" s="83"/>
      <c r="M193" s="83"/>
      <c r="N193" s="83"/>
      <c r="O193" s="83"/>
      <c r="P193" s="83"/>
      <c r="Q193" s="410"/>
    </row>
    <row r="194" spans="2:17" s="327" customFormat="1">
      <c r="B194" s="432"/>
      <c r="D194" s="282"/>
      <c r="J194" s="83"/>
      <c r="K194" s="83"/>
      <c r="L194" s="83"/>
      <c r="M194" s="83"/>
      <c r="N194" s="83"/>
      <c r="O194" s="83"/>
      <c r="P194" s="83"/>
      <c r="Q194" s="410"/>
    </row>
    <row r="195" spans="2:17" s="327" customFormat="1">
      <c r="B195" s="432"/>
      <c r="D195" s="282"/>
      <c r="J195" s="83"/>
      <c r="K195" s="83"/>
      <c r="L195" s="83"/>
      <c r="M195" s="83"/>
      <c r="N195" s="83"/>
      <c r="O195" s="83"/>
      <c r="P195" s="83"/>
      <c r="Q195" s="410"/>
    </row>
    <row r="196" spans="2:17" s="327" customFormat="1">
      <c r="B196" s="432"/>
      <c r="D196" s="282"/>
      <c r="J196" s="83"/>
      <c r="K196" s="83"/>
      <c r="L196" s="83"/>
      <c r="M196" s="83"/>
      <c r="N196" s="83"/>
      <c r="O196" s="83"/>
      <c r="P196" s="83"/>
      <c r="Q196" s="410"/>
    </row>
    <row r="197" spans="2:17" s="327" customFormat="1">
      <c r="B197" s="432"/>
      <c r="D197" s="282"/>
      <c r="J197" s="83"/>
      <c r="K197" s="83"/>
      <c r="L197" s="83"/>
      <c r="M197" s="83"/>
      <c r="N197" s="83"/>
      <c r="O197" s="83"/>
      <c r="P197" s="83"/>
      <c r="Q197" s="410"/>
    </row>
    <row r="198" spans="2:17" s="327" customFormat="1">
      <c r="B198" s="432"/>
      <c r="D198" s="282"/>
      <c r="J198" s="83"/>
      <c r="K198" s="83"/>
      <c r="L198" s="83"/>
      <c r="M198" s="83"/>
      <c r="N198" s="83"/>
      <c r="O198" s="83"/>
      <c r="P198" s="83"/>
      <c r="Q198" s="410"/>
    </row>
    <row r="199" spans="2:17" s="327" customFormat="1">
      <c r="B199" s="432"/>
      <c r="D199" s="282"/>
      <c r="J199" s="83"/>
      <c r="K199" s="83"/>
      <c r="L199" s="83"/>
      <c r="M199" s="83"/>
      <c r="N199" s="83"/>
      <c r="O199" s="83"/>
      <c r="P199" s="83"/>
      <c r="Q199" s="410"/>
    </row>
    <row r="200" spans="2:17" s="327" customFormat="1">
      <c r="B200" s="432"/>
      <c r="D200" s="282"/>
      <c r="J200" s="83"/>
      <c r="K200" s="83"/>
      <c r="L200" s="83"/>
      <c r="M200" s="83"/>
      <c r="N200" s="83"/>
      <c r="O200" s="83"/>
      <c r="P200" s="83"/>
      <c r="Q200" s="410"/>
    </row>
    <row r="201" spans="2:17" s="327" customFormat="1">
      <c r="B201" s="432"/>
      <c r="D201" s="282"/>
      <c r="J201" s="83"/>
      <c r="K201" s="83"/>
      <c r="L201" s="83"/>
      <c r="M201" s="83"/>
      <c r="N201" s="83"/>
      <c r="O201" s="83"/>
      <c r="P201" s="83"/>
      <c r="Q201" s="410"/>
    </row>
    <row r="202" spans="2:17" s="327" customFormat="1">
      <c r="B202" s="432"/>
      <c r="D202" s="282"/>
      <c r="J202" s="83"/>
      <c r="K202" s="83"/>
      <c r="L202" s="83"/>
      <c r="M202" s="83"/>
      <c r="N202" s="83"/>
      <c r="O202" s="83"/>
      <c r="P202" s="83"/>
      <c r="Q202" s="410"/>
    </row>
    <row r="203" spans="2:17" s="327" customFormat="1">
      <c r="B203" s="432"/>
      <c r="D203" s="282"/>
      <c r="J203" s="83"/>
      <c r="K203" s="83"/>
      <c r="L203" s="83"/>
      <c r="M203" s="83"/>
      <c r="N203" s="83"/>
      <c r="O203" s="83"/>
      <c r="P203" s="83"/>
      <c r="Q203" s="410"/>
    </row>
    <row r="204" spans="2:17" s="327" customFormat="1">
      <c r="B204" s="432"/>
      <c r="D204" s="282"/>
      <c r="J204" s="83"/>
      <c r="K204" s="83"/>
      <c r="L204" s="83"/>
      <c r="M204" s="83"/>
      <c r="N204" s="83"/>
      <c r="O204" s="83"/>
      <c r="P204" s="83"/>
      <c r="Q204" s="410"/>
    </row>
    <row r="205" spans="2:17" s="327" customFormat="1">
      <c r="B205" s="432"/>
      <c r="D205" s="282"/>
      <c r="J205" s="83"/>
      <c r="K205" s="83"/>
      <c r="L205" s="83"/>
      <c r="M205" s="83"/>
      <c r="N205" s="83"/>
      <c r="O205" s="83"/>
      <c r="P205" s="83"/>
      <c r="Q205" s="410"/>
    </row>
    <row r="206" spans="2:17" s="327" customFormat="1">
      <c r="B206" s="432"/>
      <c r="D206" s="282"/>
      <c r="J206" s="83"/>
      <c r="K206" s="83"/>
      <c r="L206" s="83"/>
      <c r="M206" s="83"/>
      <c r="N206" s="83"/>
      <c r="O206" s="83"/>
      <c r="P206" s="83"/>
      <c r="Q206" s="410"/>
    </row>
    <row r="207" spans="2:17" s="327" customFormat="1">
      <c r="B207" s="432"/>
      <c r="D207" s="282"/>
      <c r="J207" s="83"/>
      <c r="K207" s="83"/>
      <c r="L207" s="83"/>
      <c r="M207" s="83"/>
      <c r="N207" s="83"/>
      <c r="O207" s="83"/>
      <c r="P207" s="83"/>
      <c r="Q207" s="410"/>
    </row>
    <row r="208" spans="2:17" s="327" customFormat="1">
      <c r="B208" s="432"/>
      <c r="D208" s="282"/>
      <c r="J208" s="83"/>
      <c r="K208" s="83"/>
      <c r="L208" s="83"/>
      <c r="M208" s="83"/>
      <c r="N208" s="83"/>
      <c r="O208" s="83"/>
      <c r="P208" s="83"/>
      <c r="Q208" s="410"/>
    </row>
    <row r="209" spans="2:17" s="327" customFormat="1">
      <c r="B209" s="432"/>
      <c r="D209" s="282"/>
      <c r="J209" s="83"/>
      <c r="K209" s="83"/>
      <c r="L209" s="83"/>
      <c r="M209" s="83"/>
      <c r="N209" s="83"/>
      <c r="O209" s="83"/>
      <c r="P209" s="83"/>
      <c r="Q209" s="410"/>
    </row>
    <row r="210" spans="2:17" s="327" customFormat="1">
      <c r="B210" s="432"/>
      <c r="D210" s="282"/>
      <c r="J210" s="83"/>
      <c r="K210" s="83"/>
      <c r="L210" s="83"/>
      <c r="M210" s="83"/>
      <c r="N210" s="83"/>
      <c r="O210" s="83"/>
      <c r="P210" s="83"/>
      <c r="Q210" s="410"/>
    </row>
    <row r="211" spans="2:17" s="327" customFormat="1">
      <c r="B211" s="432"/>
      <c r="D211" s="282"/>
      <c r="J211" s="83"/>
      <c r="K211" s="83"/>
      <c r="L211" s="83"/>
      <c r="M211" s="83"/>
      <c r="N211" s="83"/>
      <c r="O211" s="83"/>
      <c r="P211" s="83"/>
      <c r="Q211" s="410"/>
    </row>
    <row r="212" spans="2:17" s="327" customFormat="1">
      <c r="B212" s="432"/>
      <c r="D212" s="282"/>
      <c r="J212" s="83"/>
      <c r="K212" s="83"/>
      <c r="L212" s="83"/>
      <c r="M212" s="83"/>
      <c r="N212" s="83"/>
      <c r="O212" s="83"/>
      <c r="P212" s="83"/>
      <c r="Q212" s="410"/>
    </row>
    <row r="213" spans="2:17" s="327" customFormat="1">
      <c r="B213" s="432"/>
      <c r="D213" s="282"/>
      <c r="J213" s="83"/>
      <c r="K213" s="83"/>
      <c r="L213" s="83"/>
      <c r="M213" s="83"/>
      <c r="N213" s="83"/>
      <c r="O213" s="83"/>
      <c r="P213" s="83"/>
      <c r="Q213" s="410"/>
    </row>
    <row r="214" spans="2:17" s="327" customFormat="1">
      <c r="B214" s="432"/>
      <c r="D214" s="282"/>
      <c r="J214" s="83"/>
      <c r="K214" s="83"/>
      <c r="L214" s="83"/>
      <c r="M214" s="83"/>
      <c r="N214" s="83"/>
      <c r="O214" s="83"/>
      <c r="P214" s="83"/>
      <c r="Q214" s="410"/>
    </row>
    <row r="215" spans="2:17" s="327" customFormat="1">
      <c r="B215" s="432"/>
      <c r="D215" s="282"/>
      <c r="J215" s="83"/>
      <c r="K215" s="83"/>
      <c r="L215" s="83"/>
      <c r="M215" s="83"/>
      <c r="N215" s="83"/>
      <c r="O215" s="83"/>
      <c r="P215" s="83"/>
      <c r="Q215" s="410"/>
    </row>
    <row r="216" spans="2:17" s="327" customFormat="1">
      <c r="B216" s="432"/>
      <c r="D216" s="282"/>
      <c r="J216" s="83"/>
      <c r="K216" s="83"/>
      <c r="L216" s="83"/>
      <c r="M216" s="83"/>
      <c r="N216" s="83"/>
      <c r="O216" s="83"/>
      <c r="P216" s="83"/>
      <c r="Q216" s="410"/>
    </row>
    <row r="217" spans="2:17" s="327" customFormat="1">
      <c r="B217" s="432"/>
      <c r="D217" s="282"/>
      <c r="J217" s="83"/>
      <c r="K217" s="83"/>
      <c r="L217" s="83"/>
      <c r="M217" s="83"/>
      <c r="N217" s="83"/>
      <c r="O217" s="83"/>
      <c r="P217" s="83"/>
      <c r="Q217" s="410"/>
    </row>
    <row r="218" spans="2:17" s="327" customFormat="1">
      <c r="B218" s="432"/>
      <c r="D218" s="282"/>
      <c r="J218" s="83"/>
      <c r="K218" s="83"/>
      <c r="L218" s="83"/>
      <c r="M218" s="83"/>
      <c r="N218" s="83"/>
      <c r="O218" s="83"/>
      <c r="P218" s="83"/>
      <c r="Q218" s="410"/>
    </row>
    <row r="219" spans="2:17" s="327" customFormat="1">
      <c r="B219" s="432"/>
      <c r="D219" s="282"/>
      <c r="J219" s="83"/>
      <c r="K219" s="83"/>
      <c r="L219" s="83"/>
      <c r="M219" s="83"/>
      <c r="N219" s="83"/>
      <c r="O219" s="83"/>
      <c r="P219" s="83"/>
      <c r="Q219" s="410"/>
    </row>
    <row r="220" spans="2:17" s="327" customFormat="1">
      <c r="B220" s="432"/>
      <c r="D220" s="282"/>
      <c r="J220" s="83"/>
      <c r="K220" s="83"/>
      <c r="L220" s="83"/>
      <c r="M220" s="83"/>
      <c r="N220" s="83"/>
      <c r="O220" s="83"/>
      <c r="P220" s="83"/>
      <c r="Q220" s="410"/>
    </row>
    <row r="221" spans="2:17" s="327" customFormat="1">
      <c r="B221" s="432"/>
      <c r="D221" s="282"/>
      <c r="J221" s="83"/>
      <c r="K221" s="83"/>
      <c r="L221" s="83"/>
      <c r="M221" s="83"/>
      <c r="N221" s="83"/>
      <c r="O221" s="83"/>
      <c r="P221" s="83"/>
      <c r="Q221" s="410"/>
    </row>
    <row r="222" spans="2:17" s="327" customFormat="1">
      <c r="B222" s="432"/>
      <c r="D222" s="282"/>
      <c r="J222" s="83"/>
      <c r="K222" s="83"/>
      <c r="L222" s="83"/>
      <c r="M222" s="83"/>
      <c r="N222" s="83"/>
      <c r="O222" s="83"/>
      <c r="P222" s="83"/>
      <c r="Q222" s="410"/>
    </row>
    <row r="223" spans="2:17" s="327" customFormat="1">
      <c r="B223" s="432"/>
      <c r="D223" s="282"/>
      <c r="J223" s="83"/>
      <c r="K223" s="83"/>
      <c r="L223" s="83"/>
      <c r="M223" s="83"/>
      <c r="N223" s="83"/>
      <c r="O223" s="83"/>
      <c r="P223" s="83"/>
      <c r="Q223" s="410"/>
    </row>
    <row r="224" spans="2:17" s="327" customFormat="1">
      <c r="B224" s="432"/>
      <c r="D224" s="282"/>
      <c r="J224" s="83"/>
      <c r="K224" s="83"/>
      <c r="L224" s="83"/>
      <c r="M224" s="83"/>
      <c r="N224" s="83"/>
      <c r="O224" s="83"/>
      <c r="P224" s="83"/>
      <c r="Q224" s="410"/>
    </row>
    <row r="225" spans="2:17" s="327" customFormat="1">
      <c r="B225" s="432"/>
      <c r="D225" s="282"/>
      <c r="J225" s="83"/>
      <c r="K225" s="83"/>
      <c r="L225" s="83"/>
      <c r="M225" s="83"/>
      <c r="N225" s="83"/>
      <c r="O225" s="83"/>
      <c r="P225" s="83"/>
      <c r="Q225" s="410"/>
    </row>
    <row r="226" spans="2:17" s="327" customFormat="1">
      <c r="B226" s="432"/>
      <c r="D226" s="282"/>
      <c r="J226" s="83"/>
      <c r="K226" s="83"/>
      <c r="L226" s="83"/>
      <c r="M226" s="83"/>
      <c r="N226" s="83"/>
      <c r="O226" s="83"/>
      <c r="P226" s="83"/>
      <c r="Q226" s="410"/>
    </row>
    <row r="227" spans="2:17" s="327" customFormat="1">
      <c r="B227" s="432"/>
      <c r="D227" s="282"/>
      <c r="J227" s="83"/>
      <c r="K227" s="83"/>
      <c r="L227" s="83"/>
      <c r="M227" s="83"/>
      <c r="N227" s="83"/>
      <c r="O227" s="83"/>
      <c r="P227" s="83"/>
      <c r="Q227" s="410"/>
    </row>
    <row r="228" spans="2:17" s="327" customFormat="1">
      <c r="B228" s="432"/>
      <c r="D228" s="282"/>
      <c r="J228" s="83"/>
      <c r="K228" s="83"/>
      <c r="L228" s="83"/>
      <c r="M228" s="83"/>
      <c r="N228" s="83"/>
      <c r="O228" s="83"/>
      <c r="P228" s="83"/>
      <c r="Q228" s="410"/>
    </row>
    <row r="229" spans="2:17" s="327" customFormat="1">
      <c r="B229" s="432"/>
      <c r="D229" s="282"/>
      <c r="J229" s="83"/>
      <c r="K229" s="83"/>
      <c r="L229" s="83"/>
      <c r="M229" s="83"/>
      <c r="N229" s="83"/>
      <c r="O229" s="83"/>
      <c r="P229" s="83"/>
      <c r="Q229" s="410"/>
    </row>
    <row r="230" spans="2:17" s="327" customFormat="1">
      <c r="B230" s="432"/>
      <c r="D230" s="282"/>
      <c r="J230" s="83"/>
      <c r="K230" s="83"/>
      <c r="L230" s="83"/>
      <c r="M230" s="83"/>
      <c r="N230" s="83"/>
      <c r="O230" s="83"/>
      <c r="P230" s="83"/>
      <c r="Q230" s="410"/>
    </row>
    <row r="231" spans="2:17" s="327" customFormat="1">
      <c r="B231" s="432"/>
      <c r="D231" s="282"/>
      <c r="J231" s="83"/>
      <c r="K231" s="83"/>
      <c r="L231" s="83"/>
      <c r="M231" s="83"/>
      <c r="N231" s="83"/>
      <c r="O231" s="83"/>
      <c r="P231" s="83"/>
      <c r="Q231" s="410"/>
    </row>
    <row r="232" spans="2:17" s="327" customFormat="1">
      <c r="B232" s="432"/>
      <c r="D232" s="282"/>
      <c r="J232" s="83"/>
      <c r="K232" s="83"/>
      <c r="L232" s="83"/>
      <c r="M232" s="83"/>
      <c r="N232" s="83"/>
      <c r="O232" s="83"/>
      <c r="P232" s="83"/>
      <c r="Q232" s="410"/>
    </row>
    <row r="233" spans="2:17" s="327" customFormat="1">
      <c r="B233" s="432"/>
      <c r="D233" s="282"/>
      <c r="J233" s="83"/>
      <c r="K233" s="83"/>
      <c r="L233" s="83"/>
      <c r="M233" s="83"/>
      <c r="N233" s="83"/>
      <c r="O233" s="83"/>
      <c r="P233" s="83"/>
      <c r="Q233" s="410"/>
    </row>
    <row r="234" spans="2:17" s="327" customFormat="1">
      <c r="B234" s="432"/>
      <c r="D234" s="282"/>
      <c r="J234" s="83"/>
      <c r="K234" s="83"/>
      <c r="L234" s="83"/>
      <c r="M234" s="83"/>
      <c r="N234" s="83"/>
      <c r="O234" s="83"/>
      <c r="P234" s="83"/>
      <c r="Q234" s="410"/>
    </row>
    <row r="235" spans="2:17" s="327" customFormat="1">
      <c r="B235" s="432"/>
      <c r="D235" s="282"/>
      <c r="J235" s="83"/>
      <c r="K235" s="83"/>
      <c r="L235" s="83"/>
      <c r="M235" s="83"/>
      <c r="N235" s="83"/>
      <c r="O235" s="83"/>
      <c r="P235" s="83"/>
      <c r="Q235" s="410"/>
    </row>
    <row r="236" spans="2:17" s="327" customFormat="1">
      <c r="B236" s="432"/>
      <c r="D236" s="282"/>
      <c r="J236" s="83"/>
      <c r="K236" s="83"/>
      <c r="L236" s="83"/>
      <c r="M236" s="83"/>
      <c r="N236" s="83"/>
      <c r="O236" s="83"/>
      <c r="P236" s="83"/>
      <c r="Q236" s="410"/>
    </row>
    <row r="237" spans="2:17" s="327" customFormat="1">
      <c r="B237" s="432"/>
      <c r="D237" s="282"/>
      <c r="J237" s="83"/>
      <c r="K237" s="83"/>
      <c r="L237" s="83"/>
      <c r="M237" s="83"/>
      <c r="N237" s="83"/>
      <c r="O237" s="83"/>
      <c r="P237" s="83"/>
      <c r="Q237" s="410"/>
    </row>
    <row r="238" spans="2:17" s="327" customFormat="1">
      <c r="B238" s="432"/>
      <c r="D238" s="282"/>
      <c r="J238" s="83"/>
      <c r="K238" s="83"/>
      <c r="L238" s="83"/>
      <c r="M238" s="83"/>
      <c r="N238" s="83"/>
      <c r="O238" s="83"/>
      <c r="P238" s="83"/>
      <c r="Q238" s="410"/>
    </row>
    <row r="239" spans="2:17" s="327" customFormat="1">
      <c r="B239" s="432"/>
      <c r="D239" s="282"/>
      <c r="J239" s="83"/>
      <c r="K239" s="83"/>
      <c r="L239" s="83"/>
      <c r="M239" s="83"/>
      <c r="N239" s="83"/>
      <c r="O239" s="83"/>
      <c r="P239" s="83"/>
      <c r="Q239" s="410"/>
    </row>
  </sheetData>
  <mergeCells count="11">
    <mergeCell ref="E37:J37"/>
    <mergeCell ref="H45:J45"/>
    <mergeCell ref="H46:J46"/>
    <mergeCell ref="G50:J50"/>
    <mergeCell ref="J1:N1"/>
    <mergeCell ref="O1:P2"/>
    <mergeCell ref="J2:N2"/>
    <mergeCell ref="D4:L5"/>
    <mergeCell ref="M4:M5"/>
    <mergeCell ref="N4:N5"/>
    <mergeCell ref="O4:P4"/>
  </mergeCell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65A8-DD2D-4169-850C-2CC778D6A38A}">
  <sheetPr>
    <tabColor rgb="FF00D25F"/>
  </sheetPr>
  <dimension ref="A1:T281"/>
  <sheetViews>
    <sheetView showGridLines="0" view="pageBreakPreview" topLeftCell="A109" zoomScale="60" zoomScaleNormal="70" workbookViewId="0">
      <selection activeCell="J402" sqref="J402"/>
    </sheetView>
  </sheetViews>
  <sheetFormatPr defaultColWidth="10.42578125" defaultRowHeight="18.75"/>
  <cols>
    <col min="1" max="1" width="2.5703125" style="339" bestFit="1" customWidth="1"/>
    <col min="2" max="2" width="10.42578125" style="433"/>
    <col min="3" max="3" width="2.85546875" style="83" bestFit="1" customWidth="1"/>
    <col min="4" max="4" width="3.5703125" style="432" customWidth="1"/>
    <col min="5" max="5" width="4.5703125" style="432" customWidth="1"/>
    <col min="6" max="6" width="2.5703125" style="432" customWidth="1"/>
    <col min="7" max="8" width="4" style="432" customWidth="1"/>
    <col min="9" max="9" width="93.140625" style="339" customWidth="1"/>
    <col min="10" max="11" width="15.85546875" style="339" bestFit="1" customWidth="1"/>
    <col min="12" max="12" width="18.140625" style="339" customWidth="1"/>
    <col min="13" max="13" width="28.7109375" style="339" bestFit="1" customWidth="1"/>
    <col min="14" max="14" width="10.42578125" style="339"/>
    <col min="15" max="15" width="20.7109375" style="339" bestFit="1" customWidth="1"/>
    <col min="16" max="18" width="10.42578125" style="339"/>
    <col min="19" max="19" width="17.42578125" style="339" customWidth="1"/>
    <col min="20" max="20" width="15.140625" style="339" bestFit="1" customWidth="1"/>
    <col min="21" max="244" width="10.42578125" style="339"/>
    <col min="245" max="245" width="4" style="339" customWidth="1"/>
    <col min="246" max="246" width="4.5703125" style="339" customWidth="1"/>
    <col min="247" max="247" width="1.85546875" style="339" customWidth="1"/>
    <col min="248" max="248" width="4" style="339" customWidth="1"/>
    <col min="249" max="249" width="53" style="339" customWidth="1"/>
    <col min="250" max="250" width="0" style="339" hidden="1" customWidth="1"/>
    <col min="251" max="252" width="21.42578125" style="339" customWidth="1"/>
    <col min="253" max="253" width="18.5703125" style="339" customWidth="1"/>
    <col min="254" max="254" width="13.140625" style="339" customWidth="1"/>
    <col min="255" max="255" width="10.42578125" style="339" customWidth="1"/>
    <col min="256" max="256" width="15.5703125" style="339" customWidth="1"/>
    <col min="257" max="500" width="10.42578125" style="339"/>
    <col min="501" max="501" width="4" style="339" customWidth="1"/>
    <col min="502" max="502" width="4.5703125" style="339" customWidth="1"/>
    <col min="503" max="503" width="1.85546875" style="339" customWidth="1"/>
    <col min="504" max="504" width="4" style="339" customWidth="1"/>
    <col min="505" max="505" width="53" style="339" customWidth="1"/>
    <col min="506" max="506" width="0" style="339" hidden="1" customWidth="1"/>
    <col min="507" max="508" width="21.42578125" style="339" customWidth="1"/>
    <col min="509" max="509" width="18.5703125" style="339" customWidth="1"/>
    <col min="510" max="510" width="13.140625" style="339" customWidth="1"/>
    <col min="511" max="511" width="10.42578125" style="339" customWidth="1"/>
    <col min="512" max="512" width="15.5703125" style="339" customWidth="1"/>
    <col min="513" max="756" width="10.42578125" style="339"/>
    <col min="757" max="757" width="4" style="339" customWidth="1"/>
    <col min="758" max="758" width="4.5703125" style="339" customWidth="1"/>
    <col min="759" max="759" width="1.85546875" style="339" customWidth="1"/>
    <col min="760" max="760" width="4" style="339" customWidth="1"/>
    <col min="761" max="761" width="53" style="339" customWidth="1"/>
    <col min="762" max="762" width="0" style="339" hidden="1" customWidth="1"/>
    <col min="763" max="764" width="21.42578125" style="339" customWidth="1"/>
    <col min="765" max="765" width="18.5703125" style="339" customWidth="1"/>
    <col min="766" max="766" width="13.140625" style="339" customWidth="1"/>
    <col min="767" max="767" width="10.42578125" style="339" customWidth="1"/>
    <col min="768" max="768" width="15.5703125" style="339" customWidth="1"/>
    <col min="769" max="1012" width="10.42578125" style="339"/>
    <col min="1013" max="1013" width="4" style="339" customWidth="1"/>
    <col min="1014" max="1014" width="4.5703125" style="339" customWidth="1"/>
    <col min="1015" max="1015" width="1.85546875" style="339" customWidth="1"/>
    <col min="1016" max="1016" width="4" style="339" customWidth="1"/>
    <col min="1017" max="1017" width="53" style="339" customWidth="1"/>
    <col min="1018" max="1018" width="0" style="339" hidden="1" customWidth="1"/>
    <col min="1019" max="1020" width="21.42578125" style="339" customWidth="1"/>
    <col min="1021" max="1021" width="18.5703125" style="339" customWidth="1"/>
    <col min="1022" max="1022" width="13.140625" style="339" customWidth="1"/>
    <col min="1023" max="1023" width="10.42578125" style="339" customWidth="1"/>
    <col min="1024" max="1024" width="15.5703125" style="339" customWidth="1"/>
    <col min="1025" max="1268" width="10.42578125" style="339"/>
    <col min="1269" max="1269" width="4" style="339" customWidth="1"/>
    <col min="1270" max="1270" width="4.5703125" style="339" customWidth="1"/>
    <col min="1271" max="1271" width="1.85546875" style="339" customWidth="1"/>
    <col min="1272" max="1272" width="4" style="339" customWidth="1"/>
    <col min="1273" max="1273" width="53" style="339" customWidth="1"/>
    <col min="1274" max="1274" width="0" style="339" hidden="1" customWidth="1"/>
    <col min="1275" max="1276" width="21.42578125" style="339" customWidth="1"/>
    <col min="1277" max="1277" width="18.5703125" style="339" customWidth="1"/>
    <col min="1278" max="1278" width="13.140625" style="339" customWidth="1"/>
    <col min="1279" max="1279" width="10.42578125" style="339" customWidth="1"/>
    <col min="1280" max="1280" width="15.5703125" style="339" customWidth="1"/>
    <col min="1281" max="1524" width="10.42578125" style="339"/>
    <col min="1525" max="1525" width="4" style="339" customWidth="1"/>
    <col min="1526" max="1526" width="4.5703125" style="339" customWidth="1"/>
    <col min="1527" max="1527" width="1.85546875" style="339" customWidth="1"/>
    <col min="1528" max="1528" width="4" style="339" customWidth="1"/>
    <col min="1529" max="1529" width="53" style="339" customWidth="1"/>
    <col min="1530" max="1530" width="0" style="339" hidden="1" customWidth="1"/>
    <col min="1531" max="1532" width="21.42578125" style="339" customWidth="1"/>
    <col min="1533" max="1533" width="18.5703125" style="339" customWidth="1"/>
    <col min="1534" max="1534" width="13.140625" style="339" customWidth="1"/>
    <col min="1535" max="1535" width="10.42578125" style="339" customWidth="1"/>
    <col min="1536" max="1536" width="15.5703125" style="339" customWidth="1"/>
    <col min="1537" max="1780" width="10.42578125" style="339"/>
    <col min="1781" max="1781" width="4" style="339" customWidth="1"/>
    <col min="1782" max="1782" width="4.5703125" style="339" customWidth="1"/>
    <col min="1783" max="1783" width="1.85546875" style="339" customWidth="1"/>
    <col min="1784" max="1784" width="4" style="339" customWidth="1"/>
    <col min="1785" max="1785" width="53" style="339" customWidth="1"/>
    <col min="1786" max="1786" width="0" style="339" hidden="1" customWidth="1"/>
    <col min="1787" max="1788" width="21.42578125" style="339" customWidth="1"/>
    <col min="1789" max="1789" width="18.5703125" style="339" customWidth="1"/>
    <col min="1790" max="1790" width="13.140625" style="339" customWidth="1"/>
    <col min="1791" max="1791" width="10.42578125" style="339" customWidth="1"/>
    <col min="1792" max="1792" width="15.5703125" style="339" customWidth="1"/>
    <col min="1793" max="2036" width="10.42578125" style="339"/>
    <col min="2037" max="2037" width="4" style="339" customWidth="1"/>
    <col min="2038" max="2038" width="4.5703125" style="339" customWidth="1"/>
    <col min="2039" max="2039" width="1.85546875" style="339" customWidth="1"/>
    <col min="2040" max="2040" width="4" style="339" customWidth="1"/>
    <col min="2041" max="2041" width="53" style="339" customWidth="1"/>
    <col min="2042" max="2042" width="0" style="339" hidden="1" customWidth="1"/>
    <col min="2043" max="2044" width="21.42578125" style="339" customWidth="1"/>
    <col min="2045" max="2045" width="18.5703125" style="339" customWidth="1"/>
    <col min="2046" max="2046" width="13.140625" style="339" customWidth="1"/>
    <col min="2047" max="2047" width="10.42578125" style="339" customWidth="1"/>
    <col min="2048" max="2048" width="15.5703125" style="339" customWidth="1"/>
    <col min="2049" max="2292" width="10.42578125" style="339"/>
    <col min="2293" max="2293" width="4" style="339" customWidth="1"/>
    <col min="2294" max="2294" width="4.5703125" style="339" customWidth="1"/>
    <col min="2295" max="2295" width="1.85546875" style="339" customWidth="1"/>
    <col min="2296" max="2296" width="4" style="339" customWidth="1"/>
    <col min="2297" max="2297" width="53" style="339" customWidth="1"/>
    <col min="2298" max="2298" width="0" style="339" hidden="1" customWidth="1"/>
    <col min="2299" max="2300" width="21.42578125" style="339" customWidth="1"/>
    <col min="2301" max="2301" width="18.5703125" style="339" customWidth="1"/>
    <col min="2302" max="2302" width="13.140625" style="339" customWidth="1"/>
    <col min="2303" max="2303" width="10.42578125" style="339" customWidth="1"/>
    <col min="2304" max="2304" width="15.5703125" style="339" customWidth="1"/>
    <col min="2305" max="2548" width="10.42578125" style="339"/>
    <col min="2549" max="2549" width="4" style="339" customWidth="1"/>
    <col min="2550" max="2550" width="4.5703125" style="339" customWidth="1"/>
    <col min="2551" max="2551" width="1.85546875" style="339" customWidth="1"/>
    <col min="2552" max="2552" width="4" style="339" customWidth="1"/>
    <col min="2553" max="2553" width="53" style="339" customWidth="1"/>
    <col min="2554" max="2554" width="0" style="339" hidden="1" customWidth="1"/>
    <col min="2555" max="2556" width="21.42578125" style="339" customWidth="1"/>
    <col min="2557" max="2557" width="18.5703125" style="339" customWidth="1"/>
    <col min="2558" max="2558" width="13.140625" style="339" customWidth="1"/>
    <col min="2559" max="2559" width="10.42578125" style="339" customWidth="1"/>
    <col min="2560" max="2560" width="15.5703125" style="339" customWidth="1"/>
    <col min="2561" max="2804" width="10.42578125" style="339"/>
    <col min="2805" max="2805" width="4" style="339" customWidth="1"/>
    <col min="2806" max="2806" width="4.5703125" style="339" customWidth="1"/>
    <col min="2807" max="2807" width="1.85546875" style="339" customWidth="1"/>
    <col min="2808" max="2808" width="4" style="339" customWidth="1"/>
    <col min="2809" max="2809" width="53" style="339" customWidth="1"/>
    <col min="2810" max="2810" width="0" style="339" hidden="1" customWidth="1"/>
    <col min="2811" max="2812" width="21.42578125" style="339" customWidth="1"/>
    <col min="2813" max="2813" width="18.5703125" style="339" customWidth="1"/>
    <col min="2814" max="2814" width="13.140625" style="339" customWidth="1"/>
    <col min="2815" max="2815" width="10.42578125" style="339" customWidth="1"/>
    <col min="2816" max="2816" width="15.5703125" style="339" customWidth="1"/>
    <col min="2817" max="3060" width="10.42578125" style="339"/>
    <col min="3061" max="3061" width="4" style="339" customWidth="1"/>
    <col min="3062" max="3062" width="4.5703125" style="339" customWidth="1"/>
    <col min="3063" max="3063" width="1.85546875" style="339" customWidth="1"/>
    <col min="3064" max="3064" width="4" style="339" customWidth="1"/>
    <col min="3065" max="3065" width="53" style="339" customWidth="1"/>
    <col min="3066" max="3066" width="0" style="339" hidden="1" customWidth="1"/>
    <col min="3067" max="3068" width="21.42578125" style="339" customWidth="1"/>
    <col min="3069" max="3069" width="18.5703125" style="339" customWidth="1"/>
    <col min="3070" max="3070" width="13.140625" style="339" customWidth="1"/>
    <col min="3071" max="3071" width="10.42578125" style="339" customWidth="1"/>
    <col min="3072" max="3072" width="15.5703125" style="339" customWidth="1"/>
    <col min="3073" max="3316" width="10.42578125" style="339"/>
    <col min="3317" max="3317" width="4" style="339" customWidth="1"/>
    <col min="3318" max="3318" width="4.5703125" style="339" customWidth="1"/>
    <col min="3319" max="3319" width="1.85546875" style="339" customWidth="1"/>
    <col min="3320" max="3320" width="4" style="339" customWidth="1"/>
    <col min="3321" max="3321" width="53" style="339" customWidth="1"/>
    <col min="3322" max="3322" width="0" style="339" hidden="1" customWidth="1"/>
    <col min="3323" max="3324" width="21.42578125" style="339" customWidth="1"/>
    <col min="3325" max="3325" width="18.5703125" style="339" customWidth="1"/>
    <col min="3326" max="3326" width="13.140625" style="339" customWidth="1"/>
    <col min="3327" max="3327" width="10.42578125" style="339" customWidth="1"/>
    <col min="3328" max="3328" width="15.5703125" style="339" customWidth="1"/>
    <col min="3329" max="3572" width="10.42578125" style="339"/>
    <col min="3573" max="3573" width="4" style="339" customWidth="1"/>
    <col min="3574" max="3574" width="4.5703125" style="339" customWidth="1"/>
    <col min="3575" max="3575" width="1.85546875" style="339" customWidth="1"/>
    <col min="3576" max="3576" width="4" style="339" customWidth="1"/>
    <col min="3577" max="3577" width="53" style="339" customWidth="1"/>
    <col min="3578" max="3578" width="0" style="339" hidden="1" customWidth="1"/>
    <col min="3579" max="3580" width="21.42578125" style="339" customWidth="1"/>
    <col min="3581" max="3581" width="18.5703125" style="339" customWidth="1"/>
    <col min="3582" max="3582" width="13.140625" style="339" customWidth="1"/>
    <col min="3583" max="3583" width="10.42578125" style="339" customWidth="1"/>
    <col min="3584" max="3584" width="15.5703125" style="339" customWidth="1"/>
    <col min="3585" max="3828" width="10.42578125" style="339"/>
    <col min="3829" max="3829" width="4" style="339" customWidth="1"/>
    <col min="3830" max="3830" width="4.5703125" style="339" customWidth="1"/>
    <col min="3831" max="3831" width="1.85546875" style="339" customWidth="1"/>
    <col min="3832" max="3832" width="4" style="339" customWidth="1"/>
    <col min="3833" max="3833" width="53" style="339" customWidth="1"/>
    <col min="3834" max="3834" width="0" style="339" hidden="1" customWidth="1"/>
    <col min="3835" max="3836" width="21.42578125" style="339" customWidth="1"/>
    <col min="3837" max="3837" width="18.5703125" style="339" customWidth="1"/>
    <col min="3838" max="3838" width="13.140625" style="339" customWidth="1"/>
    <col min="3839" max="3839" width="10.42578125" style="339" customWidth="1"/>
    <col min="3840" max="3840" width="15.5703125" style="339" customWidth="1"/>
    <col min="3841" max="4084" width="10.42578125" style="339"/>
    <col min="4085" max="4085" width="4" style="339" customWidth="1"/>
    <col min="4086" max="4086" width="4.5703125" style="339" customWidth="1"/>
    <col min="4087" max="4087" width="1.85546875" style="339" customWidth="1"/>
    <col min="4088" max="4088" width="4" style="339" customWidth="1"/>
    <col min="4089" max="4089" width="53" style="339" customWidth="1"/>
    <col min="4090" max="4090" width="0" style="339" hidden="1" customWidth="1"/>
    <col min="4091" max="4092" width="21.42578125" style="339" customWidth="1"/>
    <col min="4093" max="4093" width="18.5703125" style="339" customWidth="1"/>
    <col min="4094" max="4094" width="13.140625" style="339" customWidth="1"/>
    <col min="4095" max="4095" width="10.42578125" style="339" customWidth="1"/>
    <col min="4096" max="4096" width="15.5703125" style="339" customWidth="1"/>
    <col min="4097" max="4340" width="10.42578125" style="339"/>
    <col min="4341" max="4341" width="4" style="339" customWidth="1"/>
    <col min="4342" max="4342" width="4.5703125" style="339" customWidth="1"/>
    <col min="4343" max="4343" width="1.85546875" style="339" customWidth="1"/>
    <col min="4344" max="4344" width="4" style="339" customWidth="1"/>
    <col min="4345" max="4345" width="53" style="339" customWidth="1"/>
    <col min="4346" max="4346" width="0" style="339" hidden="1" customWidth="1"/>
    <col min="4347" max="4348" width="21.42578125" style="339" customWidth="1"/>
    <col min="4349" max="4349" width="18.5703125" style="339" customWidth="1"/>
    <col min="4350" max="4350" width="13.140625" style="339" customWidth="1"/>
    <col min="4351" max="4351" width="10.42578125" style="339" customWidth="1"/>
    <col min="4352" max="4352" width="15.5703125" style="339" customWidth="1"/>
    <col min="4353" max="4596" width="10.42578125" style="339"/>
    <col min="4597" max="4597" width="4" style="339" customWidth="1"/>
    <col min="4598" max="4598" width="4.5703125" style="339" customWidth="1"/>
    <col min="4599" max="4599" width="1.85546875" style="339" customWidth="1"/>
    <col min="4600" max="4600" width="4" style="339" customWidth="1"/>
    <col min="4601" max="4601" width="53" style="339" customWidth="1"/>
    <col min="4602" max="4602" width="0" style="339" hidden="1" customWidth="1"/>
    <col min="4603" max="4604" width="21.42578125" style="339" customWidth="1"/>
    <col min="4605" max="4605" width="18.5703125" style="339" customWidth="1"/>
    <col min="4606" max="4606" width="13.140625" style="339" customWidth="1"/>
    <col min="4607" max="4607" width="10.42578125" style="339" customWidth="1"/>
    <col min="4608" max="4608" width="15.5703125" style="339" customWidth="1"/>
    <col min="4609" max="4852" width="10.42578125" style="339"/>
    <col min="4853" max="4853" width="4" style="339" customWidth="1"/>
    <col min="4854" max="4854" width="4.5703125" style="339" customWidth="1"/>
    <col min="4855" max="4855" width="1.85546875" style="339" customWidth="1"/>
    <col min="4856" max="4856" width="4" style="339" customWidth="1"/>
    <col min="4857" max="4857" width="53" style="339" customWidth="1"/>
    <col min="4858" max="4858" width="0" style="339" hidden="1" customWidth="1"/>
    <col min="4859" max="4860" width="21.42578125" style="339" customWidth="1"/>
    <col min="4861" max="4861" width="18.5703125" style="339" customWidth="1"/>
    <col min="4862" max="4862" width="13.140625" style="339" customWidth="1"/>
    <col min="4863" max="4863" width="10.42578125" style="339" customWidth="1"/>
    <col min="4864" max="4864" width="15.5703125" style="339" customWidth="1"/>
    <col min="4865" max="5108" width="10.42578125" style="339"/>
    <col min="5109" max="5109" width="4" style="339" customWidth="1"/>
    <col min="5110" max="5110" width="4.5703125" style="339" customWidth="1"/>
    <col min="5111" max="5111" width="1.85546875" style="339" customWidth="1"/>
    <col min="5112" max="5112" width="4" style="339" customWidth="1"/>
    <col min="5113" max="5113" width="53" style="339" customWidth="1"/>
    <col min="5114" max="5114" width="0" style="339" hidden="1" customWidth="1"/>
    <col min="5115" max="5116" width="21.42578125" style="339" customWidth="1"/>
    <col min="5117" max="5117" width="18.5703125" style="339" customWidth="1"/>
    <col min="5118" max="5118" width="13.140625" style="339" customWidth="1"/>
    <col min="5119" max="5119" width="10.42578125" style="339" customWidth="1"/>
    <col min="5120" max="5120" width="15.5703125" style="339" customWidth="1"/>
    <col min="5121" max="5364" width="10.42578125" style="339"/>
    <col min="5365" max="5365" width="4" style="339" customWidth="1"/>
    <col min="5366" max="5366" width="4.5703125" style="339" customWidth="1"/>
    <col min="5367" max="5367" width="1.85546875" style="339" customWidth="1"/>
    <col min="5368" max="5368" width="4" style="339" customWidth="1"/>
    <col min="5369" max="5369" width="53" style="339" customWidth="1"/>
    <col min="5370" max="5370" width="0" style="339" hidden="1" customWidth="1"/>
    <col min="5371" max="5372" width="21.42578125" style="339" customWidth="1"/>
    <col min="5373" max="5373" width="18.5703125" style="339" customWidth="1"/>
    <col min="5374" max="5374" width="13.140625" style="339" customWidth="1"/>
    <col min="5375" max="5375" width="10.42578125" style="339" customWidth="1"/>
    <col min="5376" max="5376" width="15.5703125" style="339" customWidth="1"/>
    <col min="5377" max="5620" width="10.42578125" style="339"/>
    <col min="5621" max="5621" width="4" style="339" customWidth="1"/>
    <col min="5622" max="5622" width="4.5703125" style="339" customWidth="1"/>
    <col min="5623" max="5623" width="1.85546875" style="339" customWidth="1"/>
    <col min="5624" max="5624" width="4" style="339" customWidth="1"/>
    <col min="5625" max="5625" width="53" style="339" customWidth="1"/>
    <col min="5626" max="5626" width="0" style="339" hidden="1" customWidth="1"/>
    <col min="5627" max="5628" width="21.42578125" style="339" customWidth="1"/>
    <col min="5629" max="5629" width="18.5703125" style="339" customWidth="1"/>
    <col min="5630" max="5630" width="13.140625" style="339" customWidth="1"/>
    <col min="5631" max="5631" width="10.42578125" style="339" customWidth="1"/>
    <col min="5632" max="5632" width="15.5703125" style="339" customWidth="1"/>
    <col min="5633" max="5876" width="10.42578125" style="339"/>
    <col min="5877" max="5877" width="4" style="339" customWidth="1"/>
    <col min="5878" max="5878" width="4.5703125" style="339" customWidth="1"/>
    <col min="5879" max="5879" width="1.85546875" style="339" customWidth="1"/>
    <col min="5880" max="5880" width="4" style="339" customWidth="1"/>
    <col min="5881" max="5881" width="53" style="339" customWidth="1"/>
    <col min="5882" max="5882" width="0" style="339" hidden="1" customWidth="1"/>
    <col min="5883" max="5884" width="21.42578125" style="339" customWidth="1"/>
    <col min="5885" max="5885" width="18.5703125" style="339" customWidth="1"/>
    <col min="5886" max="5886" width="13.140625" style="339" customWidth="1"/>
    <col min="5887" max="5887" width="10.42578125" style="339" customWidth="1"/>
    <col min="5888" max="5888" width="15.5703125" style="339" customWidth="1"/>
    <col min="5889" max="6132" width="10.42578125" style="339"/>
    <col min="6133" max="6133" width="4" style="339" customWidth="1"/>
    <col min="6134" max="6134" width="4.5703125" style="339" customWidth="1"/>
    <col min="6135" max="6135" width="1.85546875" style="339" customWidth="1"/>
    <col min="6136" max="6136" width="4" style="339" customWidth="1"/>
    <col min="6137" max="6137" width="53" style="339" customWidth="1"/>
    <col min="6138" max="6138" width="0" style="339" hidden="1" customWidth="1"/>
    <col min="6139" max="6140" width="21.42578125" style="339" customWidth="1"/>
    <col min="6141" max="6141" width="18.5703125" style="339" customWidth="1"/>
    <col min="6142" max="6142" width="13.140625" style="339" customWidth="1"/>
    <col min="6143" max="6143" width="10.42578125" style="339" customWidth="1"/>
    <col min="6144" max="6144" width="15.5703125" style="339" customWidth="1"/>
    <col min="6145" max="6388" width="10.42578125" style="339"/>
    <col min="6389" max="6389" width="4" style="339" customWidth="1"/>
    <col min="6390" max="6390" width="4.5703125" style="339" customWidth="1"/>
    <col min="6391" max="6391" width="1.85546875" style="339" customWidth="1"/>
    <col min="6392" max="6392" width="4" style="339" customWidth="1"/>
    <col min="6393" max="6393" width="53" style="339" customWidth="1"/>
    <col min="6394" max="6394" width="0" style="339" hidden="1" customWidth="1"/>
    <col min="6395" max="6396" width="21.42578125" style="339" customWidth="1"/>
    <col min="6397" max="6397" width="18.5703125" style="339" customWidth="1"/>
    <col min="6398" max="6398" width="13.140625" style="339" customWidth="1"/>
    <col min="6399" max="6399" width="10.42578125" style="339" customWidth="1"/>
    <col min="6400" max="6400" width="15.5703125" style="339" customWidth="1"/>
    <col min="6401" max="6644" width="10.42578125" style="339"/>
    <col min="6645" max="6645" width="4" style="339" customWidth="1"/>
    <col min="6646" max="6646" width="4.5703125" style="339" customWidth="1"/>
    <col min="6647" max="6647" width="1.85546875" style="339" customWidth="1"/>
    <col min="6648" max="6648" width="4" style="339" customWidth="1"/>
    <col min="6649" max="6649" width="53" style="339" customWidth="1"/>
    <col min="6650" max="6650" width="0" style="339" hidden="1" customWidth="1"/>
    <col min="6651" max="6652" width="21.42578125" style="339" customWidth="1"/>
    <col min="6653" max="6653" width="18.5703125" style="339" customWidth="1"/>
    <col min="6654" max="6654" width="13.140625" style="339" customWidth="1"/>
    <col min="6655" max="6655" width="10.42578125" style="339" customWidth="1"/>
    <col min="6656" max="6656" width="15.5703125" style="339" customWidth="1"/>
    <col min="6657" max="6900" width="10.42578125" style="339"/>
    <col min="6901" max="6901" width="4" style="339" customWidth="1"/>
    <col min="6902" max="6902" width="4.5703125" style="339" customWidth="1"/>
    <col min="6903" max="6903" width="1.85546875" style="339" customWidth="1"/>
    <col min="6904" max="6904" width="4" style="339" customWidth="1"/>
    <col min="6905" max="6905" width="53" style="339" customWidth="1"/>
    <col min="6906" max="6906" width="0" style="339" hidden="1" customWidth="1"/>
    <col min="6907" max="6908" width="21.42578125" style="339" customWidth="1"/>
    <col min="6909" max="6909" width="18.5703125" style="339" customWidth="1"/>
    <col min="6910" max="6910" width="13.140625" style="339" customWidth="1"/>
    <col min="6911" max="6911" width="10.42578125" style="339" customWidth="1"/>
    <col min="6912" max="6912" width="15.5703125" style="339" customWidth="1"/>
    <col min="6913" max="7156" width="10.42578125" style="339"/>
    <col min="7157" max="7157" width="4" style="339" customWidth="1"/>
    <col min="7158" max="7158" width="4.5703125" style="339" customWidth="1"/>
    <col min="7159" max="7159" width="1.85546875" style="339" customWidth="1"/>
    <col min="7160" max="7160" width="4" style="339" customWidth="1"/>
    <col min="7161" max="7161" width="53" style="339" customWidth="1"/>
    <col min="7162" max="7162" width="0" style="339" hidden="1" customWidth="1"/>
    <col min="7163" max="7164" width="21.42578125" style="339" customWidth="1"/>
    <col min="7165" max="7165" width="18.5703125" style="339" customWidth="1"/>
    <col min="7166" max="7166" width="13.140625" style="339" customWidth="1"/>
    <col min="7167" max="7167" width="10.42578125" style="339" customWidth="1"/>
    <col min="7168" max="7168" width="15.5703125" style="339" customWidth="1"/>
    <col min="7169" max="7412" width="10.42578125" style="339"/>
    <col min="7413" max="7413" width="4" style="339" customWidth="1"/>
    <col min="7414" max="7414" width="4.5703125" style="339" customWidth="1"/>
    <col min="7415" max="7415" width="1.85546875" style="339" customWidth="1"/>
    <col min="7416" max="7416" width="4" style="339" customWidth="1"/>
    <col min="7417" max="7417" width="53" style="339" customWidth="1"/>
    <col min="7418" max="7418" width="0" style="339" hidden="1" customWidth="1"/>
    <col min="7419" max="7420" width="21.42578125" style="339" customWidth="1"/>
    <col min="7421" max="7421" width="18.5703125" style="339" customWidth="1"/>
    <col min="7422" max="7422" width="13.140625" style="339" customWidth="1"/>
    <col min="7423" max="7423" width="10.42578125" style="339" customWidth="1"/>
    <col min="7424" max="7424" width="15.5703125" style="339" customWidth="1"/>
    <col min="7425" max="7668" width="10.42578125" style="339"/>
    <col min="7669" max="7669" width="4" style="339" customWidth="1"/>
    <col min="7670" max="7670" width="4.5703125" style="339" customWidth="1"/>
    <col min="7671" max="7671" width="1.85546875" style="339" customWidth="1"/>
    <col min="7672" max="7672" width="4" style="339" customWidth="1"/>
    <col min="7673" max="7673" width="53" style="339" customWidth="1"/>
    <col min="7674" max="7674" width="0" style="339" hidden="1" customWidth="1"/>
    <col min="7675" max="7676" width="21.42578125" style="339" customWidth="1"/>
    <col min="7677" max="7677" width="18.5703125" style="339" customWidth="1"/>
    <col min="7678" max="7678" width="13.140625" style="339" customWidth="1"/>
    <col min="7679" max="7679" width="10.42578125" style="339" customWidth="1"/>
    <col min="7680" max="7680" width="15.5703125" style="339" customWidth="1"/>
    <col min="7681" max="7924" width="10.42578125" style="339"/>
    <col min="7925" max="7925" width="4" style="339" customWidth="1"/>
    <col min="7926" max="7926" width="4.5703125" style="339" customWidth="1"/>
    <col min="7927" max="7927" width="1.85546875" style="339" customWidth="1"/>
    <col min="7928" max="7928" width="4" style="339" customWidth="1"/>
    <col min="7929" max="7929" width="53" style="339" customWidth="1"/>
    <col min="7930" max="7930" width="0" style="339" hidden="1" customWidth="1"/>
    <col min="7931" max="7932" width="21.42578125" style="339" customWidth="1"/>
    <col min="7933" max="7933" width="18.5703125" style="339" customWidth="1"/>
    <col min="7934" max="7934" width="13.140625" style="339" customWidth="1"/>
    <col min="7935" max="7935" width="10.42578125" style="339" customWidth="1"/>
    <col min="7936" max="7936" width="15.5703125" style="339" customWidth="1"/>
    <col min="7937" max="8180" width="10.42578125" style="339"/>
    <col min="8181" max="8181" width="4" style="339" customWidth="1"/>
    <col min="8182" max="8182" width="4.5703125" style="339" customWidth="1"/>
    <col min="8183" max="8183" width="1.85546875" style="339" customWidth="1"/>
    <col min="8184" max="8184" width="4" style="339" customWidth="1"/>
    <col min="8185" max="8185" width="53" style="339" customWidth="1"/>
    <col min="8186" max="8186" width="0" style="339" hidden="1" customWidth="1"/>
    <col min="8187" max="8188" width="21.42578125" style="339" customWidth="1"/>
    <col min="8189" max="8189" width="18.5703125" style="339" customWidth="1"/>
    <col min="8190" max="8190" width="13.140625" style="339" customWidth="1"/>
    <col min="8191" max="8191" width="10.42578125" style="339" customWidth="1"/>
    <col min="8192" max="8192" width="15.5703125" style="339" customWidth="1"/>
    <col min="8193" max="8436" width="10.42578125" style="339"/>
    <col min="8437" max="8437" width="4" style="339" customWidth="1"/>
    <col min="8438" max="8438" width="4.5703125" style="339" customWidth="1"/>
    <col min="8439" max="8439" width="1.85546875" style="339" customWidth="1"/>
    <col min="8440" max="8440" width="4" style="339" customWidth="1"/>
    <col min="8441" max="8441" width="53" style="339" customWidth="1"/>
    <col min="8442" max="8442" width="0" style="339" hidden="1" customWidth="1"/>
    <col min="8443" max="8444" width="21.42578125" style="339" customWidth="1"/>
    <col min="8445" max="8445" width="18.5703125" style="339" customWidth="1"/>
    <col min="8446" max="8446" width="13.140625" style="339" customWidth="1"/>
    <col min="8447" max="8447" width="10.42578125" style="339" customWidth="1"/>
    <col min="8448" max="8448" width="15.5703125" style="339" customWidth="1"/>
    <col min="8449" max="8692" width="10.42578125" style="339"/>
    <col min="8693" max="8693" width="4" style="339" customWidth="1"/>
    <col min="8694" max="8694" width="4.5703125" style="339" customWidth="1"/>
    <col min="8695" max="8695" width="1.85546875" style="339" customWidth="1"/>
    <col min="8696" max="8696" width="4" style="339" customWidth="1"/>
    <col min="8697" max="8697" width="53" style="339" customWidth="1"/>
    <col min="8698" max="8698" width="0" style="339" hidden="1" customWidth="1"/>
    <col min="8699" max="8700" width="21.42578125" style="339" customWidth="1"/>
    <col min="8701" max="8701" width="18.5703125" style="339" customWidth="1"/>
    <col min="8702" max="8702" width="13.140625" style="339" customWidth="1"/>
    <col min="8703" max="8703" width="10.42578125" style="339" customWidth="1"/>
    <col min="8704" max="8704" width="15.5703125" style="339" customWidth="1"/>
    <col min="8705" max="8948" width="10.42578125" style="339"/>
    <col min="8949" max="8949" width="4" style="339" customWidth="1"/>
    <col min="8950" max="8950" width="4.5703125" style="339" customWidth="1"/>
    <col min="8951" max="8951" width="1.85546875" style="339" customWidth="1"/>
    <col min="8952" max="8952" width="4" style="339" customWidth="1"/>
    <col min="8953" max="8953" width="53" style="339" customWidth="1"/>
    <col min="8954" max="8954" width="0" style="339" hidden="1" customWidth="1"/>
    <col min="8955" max="8956" width="21.42578125" style="339" customWidth="1"/>
    <col min="8957" max="8957" width="18.5703125" style="339" customWidth="1"/>
    <col min="8958" max="8958" width="13.140625" style="339" customWidth="1"/>
    <col min="8959" max="8959" width="10.42578125" style="339" customWidth="1"/>
    <col min="8960" max="8960" width="15.5703125" style="339" customWidth="1"/>
    <col min="8961" max="9204" width="10.42578125" style="339"/>
    <col min="9205" max="9205" width="4" style="339" customWidth="1"/>
    <col min="9206" max="9206" width="4.5703125" style="339" customWidth="1"/>
    <col min="9207" max="9207" width="1.85546875" style="339" customWidth="1"/>
    <col min="9208" max="9208" width="4" style="339" customWidth="1"/>
    <col min="9209" max="9209" width="53" style="339" customWidth="1"/>
    <col min="9210" max="9210" width="0" style="339" hidden="1" customWidth="1"/>
    <col min="9211" max="9212" width="21.42578125" style="339" customWidth="1"/>
    <col min="9213" max="9213" width="18.5703125" style="339" customWidth="1"/>
    <col min="9214" max="9214" width="13.140625" style="339" customWidth="1"/>
    <col min="9215" max="9215" width="10.42578125" style="339" customWidth="1"/>
    <col min="9216" max="9216" width="15.5703125" style="339" customWidth="1"/>
    <col min="9217" max="9460" width="10.42578125" style="339"/>
    <col min="9461" max="9461" width="4" style="339" customWidth="1"/>
    <col min="9462" max="9462" width="4.5703125" style="339" customWidth="1"/>
    <col min="9463" max="9463" width="1.85546875" style="339" customWidth="1"/>
    <col min="9464" max="9464" width="4" style="339" customWidth="1"/>
    <col min="9465" max="9465" width="53" style="339" customWidth="1"/>
    <col min="9466" max="9466" width="0" style="339" hidden="1" customWidth="1"/>
    <col min="9467" max="9468" width="21.42578125" style="339" customWidth="1"/>
    <col min="9469" max="9469" width="18.5703125" style="339" customWidth="1"/>
    <col min="9470" max="9470" width="13.140625" style="339" customWidth="1"/>
    <col min="9471" max="9471" width="10.42578125" style="339" customWidth="1"/>
    <col min="9472" max="9472" width="15.5703125" style="339" customWidth="1"/>
    <col min="9473" max="9716" width="10.42578125" style="339"/>
    <col min="9717" max="9717" width="4" style="339" customWidth="1"/>
    <col min="9718" max="9718" width="4.5703125" style="339" customWidth="1"/>
    <col min="9719" max="9719" width="1.85546875" style="339" customWidth="1"/>
    <col min="9720" max="9720" width="4" style="339" customWidth="1"/>
    <col min="9721" max="9721" width="53" style="339" customWidth="1"/>
    <col min="9722" max="9722" width="0" style="339" hidden="1" customWidth="1"/>
    <col min="9723" max="9724" width="21.42578125" style="339" customWidth="1"/>
    <col min="9725" max="9725" width="18.5703125" style="339" customWidth="1"/>
    <col min="9726" max="9726" width="13.140625" style="339" customWidth="1"/>
    <col min="9727" max="9727" width="10.42578125" style="339" customWidth="1"/>
    <col min="9728" max="9728" width="15.5703125" style="339" customWidth="1"/>
    <col min="9729" max="9972" width="10.42578125" style="339"/>
    <col min="9973" max="9973" width="4" style="339" customWidth="1"/>
    <col min="9974" max="9974" width="4.5703125" style="339" customWidth="1"/>
    <col min="9975" max="9975" width="1.85546875" style="339" customWidth="1"/>
    <col min="9976" max="9976" width="4" style="339" customWidth="1"/>
    <col min="9977" max="9977" width="53" style="339" customWidth="1"/>
    <col min="9978" max="9978" width="0" style="339" hidden="1" customWidth="1"/>
    <col min="9979" max="9980" width="21.42578125" style="339" customWidth="1"/>
    <col min="9981" max="9981" width="18.5703125" style="339" customWidth="1"/>
    <col min="9982" max="9982" width="13.140625" style="339" customWidth="1"/>
    <col min="9983" max="9983" width="10.42578125" style="339" customWidth="1"/>
    <col min="9984" max="9984" width="15.5703125" style="339" customWidth="1"/>
    <col min="9985" max="10228" width="10.42578125" style="339"/>
    <col min="10229" max="10229" width="4" style="339" customWidth="1"/>
    <col min="10230" max="10230" width="4.5703125" style="339" customWidth="1"/>
    <col min="10231" max="10231" width="1.85546875" style="339" customWidth="1"/>
    <col min="10232" max="10232" width="4" style="339" customWidth="1"/>
    <col min="10233" max="10233" width="53" style="339" customWidth="1"/>
    <col min="10234" max="10234" width="0" style="339" hidden="1" customWidth="1"/>
    <col min="10235" max="10236" width="21.42578125" style="339" customWidth="1"/>
    <col min="10237" max="10237" width="18.5703125" style="339" customWidth="1"/>
    <col min="10238" max="10238" width="13.140625" style="339" customWidth="1"/>
    <col min="10239" max="10239" width="10.42578125" style="339" customWidth="1"/>
    <col min="10240" max="10240" width="15.5703125" style="339" customWidth="1"/>
    <col min="10241" max="10484" width="10.42578125" style="339"/>
    <col min="10485" max="10485" width="4" style="339" customWidth="1"/>
    <col min="10486" max="10486" width="4.5703125" style="339" customWidth="1"/>
    <col min="10487" max="10487" width="1.85546875" style="339" customWidth="1"/>
    <col min="10488" max="10488" width="4" style="339" customWidth="1"/>
    <col min="10489" max="10489" width="53" style="339" customWidth="1"/>
    <col min="10490" max="10490" width="0" style="339" hidden="1" customWidth="1"/>
    <col min="10491" max="10492" width="21.42578125" style="339" customWidth="1"/>
    <col min="10493" max="10493" width="18.5703125" style="339" customWidth="1"/>
    <col min="10494" max="10494" width="13.140625" style="339" customWidth="1"/>
    <col min="10495" max="10495" width="10.42578125" style="339" customWidth="1"/>
    <col min="10496" max="10496" width="15.5703125" style="339" customWidth="1"/>
    <col min="10497" max="10740" width="10.42578125" style="339"/>
    <col min="10741" max="10741" width="4" style="339" customWidth="1"/>
    <col min="10742" max="10742" width="4.5703125" style="339" customWidth="1"/>
    <col min="10743" max="10743" width="1.85546875" style="339" customWidth="1"/>
    <col min="10744" max="10744" width="4" style="339" customWidth="1"/>
    <col min="10745" max="10745" width="53" style="339" customWidth="1"/>
    <col min="10746" max="10746" width="0" style="339" hidden="1" customWidth="1"/>
    <col min="10747" max="10748" width="21.42578125" style="339" customWidth="1"/>
    <col min="10749" max="10749" width="18.5703125" style="339" customWidth="1"/>
    <col min="10750" max="10750" width="13.140625" style="339" customWidth="1"/>
    <col min="10751" max="10751" width="10.42578125" style="339" customWidth="1"/>
    <col min="10752" max="10752" width="15.5703125" style="339" customWidth="1"/>
    <col min="10753" max="10996" width="10.42578125" style="339"/>
    <col min="10997" max="10997" width="4" style="339" customWidth="1"/>
    <col min="10998" max="10998" width="4.5703125" style="339" customWidth="1"/>
    <col min="10999" max="10999" width="1.85546875" style="339" customWidth="1"/>
    <col min="11000" max="11000" width="4" style="339" customWidth="1"/>
    <col min="11001" max="11001" width="53" style="339" customWidth="1"/>
    <col min="11002" max="11002" width="0" style="339" hidden="1" customWidth="1"/>
    <col min="11003" max="11004" width="21.42578125" style="339" customWidth="1"/>
    <col min="11005" max="11005" width="18.5703125" style="339" customWidth="1"/>
    <col min="11006" max="11006" width="13.140625" style="339" customWidth="1"/>
    <col min="11007" max="11007" width="10.42578125" style="339" customWidth="1"/>
    <col min="11008" max="11008" width="15.5703125" style="339" customWidth="1"/>
    <col min="11009" max="11252" width="10.42578125" style="339"/>
    <col min="11253" max="11253" width="4" style="339" customWidth="1"/>
    <col min="11254" max="11254" width="4.5703125" style="339" customWidth="1"/>
    <col min="11255" max="11255" width="1.85546875" style="339" customWidth="1"/>
    <col min="11256" max="11256" width="4" style="339" customWidth="1"/>
    <col min="11257" max="11257" width="53" style="339" customWidth="1"/>
    <col min="11258" max="11258" width="0" style="339" hidden="1" customWidth="1"/>
    <col min="11259" max="11260" width="21.42578125" style="339" customWidth="1"/>
    <col min="11261" max="11261" width="18.5703125" style="339" customWidth="1"/>
    <col min="11262" max="11262" width="13.140625" style="339" customWidth="1"/>
    <col min="11263" max="11263" width="10.42578125" style="339" customWidth="1"/>
    <col min="11264" max="11264" width="15.5703125" style="339" customWidth="1"/>
    <col min="11265" max="11508" width="10.42578125" style="339"/>
    <col min="11509" max="11509" width="4" style="339" customWidth="1"/>
    <col min="11510" max="11510" width="4.5703125" style="339" customWidth="1"/>
    <col min="11511" max="11511" width="1.85546875" style="339" customWidth="1"/>
    <col min="11512" max="11512" width="4" style="339" customWidth="1"/>
    <col min="11513" max="11513" width="53" style="339" customWidth="1"/>
    <col min="11514" max="11514" width="0" style="339" hidden="1" customWidth="1"/>
    <col min="11515" max="11516" width="21.42578125" style="339" customWidth="1"/>
    <col min="11517" max="11517" width="18.5703125" style="339" customWidth="1"/>
    <col min="11518" max="11518" width="13.140625" style="339" customWidth="1"/>
    <col min="11519" max="11519" width="10.42578125" style="339" customWidth="1"/>
    <col min="11520" max="11520" width="15.5703125" style="339" customWidth="1"/>
    <col min="11521" max="11764" width="10.42578125" style="339"/>
    <col min="11765" max="11765" width="4" style="339" customWidth="1"/>
    <col min="11766" max="11766" width="4.5703125" style="339" customWidth="1"/>
    <col min="11767" max="11767" width="1.85546875" style="339" customWidth="1"/>
    <col min="11768" max="11768" width="4" style="339" customWidth="1"/>
    <col min="11769" max="11769" width="53" style="339" customWidth="1"/>
    <col min="11770" max="11770" width="0" style="339" hidden="1" customWidth="1"/>
    <col min="11771" max="11772" width="21.42578125" style="339" customWidth="1"/>
    <col min="11773" max="11773" width="18.5703125" style="339" customWidth="1"/>
    <col min="11774" max="11774" width="13.140625" style="339" customWidth="1"/>
    <col min="11775" max="11775" width="10.42578125" style="339" customWidth="1"/>
    <col min="11776" max="11776" width="15.5703125" style="339" customWidth="1"/>
    <col min="11777" max="12020" width="10.42578125" style="339"/>
    <col min="12021" max="12021" width="4" style="339" customWidth="1"/>
    <col min="12022" max="12022" width="4.5703125" style="339" customWidth="1"/>
    <col min="12023" max="12023" width="1.85546875" style="339" customWidth="1"/>
    <col min="12024" max="12024" width="4" style="339" customWidth="1"/>
    <col min="12025" max="12025" width="53" style="339" customWidth="1"/>
    <col min="12026" max="12026" width="0" style="339" hidden="1" customWidth="1"/>
    <col min="12027" max="12028" width="21.42578125" style="339" customWidth="1"/>
    <col min="12029" max="12029" width="18.5703125" style="339" customWidth="1"/>
    <col min="12030" max="12030" width="13.140625" style="339" customWidth="1"/>
    <col min="12031" max="12031" width="10.42578125" style="339" customWidth="1"/>
    <col min="12032" max="12032" width="15.5703125" style="339" customWidth="1"/>
    <col min="12033" max="12276" width="10.42578125" style="339"/>
    <col min="12277" max="12277" width="4" style="339" customWidth="1"/>
    <col min="12278" max="12278" width="4.5703125" style="339" customWidth="1"/>
    <col min="12279" max="12279" width="1.85546875" style="339" customWidth="1"/>
    <col min="12280" max="12280" width="4" style="339" customWidth="1"/>
    <col min="12281" max="12281" width="53" style="339" customWidth="1"/>
    <col min="12282" max="12282" width="0" style="339" hidden="1" customWidth="1"/>
    <col min="12283" max="12284" width="21.42578125" style="339" customWidth="1"/>
    <col min="12285" max="12285" width="18.5703125" style="339" customWidth="1"/>
    <col min="12286" max="12286" width="13.140625" style="339" customWidth="1"/>
    <col min="12287" max="12287" width="10.42578125" style="339" customWidth="1"/>
    <col min="12288" max="12288" width="15.5703125" style="339" customWidth="1"/>
    <col min="12289" max="12532" width="10.42578125" style="339"/>
    <col min="12533" max="12533" width="4" style="339" customWidth="1"/>
    <col min="12534" max="12534" width="4.5703125" style="339" customWidth="1"/>
    <col min="12535" max="12535" width="1.85546875" style="339" customWidth="1"/>
    <col min="12536" max="12536" width="4" style="339" customWidth="1"/>
    <col min="12537" max="12537" width="53" style="339" customWidth="1"/>
    <col min="12538" max="12538" width="0" style="339" hidden="1" customWidth="1"/>
    <col min="12539" max="12540" width="21.42578125" style="339" customWidth="1"/>
    <col min="12541" max="12541" width="18.5703125" style="339" customWidth="1"/>
    <col min="12542" max="12542" width="13.140625" style="339" customWidth="1"/>
    <col min="12543" max="12543" width="10.42578125" style="339" customWidth="1"/>
    <col min="12544" max="12544" width="15.5703125" style="339" customWidth="1"/>
    <col min="12545" max="12788" width="10.42578125" style="339"/>
    <col min="12789" max="12789" width="4" style="339" customWidth="1"/>
    <col min="12790" max="12790" width="4.5703125" style="339" customWidth="1"/>
    <col min="12791" max="12791" width="1.85546875" style="339" customWidth="1"/>
    <col min="12792" max="12792" width="4" style="339" customWidth="1"/>
    <col min="12793" max="12793" width="53" style="339" customWidth="1"/>
    <col min="12794" max="12794" width="0" style="339" hidden="1" customWidth="1"/>
    <col min="12795" max="12796" width="21.42578125" style="339" customWidth="1"/>
    <col min="12797" max="12797" width="18.5703125" style="339" customWidth="1"/>
    <col min="12798" max="12798" width="13.140625" style="339" customWidth="1"/>
    <col min="12799" max="12799" width="10.42578125" style="339" customWidth="1"/>
    <col min="12800" max="12800" width="15.5703125" style="339" customWidth="1"/>
    <col min="12801" max="13044" width="10.42578125" style="339"/>
    <col min="13045" max="13045" width="4" style="339" customWidth="1"/>
    <col min="13046" max="13046" width="4.5703125" style="339" customWidth="1"/>
    <col min="13047" max="13047" width="1.85546875" style="339" customWidth="1"/>
    <col min="13048" max="13048" width="4" style="339" customWidth="1"/>
    <col min="13049" max="13049" width="53" style="339" customWidth="1"/>
    <col min="13050" max="13050" width="0" style="339" hidden="1" customWidth="1"/>
    <col min="13051" max="13052" width="21.42578125" style="339" customWidth="1"/>
    <col min="13053" max="13053" width="18.5703125" style="339" customWidth="1"/>
    <col min="13054" max="13054" width="13.140625" style="339" customWidth="1"/>
    <col min="13055" max="13055" width="10.42578125" style="339" customWidth="1"/>
    <col min="13056" max="13056" width="15.5703125" style="339" customWidth="1"/>
    <col min="13057" max="13300" width="10.42578125" style="339"/>
    <col min="13301" max="13301" width="4" style="339" customWidth="1"/>
    <col min="13302" max="13302" width="4.5703125" style="339" customWidth="1"/>
    <col min="13303" max="13303" width="1.85546875" style="339" customWidth="1"/>
    <col min="13304" max="13304" width="4" style="339" customWidth="1"/>
    <col min="13305" max="13305" width="53" style="339" customWidth="1"/>
    <col min="13306" max="13306" width="0" style="339" hidden="1" customWidth="1"/>
    <col min="13307" max="13308" width="21.42578125" style="339" customWidth="1"/>
    <col min="13309" max="13309" width="18.5703125" style="339" customWidth="1"/>
    <col min="13310" max="13310" width="13.140625" style="339" customWidth="1"/>
    <col min="13311" max="13311" width="10.42578125" style="339" customWidth="1"/>
    <col min="13312" max="13312" width="15.5703125" style="339" customWidth="1"/>
    <col min="13313" max="13556" width="10.42578125" style="339"/>
    <col min="13557" max="13557" width="4" style="339" customWidth="1"/>
    <col min="13558" max="13558" width="4.5703125" style="339" customWidth="1"/>
    <col min="13559" max="13559" width="1.85546875" style="339" customWidth="1"/>
    <col min="13560" max="13560" width="4" style="339" customWidth="1"/>
    <col min="13561" max="13561" width="53" style="339" customWidth="1"/>
    <col min="13562" max="13562" width="0" style="339" hidden="1" customWidth="1"/>
    <col min="13563" max="13564" width="21.42578125" style="339" customWidth="1"/>
    <col min="13565" max="13565" width="18.5703125" style="339" customWidth="1"/>
    <col min="13566" max="13566" width="13.140625" style="339" customWidth="1"/>
    <col min="13567" max="13567" width="10.42578125" style="339" customWidth="1"/>
    <col min="13568" max="13568" width="15.5703125" style="339" customWidth="1"/>
    <col min="13569" max="13812" width="10.42578125" style="339"/>
    <col min="13813" max="13813" width="4" style="339" customWidth="1"/>
    <col min="13814" max="13814" width="4.5703125" style="339" customWidth="1"/>
    <col min="13815" max="13815" width="1.85546875" style="339" customWidth="1"/>
    <col min="13816" max="13816" width="4" style="339" customWidth="1"/>
    <col min="13817" max="13817" width="53" style="339" customWidth="1"/>
    <col min="13818" max="13818" width="0" style="339" hidden="1" customWidth="1"/>
    <col min="13819" max="13820" width="21.42578125" style="339" customWidth="1"/>
    <col min="13821" max="13821" width="18.5703125" style="339" customWidth="1"/>
    <col min="13822" max="13822" width="13.140625" style="339" customWidth="1"/>
    <col min="13823" max="13823" width="10.42578125" style="339" customWidth="1"/>
    <col min="13824" max="13824" width="15.5703125" style="339" customWidth="1"/>
    <col min="13825" max="14068" width="10.42578125" style="339"/>
    <col min="14069" max="14069" width="4" style="339" customWidth="1"/>
    <col min="14070" max="14070" width="4.5703125" style="339" customWidth="1"/>
    <col min="14071" max="14071" width="1.85546875" style="339" customWidth="1"/>
    <col min="14072" max="14072" width="4" style="339" customWidth="1"/>
    <col min="14073" max="14073" width="53" style="339" customWidth="1"/>
    <col min="14074" max="14074" width="0" style="339" hidden="1" customWidth="1"/>
    <col min="14075" max="14076" width="21.42578125" style="339" customWidth="1"/>
    <col min="14077" max="14077" width="18.5703125" style="339" customWidth="1"/>
    <col min="14078" max="14078" width="13.140625" style="339" customWidth="1"/>
    <col min="14079" max="14079" width="10.42578125" style="339" customWidth="1"/>
    <col min="14080" max="14080" width="15.5703125" style="339" customWidth="1"/>
    <col min="14081" max="14324" width="10.42578125" style="339"/>
    <col min="14325" max="14325" width="4" style="339" customWidth="1"/>
    <col min="14326" max="14326" width="4.5703125" style="339" customWidth="1"/>
    <col min="14327" max="14327" width="1.85546875" style="339" customWidth="1"/>
    <col min="14328" max="14328" width="4" style="339" customWidth="1"/>
    <col min="14329" max="14329" width="53" style="339" customWidth="1"/>
    <col min="14330" max="14330" width="0" style="339" hidden="1" customWidth="1"/>
    <col min="14331" max="14332" width="21.42578125" style="339" customWidth="1"/>
    <col min="14333" max="14333" width="18.5703125" style="339" customWidth="1"/>
    <col min="14334" max="14334" width="13.140625" style="339" customWidth="1"/>
    <col min="14335" max="14335" width="10.42578125" style="339" customWidth="1"/>
    <col min="14336" max="14336" width="15.5703125" style="339" customWidth="1"/>
    <col min="14337" max="14580" width="10.42578125" style="339"/>
    <col min="14581" max="14581" width="4" style="339" customWidth="1"/>
    <col min="14582" max="14582" width="4.5703125" style="339" customWidth="1"/>
    <col min="14583" max="14583" width="1.85546875" style="339" customWidth="1"/>
    <col min="14584" max="14584" width="4" style="339" customWidth="1"/>
    <col min="14585" max="14585" width="53" style="339" customWidth="1"/>
    <col min="14586" max="14586" width="0" style="339" hidden="1" customWidth="1"/>
    <col min="14587" max="14588" width="21.42578125" style="339" customWidth="1"/>
    <col min="14589" max="14589" width="18.5703125" style="339" customWidth="1"/>
    <col min="14590" max="14590" width="13.140625" style="339" customWidth="1"/>
    <col min="14591" max="14591" width="10.42578125" style="339" customWidth="1"/>
    <col min="14592" max="14592" width="15.5703125" style="339" customWidth="1"/>
    <col min="14593" max="14836" width="10.42578125" style="339"/>
    <col min="14837" max="14837" width="4" style="339" customWidth="1"/>
    <col min="14838" max="14838" width="4.5703125" style="339" customWidth="1"/>
    <col min="14839" max="14839" width="1.85546875" style="339" customWidth="1"/>
    <col min="14840" max="14840" width="4" style="339" customWidth="1"/>
    <col min="14841" max="14841" width="53" style="339" customWidth="1"/>
    <col min="14842" max="14842" width="0" style="339" hidden="1" customWidth="1"/>
    <col min="14843" max="14844" width="21.42578125" style="339" customWidth="1"/>
    <col min="14845" max="14845" width="18.5703125" style="339" customWidth="1"/>
    <col min="14846" max="14846" width="13.140625" style="339" customWidth="1"/>
    <col min="14847" max="14847" width="10.42578125" style="339" customWidth="1"/>
    <col min="14848" max="14848" width="15.5703125" style="339" customWidth="1"/>
    <col min="14849" max="15092" width="10.42578125" style="339"/>
    <col min="15093" max="15093" width="4" style="339" customWidth="1"/>
    <col min="15094" max="15094" width="4.5703125" style="339" customWidth="1"/>
    <col min="15095" max="15095" width="1.85546875" style="339" customWidth="1"/>
    <col min="15096" max="15096" width="4" style="339" customWidth="1"/>
    <col min="15097" max="15097" width="53" style="339" customWidth="1"/>
    <col min="15098" max="15098" width="0" style="339" hidden="1" customWidth="1"/>
    <col min="15099" max="15100" width="21.42578125" style="339" customWidth="1"/>
    <col min="15101" max="15101" width="18.5703125" style="339" customWidth="1"/>
    <col min="15102" max="15102" width="13.140625" style="339" customWidth="1"/>
    <col min="15103" max="15103" width="10.42578125" style="339" customWidth="1"/>
    <col min="15104" max="15104" width="15.5703125" style="339" customWidth="1"/>
    <col min="15105" max="15348" width="10.42578125" style="339"/>
    <col min="15349" max="15349" width="4" style="339" customWidth="1"/>
    <col min="15350" max="15350" width="4.5703125" style="339" customWidth="1"/>
    <col min="15351" max="15351" width="1.85546875" style="339" customWidth="1"/>
    <col min="15352" max="15352" width="4" style="339" customWidth="1"/>
    <col min="15353" max="15353" width="53" style="339" customWidth="1"/>
    <col min="15354" max="15354" width="0" style="339" hidden="1" customWidth="1"/>
    <col min="15355" max="15356" width="21.42578125" style="339" customWidth="1"/>
    <col min="15357" max="15357" width="18.5703125" style="339" customWidth="1"/>
    <col min="15358" max="15358" width="13.140625" style="339" customWidth="1"/>
    <col min="15359" max="15359" width="10.42578125" style="339" customWidth="1"/>
    <col min="15360" max="15360" width="15.5703125" style="339" customWidth="1"/>
    <col min="15361" max="15604" width="10.42578125" style="339"/>
    <col min="15605" max="15605" width="4" style="339" customWidth="1"/>
    <col min="15606" max="15606" width="4.5703125" style="339" customWidth="1"/>
    <col min="15607" max="15607" width="1.85546875" style="339" customWidth="1"/>
    <col min="15608" max="15608" width="4" style="339" customWidth="1"/>
    <col min="15609" max="15609" width="53" style="339" customWidth="1"/>
    <col min="15610" max="15610" width="0" style="339" hidden="1" customWidth="1"/>
    <col min="15611" max="15612" width="21.42578125" style="339" customWidth="1"/>
    <col min="15613" max="15613" width="18.5703125" style="339" customWidth="1"/>
    <col min="15614" max="15614" width="13.140625" style="339" customWidth="1"/>
    <col min="15615" max="15615" width="10.42578125" style="339" customWidth="1"/>
    <col min="15616" max="15616" width="15.5703125" style="339" customWidth="1"/>
    <col min="15617" max="15860" width="10.42578125" style="339"/>
    <col min="15861" max="15861" width="4" style="339" customWidth="1"/>
    <col min="15862" max="15862" width="4.5703125" style="339" customWidth="1"/>
    <col min="15863" max="15863" width="1.85546875" style="339" customWidth="1"/>
    <col min="15864" max="15864" width="4" style="339" customWidth="1"/>
    <col min="15865" max="15865" width="53" style="339" customWidth="1"/>
    <col min="15866" max="15866" width="0" style="339" hidden="1" customWidth="1"/>
    <col min="15867" max="15868" width="21.42578125" style="339" customWidth="1"/>
    <col min="15869" max="15869" width="18.5703125" style="339" customWidth="1"/>
    <col min="15870" max="15870" width="13.140625" style="339" customWidth="1"/>
    <col min="15871" max="15871" width="10.42578125" style="339" customWidth="1"/>
    <col min="15872" max="15872" width="15.5703125" style="339" customWidth="1"/>
    <col min="15873" max="16116" width="10.42578125" style="339"/>
    <col min="16117" max="16117" width="4" style="339" customWidth="1"/>
    <col min="16118" max="16118" width="4.5703125" style="339" customWidth="1"/>
    <col min="16119" max="16119" width="1.85546875" style="339" customWidth="1"/>
    <col min="16120" max="16120" width="4" style="339" customWidth="1"/>
    <col min="16121" max="16121" width="53" style="339" customWidth="1"/>
    <col min="16122" max="16122" width="0" style="339" hidden="1" customWidth="1"/>
    <col min="16123" max="16124" width="21.42578125" style="339" customWidth="1"/>
    <col min="16125" max="16125" width="18.5703125" style="339" customWidth="1"/>
    <col min="16126" max="16126" width="13.140625" style="339" customWidth="1"/>
    <col min="16127" max="16127" width="10.42578125" style="339" customWidth="1"/>
    <col min="16128" max="16128" width="15.5703125" style="339" customWidth="1"/>
    <col min="16129" max="16384" width="10.42578125" style="339"/>
  </cols>
  <sheetData>
    <row r="1" spans="1:20" ht="19.5" thickBot="1">
      <c r="A1" s="339" t="s">
        <v>6</v>
      </c>
    </row>
    <row r="2" spans="1:20" s="328" customFormat="1">
      <c r="A2" s="339" t="s">
        <v>6</v>
      </c>
      <c r="B2" s="434"/>
      <c r="C2" s="70"/>
      <c r="D2" s="435" t="s">
        <v>1421</v>
      </c>
      <c r="E2" s="436"/>
      <c r="F2" s="436"/>
      <c r="G2" s="436"/>
      <c r="H2" s="436"/>
      <c r="I2" s="436"/>
      <c r="J2" s="436"/>
      <c r="K2" s="436"/>
      <c r="L2" s="437" t="s">
        <v>1422</v>
      </c>
      <c r="M2" s="438"/>
    </row>
    <row r="3" spans="1:20" s="328" customFormat="1" ht="19.5" thickBot="1">
      <c r="A3" s="339" t="s">
        <v>6</v>
      </c>
      <c r="B3" s="434"/>
      <c r="C3" s="70"/>
      <c r="D3" s="439"/>
      <c r="E3" s="440"/>
      <c r="F3" s="440"/>
      <c r="G3" s="440"/>
      <c r="H3" s="440"/>
      <c r="I3" s="440"/>
      <c r="J3" s="440"/>
      <c r="K3" s="440"/>
      <c r="L3" s="441"/>
      <c r="M3" s="442"/>
    </row>
    <row r="4" spans="1:20" ht="19.5" thickBot="1">
      <c r="A4" s="339" t="s">
        <v>6</v>
      </c>
      <c r="D4" s="443"/>
      <c r="E4" s="443"/>
      <c r="F4" s="443"/>
      <c r="G4" s="443"/>
      <c r="H4" s="443"/>
      <c r="I4" s="443"/>
      <c r="J4" s="443"/>
    </row>
    <row r="5" spans="1:20" ht="18.75" customHeight="1">
      <c r="A5" s="339" t="s">
        <v>6</v>
      </c>
      <c r="D5" s="444" t="s">
        <v>1423</v>
      </c>
      <c r="E5" s="445"/>
      <c r="F5" s="445"/>
      <c r="G5" s="445"/>
      <c r="H5" s="445"/>
      <c r="I5" s="446"/>
      <c r="J5" s="447" t="s">
        <v>1133</v>
      </c>
      <c r="K5" s="447" t="s">
        <v>1134</v>
      </c>
      <c r="L5" s="448" t="s">
        <v>1135</v>
      </c>
      <c r="M5" s="449"/>
    </row>
    <row r="6" spans="1:20" ht="28.5" customHeight="1">
      <c r="A6" s="339" t="s">
        <v>6</v>
      </c>
      <c r="D6" s="450"/>
      <c r="E6" s="451"/>
      <c r="F6" s="451"/>
      <c r="G6" s="451"/>
      <c r="H6" s="451"/>
      <c r="I6" s="452"/>
      <c r="J6" s="453"/>
      <c r="K6" s="453"/>
      <c r="L6" s="454" t="s">
        <v>1136</v>
      </c>
      <c r="M6" s="455" t="s">
        <v>1137</v>
      </c>
    </row>
    <row r="7" spans="1:20" s="461" customFormat="1">
      <c r="A7" s="339" t="s">
        <v>6</v>
      </c>
      <c r="B7" s="434"/>
      <c r="C7" s="70"/>
      <c r="D7" s="456" t="s">
        <v>1138</v>
      </c>
      <c r="E7" s="457" t="s">
        <v>1424</v>
      </c>
      <c r="F7" s="457"/>
      <c r="G7" s="457"/>
      <c r="H7" s="457"/>
      <c r="I7" s="457"/>
      <c r="J7" s="458"/>
      <c r="K7" s="458"/>
      <c r="L7" s="459"/>
      <c r="M7" s="460"/>
    </row>
    <row r="8" spans="1:20" s="461" customFormat="1">
      <c r="A8" s="339" t="s">
        <v>6</v>
      </c>
      <c r="B8" s="434"/>
      <c r="C8" s="70"/>
      <c r="D8" s="462"/>
      <c r="E8" s="463" t="s">
        <v>1143</v>
      </c>
      <c r="F8" s="463" t="s">
        <v>1425</v>
      </c>
      <c r="G8" s="463"/>
      <c r="H8" s="463"/>
      <c r="I8" s="464"/>
      <c r="J8" s="464">
        <f>J9+J10+J17+J22</f>
        <v>201458731.56998527</v>
      </c>
      <c r="K8" s="464">
        <f>K9+K10+K17+K22</f>
        <v>194911149.70070806</v>
      </c>
      <c r="L8" s="465">
        <f t="shared" ref="L8:L34" si="0">K8-J8</f>
        <v>-6547581.869277209</v>
      </c>
      <c r="M8" s="466">
        <f>IF(K8=0,"-    ",L8/J8)</f>
        <v>-3.2500859199555851E-2</v>
      </c>
      <c r="T8" s="467"/>
    </row>
    <row r="9" spans="1:20" s="328" customFormat="1">
      <c r="A9" s="339" t="s">
        <v>6</v>
      </c>
      <c r="B9" s="468" t="s">
        <v>1426</v>
      </c>
      <c r="C9" s="469"/>
      <c r="D9" s="470"/>
      <c r="E9" s="471"/>
      <c r="F9" s="472"/>
      <c r="G9" s="472" t="s">
        <v>1161</v>
      </c>
      <c r="H9" s="472" t="s">
        <v>1427</v>
      </c>
      <c r="I9" s="472"/>
      <c r="J9" s="473">
        <f>-SUMIF('[1]Mapping CE PREV 2024'!$C$5:$C$387,'118_CE 2024'!B9,'[1]Mapping CE PREV 2024'!$M$5:$M$387)</f>
        <v>201458731.56998527</v>
      </c>
      <c r="K9" s="473">
        <f>-SUMIF('[1]Mapping CE PREV 2024'!$C$5:$C$387,'118_CE 2024'!B9,'[1]Mapping CE PREV 2024'!$I$5:$I$387)</f>
        <v>194690448.72070807</v>
      </c>
      <c r="L9" s="474">
        <f t="shared" si="0"/>
        <v>-6768282.8492771983</v>
      </c>
      <c r="M9" s="475">
        <f t="shared" ref="M9:M34" si="1">IF(K9=0,"-    ",L9/J9)</f>
        <v>-3.3596373790956521E-2</v>
      </c>
      <c r="T9" s="467"/>
    </row>
    <row r="10" spans="1:20" s="328" customFormat="1">
      <c r="A10" s="339" t="s">
        <v>6</v>
      </c>
      <c r="B10" s="434"/>
      <c r="C10" s="70"/>
      <c r="D10" s="476"/>
      <c r="E10" s="477"/>
      <c r="F10" s="478"/>
      <c r="G10" s="472" t="s">
        <v>1164</v>
      </c>
      <c r="H10" s="472" t="s">
        <v>1428</v>
      </c>
      <c r="I10" s="473"/>
      <c r="J10" s="473">
        <f>SUM(J11:J16)</f>
        <v>0</v>
      </c>
      <c r="K10" s="473">
        <f>SUM(K11:K16)</f>
        <v>220700.98</v>
      </c>
      <c r="L10" s="474">
        <f t="shared" si="0"/>
        <v>220700.98</v>
      </c>
      <c r="M10" s="475">
        <v>0</v>
      </c>
      <c r="T10" s="467"/>
    </row>
    <row r="11" spans="1:20" s="484" customFormat="1" ht="25.5">
      <c r="A11" s="339" t="s">
        <v>6</v>
      </c>
      <c r="B11" s="468" t="s">
        <v>1429</v>
      </c>
      <c r="C11" s="469"/>
      <c r="D11" s="470"/>
      <c r="E11" s="471"/>
      <c r="F11" s="479"/>
      <c r="G11" s="471"/>
      <c r="H11" s="480" t="s">
        <v>1143</v>
      </c>
      <c r="I11" s="480" t="s">
        <v>1430</v>
      </c>
      <c r="J11" s="481">
        <f>-SUMIF('[1]Mapping CE PREV 2024'!$C$5:$C$387,'118_CE 2024'!B11,'[1]Mapping CE PREV 2024'!$M$5:$M$387)</f>
        <v>0</v>
      </c>
      <c r="K11" s="481">
        <f>-SUMIF('[1]Mapping CE PREV 2024'!$C$5:$C$387,'118_CE 2024'!B11,'[1]Mapping CE PREV 2024'!$I$5:$I$387)</f>
        <v>0</v>
      </c>
      <c r="L11" s="482">
        <f t="shared" si="0"/>
        <v>0</v>
      </c>
      <c r="M11" s="483" t="str">
        <f t="shared" si="1"/>
        <v xml:space="preserve">-    </v>
      </c>
      <c r="T11" s="467"/>
    </row>
    <row r="12" spans="1:20" s="484" customFormat="1" ht="37.5">
      <c r="A12" s="339" t="s">
        <v>6</v>
      </c>
      <c r="B12" s="468" t="s">
        <v>1431</v>
      </c>
      <c r="C12" s="469"/>
      <c r="D12" s="470"/>
      <c r="E12" s="471"/>
      <c r="F12" s="479"/>
      <c r="G12" s="471"/>
      <c r="H12" s="480" t="s">
        <v>1146</v>
      </c>
      <c r="I12" s="485" t="s">
        <v>1432</v>
      </c>
      <c r="J12" s="458">
        <f>-SUMIF('[1]Mapping CE PREV 2024'!$C$5:$C$387,'118_CE 2024'!B12,'[1]Mapping CE PREV 2024'!$M$5:$M$387)</f>
        <v>0</v>
      </c>
      <c r="K12" s="481">
        <f>-SUMIF('[1]Mapping CE PREV 2024'!$C$5:$C$387,'118_CE 2024'!B12,'[1]Mapping CE PREV 2024'!$I$5:$I$387)</f>
        <v>0</v>
      </c>
      <c r="L12" s="482">
        <f t="shared" si="0"/>
        <v>0</v>
      </c>
      <c r="M12" s="483" t="str">
        <f t="shared" si="1"/>
        <v xml:space="preserve">-    </v>
      </c>
      <c r="T12" s="467"/>
    </row>
    <row r="13" spans="1:20" s="484" customFormat="1" ht="37.5">
      <c r="A13" s="339" t="s">
        <v>6</v>
      </c>
      <c r="B13" s="468" t="s">
        <v>1433</v>
      </c>
      <c r="C13" s="469"/>
      <c r="D13" s="470"/>
      <c r="E13" s="471"/>
      <c r="F13" s="479"/>
      <c r="G13" s="471"/>
      <c r="H13" s="480" t="s">
        <v>1149</v>
      </c>
      <c r="I13" s="485" t="s">
        <v>1434</v>
      </c>
      <c r="J13" s="458">
        <f>-SUMIF('[1]Mapping CE PREV 2024'!$C$5:$C$387,'118_CE 2024'!B13,'[1]Mapping CE PREV 2024'!$M$5:$M$387)</f>
        <v>0</v>
      </c>
      <c r="K13" s="481">
        <f>-SUMIF('[1]Mapping CE PREV 2024'!$C$5:$C$387,'118_CE 2024'!B13,'[1]Mapping CE PREV 2024'!$I$5:$I$387)</f>
        <v>0</v>
      </c>
      <c r="L13" s="482">
        <f t="shared" si="0"/>
        <v>0</v>
      </c>
      <c r="M13" s="483" t="str">
        <f t="shared" si="1"/>
        <v xml:space="preserve">-    </v>
      </c>
      <c r="T13" s="467"/>
    </row>
    <row r="14" spans="1:20" s="484" customFormat="1" ht="25.5">
      <c r="A14" s="339" t="s">
        <v>6</v>
      </c>
      <c r="B14" s="468" t="s">
        <v>1435</v>
      </c>
      <c r="C14" s="469"/>
      <c r="D14" s="470"/>
      <c r="E14" s="471"/>
      <c r="F14" s="479"/>
      <c r="G14" s="471"/>
      <c r="H14" s="480" t="s">
        <v>1152</v>
      </c>
      <c r="I14" s="485" t="s">
        <v>1436</v>
      </c>
      <c r="J14" s="486">
        <f>-SUMIF('[1]Mapping CE PREV 2024'!$C$5:$C$387,'118_CE 2024'!B14,'[1]Mapping CE PREV 2024'!$M$5:$M$387)</f>
        <v>0</v>
      </c>
      <c r="K14" s="481">
        <f>-SUMIF('[1]Mapping CE PREV 2024'!$C$5:$C$387,'118_CE 2024'!B14,'[1]Mapping CE PREV 2024'!$I$5:$I$387)</f>
        <v>0</v>
      </c>
      <c r="L14" s="482">
        <f t="shared" si="0"/>
        <v>0</v>
      </c>
      <c r="M14" s="483" t="str">
        <f t="shared" si="1"/>
        <v xml:space="preserve">-    </v>
      </c>
      <c r="T14" s="467"/>
    </row>
    <row r="15" spans="1:20" s="484" customFormat="1" ht="25.5">
      <c r="A15" s="339" t="s">
        <v>6</v>
      </c>
      <c r="B15" s="468" t="s">
        <v>1437</v>
      </c>
      <c r="C15" s="469"/>
      <c r="D15" s="470"/>
      <c r="E15" s="471"/>
      <c r="F15" s="479"/>
      <c r="G15" s="471"/>
      <c r="H15" s="480" t="s">
        <v>1155</v>
      </c>
      <c r="I15" s="480" t="s">
        <v>1438</v>
      </c>
      <c r="J15" s="486">
        <f>-SUMIF('[1]Mapping CE PREV 2024'!$C$5:$C$387,'118_CE 2024'!B15,'[1]Mapping CE PREV 2024'!$M$5:$M$387)</f>
        <v>0</v>
      </c>
      <c r="K15" s="481">
        <f>-SUMIF('[1]Mapping CE PREV 2024'!$C$5:$C$387,'118_CE 2024'!B15,'[1]Mapping CE PREV 2024'!$I$5:$I$387)</f>
        <v>0</v>
      </c>
      <c r="L15" s="487">
        <f t="shared" si="0"/>
        <v>0</v>
      </c>
      <c r="M15" s="488" t="str">
        <f t="shared" si="1"/>
        <v xml:space="preserve">-    </v>
      </c>
      <c r="T15" s="467"/>
    </row>
    <row r="16" spans="1:20" s="484" customFormat="1" ht="25.5">
      <c r="A16" s="339" t="s">
        <v>6</v>
      </c>
      <c r="B16" s="468" t="s">
        <v>1439</v>
      </c>
      <c r="C16" s="469"/>
      <c r="D16" s="470"/>
      <c r="E16" s="471"/>
      <c r="F16" s="479"/>
      <c r="G16" s="471"/>
      <c r="H16" s="480" t="s">
        <v>1178</v>
      </c>
      <c r="I16" s="480" t="s">
        <v>1440</v>
      </c>
      <c r="J16" s="489">
        <f>-SUMIF('[1]Mapping CE PREV 2024'!$C$5:$C$387,'118_CE 2024'!B16,'[1]Mapping CE PREV 2024'!$M$5:$M$387)</f>
        <v>0</v>
      </c>
      <c r="K16" s="481">
        <f>-SUMIF('[1]Mapping CE PREV 2024'!$C$5:$C$387,'118_CE 2024'!B16,'[1]Mapping CE PREV 2024'!$I$5:$I$387)</f>
        <v>220700.98</v>
      </c>
      <c r="L16" s="482">
        <f t="shared" si="0"/>
        <v>220700.98</v>
      </c>
      <c r="M16" s="483">
        <v>0</v>
      </c>
      <c r="T16" s="467"/>
    </row>
    <row r="17" spans="1:20" s="361" customFormat="1">
      <c r="A17" s="339" t="s">
        <v>6</v>
      </c>
      <c r="B17" s="468"/>
      <c r="C17" s="129"/>
      <c r="D17" s="470"/>
      <c r="E17" s="471"/>
      <c r="F17" s="472"/>
      <c r="G17" s="478" t="s">
        <v>1199</v>
      </c>
      <c r="H17" s="478" t="s">
        <v>1441</v>
      </c>
      <c r="I17" s="490"/>
      <c r="J17" s="491">
        <f>SUM(J18:J21)</f>
        <v>0</v>
      </c>
      <c r="K17" s="491">
        <f>SUM(K18:K21)</f>
        <v>0</v>
      </c>
      <c r="L17" s="492">
        <f t="shared" si="0"/>
        <v>0</v>
      </c>
      <c r="M17" s="493" t="str">
        <f t="shared" si="1"/>
        <v xml:space="preserve">-    </v>
      </c>
      <c r="T17" s="467"/>
    </row>
    <row r="18" spans="1:20" s="361" customFormat="1" ht="25.5">
      <c r="A18" s="339" t="s">
        <v>6</v>
      </c>
      <c r="B18" s="468" t="s">
        <v>1442</v>
      </c>
      <c r="C18" s="469"/>
      <c r="D18" s="494"/>
      <c r="E18" s="495"/>
      <c r="F18" s="496"/>
      <c r="G18" s="496"/>
      <c r="H18" s="497" t="s">
        <v>1143</v>
      </c>
      <c r="I18" s="497" t="s">
        <v>1443</v>
      </c>
      <c r="J18" s="486">
        <f>-SUMIF('[1]Mapping CE PREV 2024'!$C$5:$C$387,'118_CE 2024'!B18,'[1]Mapping CE PREV 2024'!$M$5:$M$387)</f>
        <v>0</v>
      </c>
      <c r="K18" s="481">
        <f>-SUMIF('[1]Mapping CE PREV 2024'!$C$5:$C$387,'118_CE 2024'!B18,'[1]Mapping CE PREV 2024'!$I$5:$I$387)</f>
        <v>0</v>
      </c>
      <c r="L18" s="498">
        <f t="shared" si="0"/>
        <v>0</v>
      </c>
      <c r="M18" s="499" t="str">
        <f t="shared" si="1"/>
        <v xml:space="preserve">-    </v>
      </c>
      <c r="T18" s="467"/>
    </row>
    <row r="19" spans="1:20" s="361" customFormat="1" ht="25.5">
      <c r="A19" s="339" t="s">
        <v>6</v>
      </c>
      <c r="B19" s="468" t="s">
        <v>1444</v>
      </c>
      <c r="C19" s="469"/>
      <c r="D19" s="494"/>
      <c r="E19" s="495"/>
      <c r="F19" s="496"/>
      <c r="G19" s="496"/>
      <c r="H19" s="497" t="s">
        <v>1146</v>
      </c>
      <c r="I19" s="497" t="s">
        <v>1445</v>
      </c>
      <c r="J19" s="486">
        <f>-SUMIF('[1]Mapping CE PREV 2024'!$C$5:$C$387,'118_CE 2024'!B19,'[1]Mapping CE PREV 2024'!$M$5:$M$387)</f>
        <v>0</v>
      </c>
      <c r="K19" s="481">
        <f>-SUMIF('[1]Mapping CE PREV 2024'!$C$5:$C$387,'118_CE 2024'!B19,'[1]Mapping CE PREV 2024'!$I$5:$I$387)</f>
        <v>0</v>
      </c>
      <c r="L19" s="498">
        <f t="shared" si="0"/>
        <v>0</v>
      </c>
      <c r="M19" s="499" t="str">
        <f t="shared" si="1"/>
        <v xml:space="preserve">-    </v>
      </c>
      <c r="T19" s="467"/>
    </row>
    <row r="20" spans="1:20" s="361" customFormat="1" ht="25.5">
      <c r="A20" s="339" t="s">
        <v>6</v>
      </c>
      <c r="B20" s="468" t="s">
        <v>1446</v>
      </c>
      <c r="C20" s="469"/>
      <c r="D20" s="494"/>
      <c r="E20" s="495"/>
      <c r="F20" s="496"/>
      <c r="G20" s="496"/>
      <c r="H20" s="497" t="s">
        <v>1149</v>
      </c>
      <c r="I20" s="497" t="s">
        <v>1447</v>
      </c>
      <c r="J20" s="489">
        <f>-SUMIF('[1]Mapping CE PREV 2024'!$C$5:$C$387,'118_CE 2024'!B20,'[1]Mapping CE PREV 2024'!$M$5:$M$387)</f>
        <v>0</v>
      </c>
      <c r="K20" s="481">
        <f>-SUMIF('[1]Mapping CE PREV 2024'!$C$5:$C$387,'118_CE 2024'!B20,'[1]Mapping CE PREV 2024'!$I$5:$I$387)</f>
        <v>0</v>
      </c>
      <c r="L20" s="498">
        <f t="shared" si="0"/>
        <v>0</v>
      </c>
      <c r="M20" s="499" t="str">
        <f t="shared" si="1"/>
        <v xml:space="preserve">-    </v>
      </c>
      <c r="T20" s="467"/>
    </row>
    <row r="21" spans="1:20" s="361" customFormat="1" ht="25.5">
      <c r="A21" s="339" t="s">
        <v>6</v>
      </c>
      <c r="B21" s="468" t="s">
        <v>1448</v>
      </c>
      <c r="C21" s="469"/>
      <c r="D21" s="494"/>
      <c r="E21" s="495"/>
      <c r="F21" s="496"/>
      <c r="G21" s="496"/>
      <c r="H21" s="497" t="s">
        <v>1152</v>
      </c>
      <c r="I21" s="497" t="s">
        <v>1449</v>
      </c>
      <c r="J21" s="486">
        <f>-SUMIF('[1]Mapping CE PREV 2024'!$C$5:$C$387,'118_CE 2024'!B21,'[1]Mapping CE PREV 2024'!$M$5:$M$387)</f>
        <v>0</v>
      </c>
      <c r="K21" s="481">
        <f>-SUMIF('[1]Mapping CE PREV 2024'!$C$5:$C$387,'118_CE 2024'!B21,'[1]Mapping CE PREV 2024'!$I$5:$I$387)</f>
        <v>0</v>
      </c>
      <c r="L21" s="498">
        <f t="shared" si="0"/>
        <v>0</v>
      </c>
      <c r="M21" s="499" t="str">
        <f t="shared" si="1"/>
        <v xml:space="preserve">-    </v>
      </c>
      <c r="T21" s="467"/>
    </row>
    <row r="22" spans="1:20" s="361" customFormat="1">
      <c r="A22" s="339" t="s">
        <v>6</v>
      </c>
      <c r="B22" s="468" t="s">
        <v>1450</v>
      </c>
      <c r="C22" s="469"/>
      <c r="D22" s="494"/>
      <c r="E22" s="495"/>
      <c r="F22" s="472"/>
      <c r="G22" s="500" t="s">
        <v>1202</v>
      </c>
      <c r="H22" s="472" t="s">
        <v>1451</v>
      </c>
      <c r="I22" s="472"/>
      <c r="J22" s="473">
        <f>-SUMIF('[1]Mapping CE PREV 2024'!$C$5:$C$387,'118_CE 2024'!B22,'[1]Mapping CE PREV 2024'!$M$5:$M$387)</f>
        <v>0</v>
      </c>
      <c r="K22" s="473">
        <f>-SUMIF('[1]Mapping CE PREV 2024'!$C$5:$C$387,'118_CE 2024'!B22,'[1]Mapping CE PREV 2024'!$I$5:$I$387)</f>
        <v>0</v>
      </c>
      <c r="L22" s="474">
        <f t="shared" si="0"/>
        <v>0</v>
      </c>
      <c r="M22" s="475" t="str">
        <f t="shared" si="1"/>
        <v xml:space="preserve">-    </v>
      </c>
      <c r="T22" s="467"/>
    </row>
    <row r="23" spans="1:20" s="501" customFormat="1">
      <c r="A23" s="339" t="s">
        <v>6</v>
      </c>
      <c r="B23" s="468" t="s">
        <v>1452</v>
      </c>
      <c r="C23" s="469"/>
      <c r="D23" s="476"/>
      <c r="E23" s="463" t="s">
        <v>1146</v>
      </c>
      <c r="F23" s="463" t="s">
        <v>1453</v>
      </c>
      <c r="G23" s="463"/>
      <c r="H23" s="463"/>
      <c r="I23" s="464"/>
      <c r="J23" s="465">
        <f>-SUMIF('[1]Mapping CE PREV 2024'!$C$5:$C$387,'118_CE 2024'!B23,'[1]Mapping CE PREV 2024'!$M$5:$M$387)</f>
        <v>-2500000</v>
      </c>
      <c r="K23" s="464">
        <f>-SUMIF('[1]Mapping CE PREV 2024'!$C$5:$C$387,'118_CE 2024'!B23,'[1]Mapping CE PREV 2024'!$I$5:$I$387)</f>
        <v>-2575581.27</v>
      </c>
      <c r="L23" s="465">
        <f t="shared" si="0"/>
        <v>-75581.270000000019</v>
      </c>
      <c r="M23" s="466">
        <f t="shared" si="1"/>
        <v>3.0232508000000009E-2</v>
      </c>
      <c r="T23" s="467"/>
    </row>
    <row r="24" spans="1:20" s="501" customFormat="1">
      <c r="A24" s="339" t="s">
        <v>6</v>
      </c>
      <c r="B24" s="468" t="s">
        <v>1454</v>
      </c>
      <c r="C24" s="469"/>
      <c r="D24" s="476"/>
      <c r="E24" s="463" t="s">
        <v>1149</v>
      </c>
      <c r="F24" s="463" t="s">
        <v>1455</v>
      </c>
      <c r="G24" s="463"/>
      <c r="H24" s="463"/>
      <c r="I24" s="464"/>
      <c r="J24" s="465">
        <f>-SUMIF('[1]Mapping CE PREV 2024'!$C$5:$C$387,'118_CE 2024'!B24,'[1]Mapping CE PREV 2024'!$M$5:$M$387)</f>
        <v>1244223.9899999998</v>
      </c>
      <c r="K24" s="464">
        <f>-SUMIF('[1]Mapping CE PREV 2024'!$C$5:$C$387,'118_CE 2024'!B24,'[1]Mapping CE PREV 2024'!$I$5:$I$387)</f>
        <v>1903825.2499999998</v>
      </c>
      <c r="L24" s="465">
        <f t="shared" si="0"/>
        <v>659601.26</v>
      </c>
      <c r="M24" s="466">
        <f t="shared" si="1"/>
        <v>0.5301306399019039</v>
      </c>
      <c r="T24" s="467"/>
    </row>
    <row r="25" spans="1:20" s="501" customFormat="1">
      <c r="A25" s="339" t="s">
        <v>6</v>
      </c>
      <c r="B25" s="502"/>
      <c r="C25" s="469"/>
      <c r="D25" s="476"/>
      <c r="E25" s="463" t="s">
        <v>1152</v>
      </c>
      <c r="F25" s="463" t="s">
        <v>1456</v>
      </c>
      <c r="G25" s="463"/>
      <c r="H25" s="463"/>
      <c r="I25" s="464"/>
      <c r="J25" s="464">
        <f>+SUM(J26:J28)</f>
        <v>187250712.50001469</v>
      </c>
      <c r="K25" s="464">
        <f>+SUM(K26:K28)</f>
        <v>185707013.75001457</v>
      </c>
      <c r="L25" s="465">
        <f t="shared" si="0"/>
        <v>-1543698.7500001192</v>
      </c>
      <c r="M25" s="466">
        <f t="shared" si="1"/>
        <v>-8.2440207003217584E-3</v>
      </c>
      <c r="T25" s="467"/>
    </row>
    <row r="26" spans="1:20" s="361" customFormat="1">
      <c r="A26" s="339" t="s">
        <v>6</v>
      </c>
      <c r="B26" s="468" t="s">
        <v>1457</v>
      </c>
      <c r="C26" s="469"/>
      <c r="D26" s="494"/>
      <c r="E26" s="495"/>
      <c r="F26" s="496"/>
      <c r="G26" s="495" t="s">
        <v>1161</v>
      </c>
      <c r="H26" s="496" t="s">
        <v>1458</v>
      </c>
      <c r="I26" s="496"/>
      <c r="J26" s="489">
        <f>-SUMIF('[1]Mapping CE PREV 2024'!$C$5:$C$387,'118_CE 2024'!B26,'[1]Mapping CE PREV 2024'!$M$5:$M$387)</f>
        <v>180043361.08001468</v>
      </c>
      <c r="K26" s="481">
        <f>-SUMIF('[1]Mapping CE PREV 2024'!$C$5:$C$387,'118_CE 2024'!B26,'[1]Mapping CE PREV 2024'!$I$5:$I$387)</f>
        <v>178494093.86001456</v>
      </c>
      <c r="L26" s="482">
        <f t="shared" si="0"/>
        <v>-1549267.220000118</v>
      </c>
      <c r="M26" s="483">
        <f t="shared" si="1"/>
        <v>-8.6049672184890739E-3</v>
      </c>
      <c r="T26" s="467"/>
    </row>
    <row r="27" spans="1:20" s="361" customFormat="1">
      <c r="A27" s="339" t="s">
        <v>6</v>
      </c>
      <c r="B27" s="468" t="s">
        <v>1459</v>
      </c>
      <c r="C27" s="469"/>
      <c r="D27" s="494"/>
      <c r="E27" s="495"/>
      <c r="F27" s="496"/>
      <c r="G27" s="495" t="s">
        <v>1164</v>
      </c>
      <c r="H27" s="496" t="s">
        <v>1460</v>
      </c>
      <c r="I27" s="496"/>
      <c r="J27" s="489">
        <f>-SUMIF('[1]Mapping CE PREV 2024'!$C$5:$C$387,'118_CE 2024'!B27,'[1]Mapping CE PREV 2024'!$M$5:$M$387)</f>
        <v>2450120.65</v>
      </c>
      <c r="K27" s="481">
        <f>-SUMIF('[1]Mapping CE PREV 2024'!$C$5:$C$387,'118_CE 2024'!B27,'[1]Mapping CE PREV 2024'!$I$5:$I$387)</f>
        <v>2450120.65</v>
      </c>
      <c r="L27" s="482">
        <f t="shared" si="0"/>
        <v>0</v>
      </c>
      <c r="M27" s="483">
        <f t="shared" si="1"/>
        <v>0</v>
      </c>
      <c r="T27" s="467"/>
    </row>
    <row r="28" spans="1:20" s="328" customFormat="1">
      <c r="A28" s="339" t="s">
        <v>6</v>
      </c>
      <c r="B28" s="468" t="s">
        <v>1461</v>
      </c>
      <c r="C28" s="469"/>
      <c r="D28" s="503"/>
      <c r="E28" s="504"/>
      <c r="F28" s="505"/>
      <c r="G28" s="504" t="s">
        <v>1199</v>
      </c>
      <c r="H28" s="505" t="s">
        <v>1462</v>
      </c>
      <c r="I28" s="506"/>
      <c r="J28" s="489">
        <f>-SUMIF('[1]Mapping CE PREV 2024'!$C$5:$C$387,'118_CE 2024'!B28,'[1]Mapping CE PREV 2024'!$M$5:$M$387)</f>
        <v>4757230.7700000014</v>
      </c>
      <c r="K28" s="481">
        <f>-SUMIF('[1]Mapping CE PREV 2024'!$C$5:$C$387,'118_CE 2024'!B28,'[1]Mapping CE PREV 2024'!$I$5:$I$387)</f>
        <v>4762799.2400000012</v>
      </c>
      <c r="L28" s="507">
        <f t="shared" si="0"/>
        <v>5568.4699999997392</v>
      </c>
      <c r="M28" s="508">
        <f t="shared" si="1"/>
        <v>1.1705276176879134E-3</v>
      </c>
      <c r="T28" s="467"/>
    </row>
    <row r="29" spans="1:20" s="461" customFormat="1">
      <c r="A29" s="339" t="s">
        <v>6</v>
      </c>
      <c r="B29" s="468" t="s">
        <v>1463</v>
      </c>
      <c r="C29" s="469"/>
      <c r="D29" s="476"/>
      <c r="E29" s="463" t="s">
        <v>1155</v>
      </c>
      <c r="F29" s="463" t="s">
        <v>1464</v>
      </c>
      <c r="G29" s="463"/>
      <c r="H29" s="463"/>
      <c r="I29" s="464"/>
      <c r="J29" s="465">
        <f>-SUMIF('[1]Mapping CE PREV 2024'!$C$5:$C$387,'118_CE 2024'!B29,'[1]Mapping CE PREV 2024'!$M$5:$M$387)</f>
        <v>1435602.7</v>
      </c>
      <c r="K29" s="464">
        <f>-SUMIF('[1]Mapping CE PREV 2024'!$C$5:$C$387,'118_CE 2024'!B29,'[1]Mapping CE PREV 2024'!$I$5:$I$387)</f>
        <v>1184903.8700000001</v>
      </c>
      <c r="L29" s="465">
        <f t="shared" si="0"/>
        <v>-250698.82999999984</v>
      </c>
      <c r="M29" s="466">
        <f t="shared" si="1"/>
        <v>-0.17462967295895993</v>
      </c>
      <c r="T29" s="467"/>
    </row>
    <row r="30" spans="1:20" s="461" customFormat="1">
      <c r="A30" s="339" t="s">
        <v>6</v>
      </c>
      <c r="B30" s="468" t="s">
        <v>1465</v>
      </c>
      <c r="C30" s="469"/>
      <c r="D30" s="476"/>
      <c r="E30" s="463" t="s">
        <v>1178</v>
      </c>
      <c r="F30" s="463" t="s">
        <v>1466</v>
      </c>
      <c r="G30" s="463"/>
      <c r="H30" s="463"/>
      <c r="I30" s="464"/>
      <c r="J30" s="465">
        <f>-SUMIF('[1]Mapping CE PREV 2024'!$C$5:$C$387,'118_CE 2024'!B30,'[1]Mapping CE PREV 2024'!$M$5:$M$387)</f>
        <v>1763789.94</v>
      </c>
      <c r="K30" s="464">
        <f>-SUMIF('[1]Mapping CE PREV 2024'!$C$5:$C$387,'118_CE 2024'!B30,'[1]Mapping CE PREV 2024'!$I$5:$I$387)</f>
        <v>1663789.94</v>
      </c>
      <c r="L30" s="465">
        <f t="shared" si="0"/>
        <v>-100000</v>
      </c>
      <c r="M30" s="466">
        <f t="shared" si="1"/>
        <v>-5.6696093867050858E-2</v>
      </c>
      <c r="T30" s="467"/>
    </row>
    <row r="31" spans="1:20" s="461" customFormat="1">
      <c r="A31" s="339" t="s">
        <v>6</v>
      </c>
      <c r="B31" s="468" t="s">
        <v>1467</v>
      </c>
      <c r="C31" s="469"/>
      <c r="D31" s="476"/>
      <c r="E31" s="463" t="s">
        <v>1181</v>
      </c>
      <c r="F31" s="463" t="s">
        <v>1468</v>
      </c>
      <c r="G31" s="463"/>
      <c r="H31" s="463"/>
      <c r="I31" s="463"/>
      <c r="J31" s="464">
        <f>-SUMIF('[1]Mapping CE PREV 2024'!$C$5:$C$387,'118_CE 2024'!B31,'[1]Mapping CE PREV 2024'!$M$5:$M$387)</f>
        <v>13219281.719125001</v>
      </c>
      <c r="K31" s="464">
        <f>-SUMIF('[1]Mapping CE PREV 2024'!$C$5:$C$387,'118_CE 2024'!B31,'[1]Mapping CE PREV 2024'!$I$5:$I$387)</f>
        <v>13219281.719125001</v>
      </c>
      <c r="L31" s="465">
        <f t="shared" si="0"/>
        <v>0</v>
      </c>
      <c r="M31" s="466">
        <f t="shared" si="1"/>
        <v>0</v>
      </c>
      <c r="T31" s="467"/>
    </row>
    <row r="32" spans="1:20" s="461" customFormat="1">
      <c r="A32" s="339" t="s">
        <v>6</v>
      </c>
      <c r="B32" s="468" t="s">
        <v>1469</v>
      </c>
      <c r="C32" s="469"/>
      <c r="D32" s="476"/>
      <c r="E32" s="463" t="s">
        <v>1184</v>
      </c>
      <c r="F32" s="463" t="s">
        <v>1470</v>
      </c>
      <c r="G32" s="463"/>
      <c r="H32" s="463"/>
      <c r="I32" s="463"/>
      <c r="J32" s="464">
        <f>-SUMIF('[1]Mapping CE PREV 2024'!$C$5:$C$387,'118_CE 2024'!B32,'[1]Mapping CE PREV 2024'!$M$5:$M$387)</f>
        <v>0</v>
      </c>
      <c r="K32" s="464">
        <f>-SUMIF('[1]Mapping CE PREV 2024'!$C$5:$C$387,'118_CE 2024'!B32,'[1]Mapping CE PREV 2024'!$I$5:$I$387)</f>
        <v>0</v>
      </c>
      <c r="L32" s="465">
        <f t="shared" si="0"/>
        <v>0</v>
      </c>
      <c r="M32" s="466" t="str">
        <f t="shared" si="1"/>
        <v xml:space="preserve">-    </v>
      </c>
      <c r="T32" s="467"/>
    </row>
    <row r="33" spans="1:20" s="461" customFormat="1">
      <c r="A33" s="339" t="s">
        <v>6</v>
      </c>
      <c r="B33" s="468" t="s">
        <v>1471</v>
      </c>
      <c r="C33" s="469"/>
      <c r="D33" s="476"/>
      <c r="E33" s="463" t="s">
        <v>1187</v>
      </c>
      <c r="F33" s="463" t="s">
        <v>1472</v>
      </c>
      <c r="G33" s="463"/>
      <c r="H33" s="463"/>
      <c r="I33" s="463"/>
      <c r="J33" s="464">
        <f>-SUMIF('[1]Mapping CE PREV 2024'!$C$5:$C$387,'118_CE 2024'!B33,'[1]Mapping CE PREV 2024'!$M$5:$M$387)</f>
        <v>728952.57</v>
      </c>
      <c r="K33" s="464">
        <f>-SUMIF('[1]Mapping CE PREV 2024'!$C$5:$C$387,'118_CE 2024'!B33,'[1]Mapping CE PREV 2024'!$I$5:$I$387)</f>
        <v>728952.57</v>
      </c>
      <c r="L33" s="465">
        <f t="shared" si="0"/>
        <v>0</v>
      </c>
      <c r="M33" s="466">
        <f t="shared" si="1"/>
        <v>0</v>
      </c>
      <c r="T33" s="467"/>
    </row>
    <row r="34" spans="1:20" s="461" customFormat="1">
      <c r="A34" s="339" t="s">
        <v>6</v>
      </c>
      <c r="B34" s="468"/>
      <c r="C34" s="70"/>
      <c r="D34" s="509"/>
      <c r="E34" s="510" t="s">
        <v>1209</v>
      </c>
      <c r="F34" s="510"/>
      <c r="G34" s="510"/>
      <c r="H34" s="510"/>
      <c r="I34" s="511"/>
      <c r="J34" s="512">
        <f>J8+J23+J24+J25+SUM(J29:J33)</f>
        <v>404601294.98912495</v>
      </c>
      <c r="K34" s="512">
        <f>K8+K23+K24+K25+SUM(K29:K33)</f>
        <v>396743335.52984762</v>
      </c>
      <c r="L34" s="513">
        <f t="shared" si="0"/>
        <v>-7857959.4592773318</v>
      </c>
      <c r="M34" s="514">
        <f t="shared" si="1"/>
        <v>-1.9421488652152093E-2</v>
      </c>
      <c r="T34" s="467"/>
    </row>
    <row r="35" spans="1:20" s="328" customFormat="1">
      <c r="A35" s="339" t="s">
        <v>6</v>
      </c>
      <c r="B35" s="468"/>
      <c r="C35" s="70"/>
      <c r="D35" s="515"/>
      <c r="E35" s="504"/>
      <c r="F35" s="505"/>
      <c r="G35" s="505"/>
      <c r="H35" s="505"/>
      <c r="I35" s="505"/>
      <c r="J35" s="489"/>
      <c r="K35" s="489"/>
      <c r="L35" s="507"/>
      <c r="M35" s="508"/>
      <c r="T35" s="467"/>
    </row>
    <row r="36" spans="1:20" s="461" customFormat="1">
      <c r="A36" s="339" t="s">
        <v>6</v>
      </c>
      <c r="B36" s="468"/>
      <c r="C36" s="70"/>
      <c r="D36" s="516" t="s">
        <v>1210</v>
      </c>
      <c r="E36" s="517" t="s">
        <v>1473</v>
      </c>
      <c r="F36" s="266"/>
      <c r="G36" s="266"/>
      <c r="H36" s="266"/>
      <c r="I36" s="266"/>
      <c r="J36" s="489"/>
      <c r="K36" s="489"/>
      <c r="L36" s="518">
        <f t="shared" ref="L36:L99" si="2">K36-J36</f>
        <v>0</v>
      </c>
      <c r="M36" s="519"/>
      <c r="T36" s="467"/>
    </row>
    <row r="37" spans="1:20" s="461" customFormat="1">
      <c r="A37" s="339" t="s">
        <v>6</v>
      </c>
      <c r="B37" s="468"/>
      <c r="C37" s="70"/>
      <c r="D37" s="476"/>
      <c r="E37" s="520" t="s">
        <v>1143</v>
      </c>
      <c r="F37" s="463" t="s">
        <v>1474</v>
      </c>
      <c r="G37" s="463"/>
      <c r="H37" s="463"/>
      <c r="I37" s="463"/>
      <c r="J37" s="464">
        <f>SUM(J38:J39)</f>
        <v>107884406.02</v>
      </c>
      <c r="K37" s="464">
        <f>SUM(K38:K39)</f>
        <v>107789155.89000002</v>
      </c>
      <c r="L37" s="465">
        <f t="shared" si="2"/>
        <v>-95250.12999998033</v>
      </c>
      <c r="M37" s="466">
        <f t="shared" ref="M37:M84" si="3">IF(K37=0,"-    ",L37/J37)</f>
        <v>-8.8289061889373075E-4</v>
      </c>
      <c r="T37" s="467"/>
    </row>
    <row r="38" spans="1:20" s="328" customFormat="1">
      <c r="A38" s="339" t="s">
        <v>6</v>
      </c>
      <c r="B38" s="468" t="s">
        <v>1475</v>
      </c>
      <c r="C38" s="469"/>
      <c r="D38" s="503"/>
      <c r="E38" s="504"/>
      <c r="F38" s="505"/>
      <c r="G38" s="471" t="s">
        <v>1161</v>
      </c>
      <c r="H38" s="505" t="s">
        <v>1476</v>
      </c>
      <c r="I38" s="505"/>
      <c r="J38" s="489">
        <f>SUMIF('[1]Mapping CE PREV 2024'!$C$5:$C$387,'118_CE 2024'!B38,'[1]Mapping CE PREV 2024'!$M$5:$M$387)</f>
        <v>106750261.17999999</v>
      </c>
      <c r="K38" s="481">
        <f>SUMIF('[1]Mapping CE PREV 2024'!$C$5:$C$387,'118_CE 2024'!B38,'[1]Mapping CE PREV 2024'!$I$5:$I$387)</f>
        <v>106699011.05000001</v>
      </c>
      <c r="L38" s="507">
        <f t="shared" si="2"/>
        <v>-51250.12999998033</v>
      </c>
      <c r="M38" s="508">
        <f t="shared" si="3"/>
        <v>-4.8009371999159294E-4</v>
      </c>
      <c r="T38" s="467"/>
    </row>
    <row r="39" spans="1:20" s="328" customFormat="1">
      <c r="A39" s="339" t="s">
        <v>6</v>
      </c>
      <c r="B39" s="468" t="s">
        <v>1477</v>
      </c>
      <c r="C39" s="469"/>
      <c r="D39" s="503"/>
      <c r="E39" s="504"/>
      <c r="F39" s="505"/>
      <c r="G39" s="504" t="s">
        <v>1164</v>
      </c>
      <c r="H39" s="505" t="s">
        <v>1478</v>
      </c>
      <c r="I39" s="505"/>
      <c r="J39" s="489">
        <f>SUMIF('[1]Mapping CE PREV 2024'!$C$5:$C$387,'118_CE 2024'!B39,'[1]Mapping CE PREV 2024'!$M$5:$M$387)</f>
        <v>1134144.8400000001</v>
      </c>
      <c r="K39" s="481">
        <f>SUMIF('[1]Mapping CE PREV 2024'!$C$5:$C$387,'118_CE 2024'!B39,'[1]Mapping CE PREV 2024'!$I$5:$I$387)</f>
        <v>1090144.8400000001</v>
      </c>
      <c r="L39" s="507">
        <f t="shared" si="2"/>
        <v>-44000</v>
      </c>
      <c r="M39" s="508">
        <f t="shared" si="3"/>
        <v>-3.8795750285298657E-2</v>
      </c>
      <c r="T39" s="467"/>
    </row>
    <row r="40" spans="1:20" s="461" customFormat="1">
      <c r="A40" s="339" t="s">
        <v>6</v>
      </c>
      <c r="B40" s="468"/>
      <c r="C40" s="70"/>
      <c r="D40" s="476"/>
      <c r="E40" s="520" t="s">
        <v>1146</v>
      </c>
      <c r="F40" s="463" t="s">
        <v>1479</v>
      </c>
      <c r="G40" s="463"/>
      <c r="H40" s="463"/>
      <c r="I40" s="463"/>
      <c r="J40" s="464">
        <f>SUM(J41:J57)</f>
        <v>23840033.809999999</v>
      </c>
      <c r="K40" s="464">
        <f>SUM(K41:K57)</f>
        <v>23862326.600000001</v>
      </c>
      <c r="L40" s="465">
        <f t="shared" si="2"/>
        <v>22292.790000002831</v>
      </c>
      <c r="M40" s="466">
        <f t="shared" si="3"/>
        <v>9.3509892551628187E-4</v>
      </c>
      <c r="T40" s="467"/>
    </row>
    <row r="41" spans="1:20" s="328" customFormat="1">
      <c r="A41" s="339" t="s">
        <v>6</v>
      </c>
      <c r="B41" s="468" t="s">
        <v>1480</v>
      </c>
      <c r="C41" s="469"/>
      <c r="D41" s="515"/>
      <c r="E41" s="504"/>
      <c r="F41" s="505"/>
      <c r="G41" s="504" t="s">
        <v>1161</v>
      </c>
      <c r="H41" s="505" t="s">
        <v>1481</v>
      </c>
      <c r="I41" s="505"/>
      <c r="J41" s="486">
        <f>SUMIF('[1]Mapping CE PREV 2024'!$C$5:$C$387,'118_CE 2024'!B41,'[1]Mapping CE PREV 2024'!$M$5:$M$387)</f>
        <v>0</v>
      </c>
      <c r="K41" s="481">
        <f>SUMIF('[1]Mapping CE PREV 2024'!$C$5:$C$387,'118_CE 2024'!B41,'[1]Mapping CE PREV 2024'!$I$5:$I$387)</f>
        <v>0</v>
      </c>
      <c r="L41" s="507">
        <f t="shared" si="2"/>
        <v>0</v>
      </c>
      <c r="M41" s="508" t="str">
        <f t="shared" si="3"/>
        <v xml:space="preserve">-    </v>
      </c>
      <c r="T41" s="467"/>
    </row>
    <row r="42" spans="1:20" s="328" customFormat="1">
      <c r="A42" s="339" t="s">
        <v>6</v>
      </c>
      <c r="B42" s="468" t="s">
        <v>1482</v>
      </c>
      <c r="C42" s="469"/>
      <c r="D42" s="515"/>
      <c r="E42" s="504"/>
      <c r="F42" s="505"/>
      <c r="G42" s="504" t="s">
        <v>1164</v>
      </c>
      <c r="H42" s="505" t="s">
        <v>1483</v>
      </c>
      <c r="I42" s="505"/>
      <c r="J42" s="486">
        <f>SUMIF('[1]Mapping CE PREV 2024'!$C$5:$C$387,'118_CE 2024'!B42,'[1]Mapping CE PREV 2024'!$M$5:$M$387)</f>
        <v>0</v>
      </c>
      <c r="K42" s="481">
        <f>SUMIF('[1]Mapping CE PREV 2024'!$C$5:$C$387,'118_CE 2024'!B42,'[1]Mapping CE PREV 2024'!$I$5:$I$387)</f>
        <v>0</v>
      </c>
      <c r="L42" s="507">
        <f t="shared" si="2"/>
        <v>0</v>
      </c>
      <c r="M42" s="508" t="str">
        <f t="shared" si="3"/>
        <v xml:space="preserve">-    </v>
      </c>
      <c r="T42" s="467"/>
    </row>
    <row r="43" spans="1:20" s="328" customFormat="1">
      <c r="A43" s="339" t="s">
        <v>6</v>
      </c>
      <c r="B43" s="468" t="s">
        <v>1484</v>
      </c>
      <c r="C43" s="469"/>
      <c r="D43" s="515"/>
      <c r="E43" s="504"/>
      <c r="F43" s="267"/>
      <c r="G43" s="495" t="s">
        <v>1199</v>
      </c>
      <c r="H43" s="496" t="s">
        <v>1485</v>
      </c>
      <c r="I43" s="496"/>
      <c r="J43" s="486">
        <f>SUMIF('[1]Mapping CE PREV 2024'!$C$5:$C$387,'118_CE 2024'!B43,'[1]Mapping CE PREV 2024'!$M$5:$M$387)</f>
        <v>0</v>
      </c>
      <c r="K43" s="481">
        <f>SUMIF('[1]Mapping CE PREV 2024'!$C$5:$C$387,'118_CE 2024'!B43,'[1]Mapping CE PREV 2024'!$I$5:$I$387)</f>
        <v>0</v>
      </c>
      <c r="L43" s="507">
        <f t="shared" si="2"/>
        <v>0</v>
      </c>
      <c r="M43" s="508" t="str">
        <f t="shared" si="3"/>
        <v xml:space="preserve">-    </v>
      </c>
      <c r="T43" s="467"/>
    </row>
    <row r="44" spans="1:20" s="328" customFormat="1">
      <c r="A44" s="339" t="s">
        <v>6</v>
      </c>
      <c r="B44" s="468" t="s">
        <v>1486</v>
      </c>
      <c r="C44" s="469"/>
      <c r="D44" s="515"/>
      <c r="E44" s="504"/>
      <c r="F44" s="267"/>
      <c r="G44" s="495" t="s">
        <v>1202</v>
      </c>
      <c r="H44" s="496" t="s">
        <v>1487</v>
      </c>
      <c r="I44" s="496"/>
      <c r="J44" s="486">
        <f>SUMIF('[1]Mapping CE PREV 2024'!$C$5:$C$387,'118_CE 2024'!B44,'[1]Mapping CE PREV 2024'!$M$5:$M$387)</f>
        <v>0</v>
      </c>
      <c r="K44" s="481">
        <f>SUMIF('[1]Mapping CE PREV 2024'!$C$5:$C$387,'118_CE 2024'!B44,'[1]Mapping CE PREV 2024'!$I$5:$I$387)</f>
        <v>0</v>
      </c>
      <c r="L44" s="507">
        <f t="shared" si="2"/>
        <v>0</v>
      </c>
      <c r="M44" s="508" t="str">
        <f t="shared" si="3"/>
        <v xml:space="preserve">-    </v>
      </c>
      <c r="T44" s="467"/>
    </row>
    <row r="45" spans="1:20" s="328" customFormat="1">
      <c r="A45" s="339" t="s">
        <v>6</v>
      </c>
      <c r="B45" s="468" t="s">
        <v>1488</v>
      </c>
      <c r="C45" s="469"/>
      <c r="D45" s="515"/>
      <c r="E45" s="504"/>
      <c r="F45" s="267"/>
      <c r="G45" s="495" t="s">
        <v>1385</v>
      </c>
      <c r="H45" s="496" t="s">
        <v>1489</v>
      </c>
      <c r="I45" s="496"/>
      <c r="J45" s="486">
        <f>SUMIF('[1]Mapping CE PREV 2024'!$C$5:$C$387,'118_CE 2024'!B45,'[1]Mapping CE PREV 2024'!$M$5:$M$387)</f>
        <v>0</v>
      </c>
      <c r="K45" s="481">
        <f>SUMIF('[1]Mapping CE PREV 2024'!$C$5:$C$387,'118_CE 2024'!B45,'[1]Mapping CE PREV 2024'!$I$5:$I$387)</f>
        <v>0</v>
      </c>
      <c r="L45" s="507">
        <f t="shared" si="2"/>
        <v>0</v>
      </c>
      <c r="M45" s="508" t="str">
        <f t="shared" si="3"/>
        <v xml:space="preserve">-    </v>
      </c>
      <c r="T45" s="467"/>
    </row>
    <row r="46" spans="1:20" s="328" customFormat="1">
      <c r="A46" s="339" t="s">
        <v>6</v>
      </c>
      <c r="B46" s="468" t="s">
        <v>1490</v>
      </c>
      <c r="C46" s="469"/>
      <c r="D46" s="521"/>
      <c r="E46" s="495"/>
      <c r="F46" s="522"/>
      <c r="G46" s="495" t="s">
        <v>1388</v>
      </c>
      <c r="H46" s="496" t="s">
        <v>1491</v>
      </c>
      <c r="I46" s="496"/>
      <c r="J46" s="486">
        <f>SUMIF('[1]Mapping CE PREV 2024'!$C$5:$C$387,'118_CE 2024'!B46,'[1]Mapping CE PREV 2024'!$M$5:$M$387)</f>
        <v>0</v>
      </c>
      <c r="K46" s="481">
        <f>SUMIF('[1]Mapping CE PREV 2024'!$C$5:$C$387,'118_CE 2024'!B46,'[1]Mapping CE PREV 2024'!$I$5:$I$387)</f>
        <v>0</v>
      </c>
      <c r="L46" s="482">
        <f t="shared" si="2"/>
        <v>0</v>
      </c>
      <c r="M46" s="483" t="str">
        <f t="shared" si="3"/>
        <v xml:space="preserve">-    </v>
      </c>
      <c r="T46" s="467"/>
    </row>
    <row r="47" spans="1:20" s="328" customFormat="1">
      <c r="A47" s="339" t="s">
        <v>6</v>
      </c>
      <c r="B47" s="468" t="s">
        <v>1492</v>
      </c>
      <c r="C47" s="469"/>
      <c r="D47" s="515"/>
      <c r="E47" s="504"/>
      <c r="F47" s="267"/>
      <c r="G47" s="495" t="s">
        <v>1493</v>
      </c>
      <c r="H47" s="496" t="s">
        <v>1494</v>
      </c>
      <c r="I47" s="496"/>
      <c r="J47" s="486">
        <f>SUMIF('[1]Mapping CE PREV 2024'!$C$5:$C$387,'118_CE 2024'!B47,'[1]Mapping CE PREV 2024'!$M$5:$M$387)</f>
        <v>0</v>
      </c>
      <c r="K47" s="481">
        <f>SUMIF('[1]Mapping CE PREV 2024'!$C$5:$C$387,'118_CE 2024'!B47,'[1]Mapping CE PREV 2024'!$I$5:$I$387)</f>
        <v>0</v>
      </c>
      <c r="L47" s="507">
        <f t="shared" si="2"/>
        <v>0</v>
      </c>
      <c r="M47" s="508" t="str">
        <f t="shared" si="3"/>
        <v xml:space="preserve">-    </v>
      </c>
      <c r="T47" s="467"/>
    </row>
    <row r="48" spans="1:20" s="328" customFormat="1">
      <c r="A48" s="339" t="s">
        <v>6</v>
      </c>
      <c r="B48" s="468" t="s">
        <v>1495</v>
      </c>
      <c r="C48" s="469"/>
      <c r="D48" s="515"/>
      <c r="E48" s="504"/>
      <c r="F48" s="267"/>
      <c r="G48" s="495" t="s">
        <v>1496</v>
      </c>
      <c r="H48" s="496" t="s">
        <v>1497</v>
      </c>
      <c r="I48" s="496"/>
      <c r="J48" s="486">
        <f>SUMIF('[1]Mapping CE PREV 2024'!$C$5:$C$387,'118_CE 2024'!B48,'[1]Mapping CE PREV 2024'!$M$5:$M$387)</f>
        <v>0</v>
      </c>
      <c r="K48" s="481">
        <f>SUMIF('[1]Mapping CE PREV 2024'!$C$5:$C$387,'118_CE 2024'!B48,'[1]Mapping CE PREV 2024'!$I$5:$I$387)</f>
        <v>0</v>
      </c>
      <c r="L48" s="523">
        <f t="shared" si="2"/>
        <v>0</v>
      </c>
      <c r="M48" s="524" t="str">
        <f t="shared" si="3"/>
        <v xml:space="preserve">-    </v>
      </c>
      <c r="T48" s="467"/>
    </row>
    <row r="49" spans="1:20" s="328" customFormat="1">
      <c r="A49" s="339" t="s">
        <v>6</v>
      </c>
      <c r="B49" s="468" t="s">
        <v>1498</v>
      </c>
      <c r="C49" s="469"/>
      <c r="D49" s="515"/>
      <c r="E49" s="504"/>
      <c r="F49" s="267"/>
      <c r="G49" s="495" t="s">
        <v>1499</v>
      </c>
      <c r="H49" s="496" t="s">
        <v>1500</v>
      </c>
      <c r="I49" s="496"/>
      <c r="J49" s="486">
        <f>SUMIF('[1]Mapping CE PREV 2024'!$C$5:$C$387,'118_CE 2024'!B49,'[1]Mapping CE PREV 2024'!$M$5:$M$387)</f>
        <v>0</v>
      </c>
      <c r="K49" s="481">
        <f>SUMIF('[1]Mapping CE PREV 2024'!$C$5:$C$387,'118_CE 2024'!B49,'[1]Mapping CE PREV 2024'!$I$5:$I$387)</f>
        <v>0</v>
      </c>
      <c r="L49" s="523">
        <f t="shared" si="2"/>
        <v>0</v>
      </c>
      <c r="M49" s="524" t="str">
        <f t="shared" si="3"/>
        <v xml:space="preserve">-    </v>
      </c>
      <c r="T49" s="467"/>
    </row>
    <row r="50" spans="1:20" s="328" customFormat="1">
      <c r="A50" s="339" t="s">
        <v>6</v>
      </c>
      <c r="B50" s="468" t="s">
        <v>1501</v>
      </c>
      <c r="C50" s="469"/>
      <c r="D50" s="515"/>
      <c r="E50" s="504"/>
      <c r="F50" s="267"/>
      <c r="G50" s="495" t="s">
        <v>1502</v>
      </c>
      <c r="H50" s="496" t="s">
        <v>1503</v>
      </c>
      <c r="I50" s="496"/>
      <c r="J50" s="486">
        <f>SUMIF('[1]Mapping CE PREV 2024'!$C$5:$C$387,'118_CE 2024'!B50,'[1]Mapping CE PREV 2024'!$M$5:$M$387)</f>
        <v>0</v>
      </c>
      <c r="K50" s="481">
        <f>SUMIF('[1]Mapping CE PREV 2024'!$C$5:$C$387,'118_CE 2024'!B50,'[1]Mapping CE PREV 2024'!$I$5:$I$387)</f>
        <v>0</v>
      </c>
      <c r="L50" s="523">
        <f t="shared" si="2"/>
        <v>0</v>
      </c>
      <c r="M50" s="524" t="str">
        <f t="shared" si="3"/>
        <v xml:space="preserve">-    </v>
      </c>
      <c r="T50" s="467"/>
    </row>
    <row r="51" spans="1:20" s="328" customFormat="1">
      <c r="A51" s="339" t="s">
        <v>6</v>
      </c>
      <c r="B51" s="468" t="s">
        <v>1504</v>
      </c>
      <c r="C51" s="469"/>
      <c r="D51" s="515"/>
      <c r="E51" s="504"/>
      <c r="F51" s="267"/>
      <c r="G51" s="495" t="s">
        <v>1505</v>
      </c>
      <c r="H51" s="496" t="s">
        <v>1506</v>
      </c>
      <c r="I51" s="496"/>
      <c r="J51" s="489">
        <f>SUMIF('[1]Mapping CE PREV 2024'!$C$5:$C$387,'118_CE 2024'!B51,'[1]Mapping CE PREV 2024'!$M$5:$M$387)</f>
        <v>1980232.42</v>
      </c>
      <c r="K51" s="481">
        <f>SUMIF('[1]Mapping CE PREV 2024'!$C$5:$C$387,'118_CE 2024'!B51,'[1]Mapping CE PREV 2024'!$I$5:$I$387)</f>
        <v>1453998.21</v>
      </c>
      <c r="L51" s="507">
        <f t="shared" si="2"/>
        <v>-526234.21</v>
      </c>
      <c r="M51" s="508">
        <f t="shared" si="3"/>
        <v>-0.26574365952457235</v>
      </c>
      <c r="T51" s="467"/>
    </row>
    <row r="52" spans="1:20" s="328" customFormat="1">
      <c r="A52" s="339" t="s">
        <v>6</v>
      </c>
      <c r="B52" s="468" t="s">
        <v>1507</v>
      </c>
      <c r="C52" s="469"/>
      <c r="D52" s="515"/>
      <c r="E52" s="504"/>
      <c r="F52" s="267"/>
      <c r="G52" s="495" t="s">
        <v>1508</v>
      </c>
      <c r="H52" s="496" t="s">
        <v>1509</v>
      </c>
      <c r="I52" s="496"/>
      <c r="J52" s="489">
        <f>SUMIF('[1]Mapping CE PREV 2024'!$C$5:$C$387,'118_CE 2024'!B52,'[1]Mapping CE PREV 2024'!$M$5:$M$387)</f>
        <v>0</v>
      </c>
      <c r="K52" s="481">
        <f>SUMIF('[1]Mapping CE PREV 2024'!$C$5:$C$387,'118_CE 2024'!B52,'[1]Mapping CE PREV 2024'!$I$5:$I$387)</f>
        <v>0</v>
      </c>
      <c r="L52" s="507">
        <f t="shared" si="2"/>
        <v>0</v>
      </c>
      <c r="M52" s="508" t="str">
        <f t="shared" si="3"/>
        <v xml:space="preserve">-    </v>
      </c>
      <c r="T52" s="467"/>
    </row>
    <row r="53" spans="1:20" s="328" customFormat="1">
      <c r="A53" s="339" t="s">
        <v>6</v>
      </c>
      <c r="B53" s="468" t="s">
        <v>1510</v>
      </c>
      <c r="C53" s="469"/>
      <c r="D53" s="515"/>
      <c r="E53" s="504"/>
      <c r="F53" s="267"/>
      <c r="G53" s="495" t="s">
        <v>1511</v>
      </c>
      <c r="H53" s="496" t="s">
        <v>1512</v>
      </c>
      <c r="I53" s="496"/>
      <c r="J53" s="489">
        <f>SUMIF('[1]Mapping CE PREV 2024'!$C$5:$C$387,'118_CE 2024'!B53,'[1]Mapping CE PREV 2024'!$M$5:$M$387)</f>
        <v>1981723.21</v>
      </c>
      <c r="K53" s="481">
        <f>SUMIF('[1]Mapping CE PREV 2024'!$C$5:$C$387,'118_CE 2024'!B53,'[1]Mapping CE PREV 2024'!$I$5:$I$387)</f>
        <v>1981723.21</v>
      </c>
      <c r="L53" s="523">
        <f t="shared" si="2"/>
        <v>0</v>
      </c>
      <c r="M53" s="524">
        <f t="shared" si="3"/>
        <v>0</v>
      </c>
      <c r="T53" s="467"/>
    </row>
    <row r="54" spans="1:20" s="328" customFormat="1">
      <c r="A54" s="339" t="s">
        <v>6</v>
      </c>
      <c r="B54" s="468" t="s">
        <v>1513</v>
      </c>
      <c r="C54" s="469"/>
      <c r="D54" s="515"/>
      <c r="E54" s="504"/>
      <c r="F54" s="267"/>
      <c r="G54" s="495" t="s">
        <v>1514</v>
      </c>
      <c r="H54" s="496" t="s">
        <v>1515</v>
      </c>
      <c r="I54" s="496"/>
      <c r="J54" s="489">
        <f>SUMIF('[1]Mapping CE PREV 2024'!$C$5:$C$387,'118_CE 2024'!B54,'[1]Mapping CE PREV 2024'!$M$5:$M$387)</f>
        <v>1079291.3099999998</v>
      </c>
      <c r="K54" s="481">
        <f>SUMIF('[1]Mapping CE PREV 2024'!$C$5:$C$387,'118_CE 2024'!B54,'[1]Mapping CE PREV 2024'!$I$5:$I$387)</f>
        <v>1079291.3099999998</v>
      </c>
      <c r="L54" s="523">
        <f t="shared" si="2"/>
        <v>0</v>
      </c>
      <c r="M54" s="524">
        <f t="shared" si="3"/>
        <v>0</v>
      </c>
      <c r="T54" s="467"/>
    </row>
    <row r="55" spans="1:20" s="328" customFormat="1">
      <c r="A55" s="339" t="s">
        <v>6</v>
      </c>
      <c r="B55" s="468" t="s">
        <v>1516</v>
      </c>
      <c r="C55" s="469"/>
      <c r="D55" s="515"/>
      <c r="E55" s="525"/>
      <c r="F55" s="506"/>
      <c r="G55" s="495" t="s">
        <v>1517</v>
      </c>
      <c r="H55" s="526" t="s">
        <v>1518</v>
      </c>
      <c r="I55" s="526"/>
      <c r="J55" s="481">
        <f>SUMIF('[1]Mapping CE PREV 2024'!$C$5:$C$387,'118_CE 2024'!B55,'[1]Mapping CE PREV 2024'!$M$5:$M$387)</f>
        <v>3133263.4300000006</v>
      </c>
      <c r="K55" s="481">
        <f>SUMIF('[1]Mapping CE PREV 2024'!$C$5:$C$387,'118_CE 2024'!B55,'[1]Mapping CE PREV 2024'!$I$5:$I$387)</f>
        <v>4757838.4300000006</v>
      </c>
      <c r="L55" s="507">
        <f t="shared" si="2"/>
        <v>1624575</v>
      </c>
      <c r="M55" s="508">
        <f t="shared" si="3"/>
        <v>0.51849295033581</v>
      </c>
      <c r="T55" s="467"/>
    </row>
    <row r="56" spans="1:20" s="328" customFormat="1">
      <c r="A56" s="339" t="s">
        <v>6</v>
      </c>
      <c r="B56" s="468" t="s">
        <v>1519</v>
      </c>
      <c r="C56" s="469"/>
      <c r="D56" s="515"/>
      <c r="E56" s="525"/>
      <c r="F56" s="506"/>
      <c r="G56" s="495" t="s">
        <v>1520</v>
      </c>
      <c r="H56" s="526" t="s">
        <v>1521</v>
      </c>
      <c r="I56" s="526"/>
      <c r="J56" s="489">
        <f>SUMIF('[1]Mapping CE PREV 2024'!$C$5:$C$387,'118_CE 2024'!B56,'[1]Mapping CE PREV 2024'!$M$5:$M$387)</f>
        <v>15665523.439999999</v>
      </c>
      <c r="K56" s="481">
        <f>SUMIF('[1]Mapping CE PREV 2024'!$C$5:$C$387,'118_CE 2024'!B56,'[1]Mapping CE PREV 2024'!$I$5:$I$387)</f>
        <v>14589475.439999999</v>
      </c>
      <c r="L56" s="523">
        <f t="shared" si="2"/>
        <v>-1076048</v>
      </c>
      <c r="M56" s="524">
        <f t="shared" si="3"/>
        <v>-6.8688927256170901E-2</v>
      </c>
      <c r="T56" s="467"/>
    </row>
    <row r="57" spans="1:20" s="328" customFormat="1">
      <c r="A57" s="339" t="s">
        <v>6</v>
      </c>
      <c r="B57" s="468" t="s">
        <v>1522</v>
      </c>
      <c r="C57" s="469"/>
      <c r="D57" s="515"/>
      <c r="E57" s="525"/>
      <c r="F57" s="506"/>
      <c r="G57" s="495" t="s">
        <v>1523</v>
      </c>
      <c r="H57" s="526" t="s">
        <v>1524</v>
      </c>
      <c r="I57" s="526"/>
      <c r="J57" s="489">
        <f>SUMIF('[1]Mapping CE PREV 2024'!$C$5:$C$387,'118_CE 2024'!B57,'[1]Mapping CE PREV 2024'!$M$5:$M$387)</f>
        <v>0</v>
      </c>
      <c r="K57" s="481">
        <f>SUMIF('[1]Mapping CE PREV 2024'!$C$5:$C$387,'118_CE 2024'!B57,'[1]Mapping CE PREV 2024'!$I$5:$I$387)</f>
        <v>0</v>
      </c>
      <c r="L57" s="523">
        <f t="shared" si="2"/>
        <v>0</v>
      </c>
      <c r="M57" s="524" t="str">
        <f t="shared" si="3"/>
        <v xml:space="preserve">-    </v>
      </c>
      <c r="T57" s="467"/>
    </row>
    <row r="58" spans="1:20" s="328" customFormat="1">
      <c r="A58" s="339" t="s">
        <v>6</v>
      </c>
      <c r="B58" s="468"/>
      <c r="C58" s="70"/>
      <c r="D58" s="476"/>
      <c r="E58" s="520" t="s">
        <v>1149</v>
      </c>
      <c r="F58" s="463" t="s">
        <v>1525</v>
      </c>
      <c r="G58" s="463"/>
      <c r="H58" s="463"/>
      <c r="I58" s="463"/>
      <c r="J58" s="464">
        <f>SUM(J59:J61)</f>
        <v>31983169.270000003</v>
      </c>
      <c r="K58" s="464">
        <f>SUM(K59:K61)</f>
        <v>28009907.240000006</v>
      </c>
      <c r="L58" s="465">
        <f t="shared" si="2"/>
        <v>-3973262.0299999975</v>
      </c>
      <c r="M58" s="466">
        <f t="shared" si="3"/>
        <v>-0.12422977837055349</v>
      </c>
      <c r="T58" s="467"/>
    </row>
    <row r="59" spans="1:20" s="361" customFormat="1">
      <c r="A59" s="339" t="s">
        <v>6</v>
      </c>
      <c r="B59" s="468" t="s">
        <v>1526</v>
      </c>
      <c r="C59" s="469"/>
      <c r="D59" s="527"/>
      <c r="E59" s="528"/>
      <c r="F59" s="529"/>
      <c r="G59" s="495" t="s">
        <v>1161</v>
      </c>
      <c r="H59" s="526" t="s">
        <v>1527</v>
      </c>
      <c r="I59" s="530"/>
      <c r="J59" s="489">
        <f>SUMIF('[1]Mapping CE PREV 2024'!$C$5:$C$387,'118_CE 2024'!B59,'[1]Mapping CE PREV 2024'!$M$5:$M$387)</f>
        <v>26298524.650000002</v>
      </c>
      <c r="K59" s="481">
        <f>SUMIF('[1]Mapping CE PREV 2024'!$C$5:$C$387,'118_CE 2024'!B59,'[1]Mapping CE PREV 2024'!$I$5:$I$387)</f>
        <v>22611036.620000005</v>
      </c>
      <c r="L59" s="523">
        <f t="shared" si="2"/>
        <v>-3687488.0299999975</v>
      </c>
      <c r="M59" s="524">
        <f t="shared" si="3"/>
        <v>-0.14021653606336418</v>
      </c>
      <c r="T59" s="467"/>
    </row>
    <row r="60" spans="1:20" s="361" customFormat="1">
      <c r="A60" s="339" t="s">
        <v>6</v>
      </c>
      <c r="B60" s="468" t="s">
        <v>1528</v>
      </c>
      <c r="C60" s="469"/>
      <c r="D60" s="527"/>
      <c r="E60" s="531"/>
      <c r="F60" s="495"/>
      <c r="G60" s="495" t="s">
        <v>1164</v>
      </c>
      <c r="H60" s="526" t="s">
        <v>1529</v>
      </c>
      <c r="I60" s="530"/>
      <c r="J60" s="489">
        <f>SUMIF('[1]Mapping CE PREV 2024'!$C$5:$C$387,'118_CE 2024'!B60,'[1]Mapping CE PREV 2024'!$M$5:$M$387)</f>
        <v>5655314</v>
      </c>
      <c r="K60" s="481">
        <f>SUMIF('[1]Mapping CE PREV 2024'!$C$5:$C$387,'118_CE 2024'!B60,'[1]Mapping CE PREV 2024'!$I$5:$I$387)</f>
        <v>5369540</v>
      </c>
      <c r="L60" s="523">
        <f t="shared" si="2"/>
        <v>-285774</v>
      </c>
      <c r="M60" s="524">
        <f t="shared" si="3"/>
        <v>-5.0531942169789332E-2</v>
      </c>
      <c r="T60" s="467"/>
    </row>
    <row r="61" spans="1:20" s="361" customFormat="1">
      <c r="A61" s="339" t="s">
        <v>6</v>
      </c>
      <c r="B61" s="468" t="s">
        <v>1530</v>
      </c>
      <c r="C61" s="469"/>
      <c r="D61" s="527"/>
      <c r="E61" s="531"/>
      <c r="F61" s="495"/>
      <c r="G61" s="495" t="s">
        <v>1199</v>
      </c>
      <c r="H61" s="526" t="s">
        <v>1531</v>
      </c>
      <c r="I61" s="530"/>
      <c r="J61" s="489">
        <f>SUMIF('[1]Mapping CE PREV 2024'!$C$5:$C$387,'118_CE 2024'!B61,'[1]Mapping CE PREV 2024'!$M$5:$M$387)</f>
        <v>29330.62</v>
      </c>
      <c r="K61" s="481">
        <f>SUMIF('[1]Mapping CE PREV 2024'!$C$5:$C$387,'118_CE 2024'!B61,'[1]Mapping CE PREV 2024'!$I$5:$I$387)</f>
        <v>29330.62</v>
      </c>
      <c r="L61" s="523">
        <f t="shared" si="2"/>
        <v>0</v>
      </c>
      <c r="M61" s="524">
        <f t="shared" si="3"/>
        <v>0</v>
      </c>
      <c r="T61" s="467"/>
    </row>
    <row r="62" spans="1:20" s="361" customFormat="1">
      <c r="A62" s="339" t="s">
        <v>6</v>
      </c>
      <c r="B62" s="468" t="s">
        <v>1532</v>
      </c>
      <c r="C62" s="469"/>
      <c r="D62" s="476"/>
      <c r="E62" s="520" t="s">
        <v>1152</v>
      </c>
      <c r="F62" s="463" t="s">
        <v>1533</v>
      </c>
      <c r="G62" s="463"/>
      <c r="H62" s="463"/>
      <c r="I62" s="463"/>
      <c r="J62" s="464">
        <f>SUMIF('[1]Mapping CE PREV 2024'!$C$5:$C$387,'118_CE 2024'!B62,'[1]Mapping CE PREV 2024'!$M$5:$M$387)</f>
        <v>19257686.600000001</v>
      </c>
      <c r="K62" s="464">
        <f>SUMIF('[1]Mapping CE PREV 2024'!$C$5:$C$387,'118_CE 2024'!B62,'[1]Mapping CE PREV 2024'!$I$5:$I$387)</f>
        <v>19235247.600000001</v>
      </c>
      <c r="L62" s="465">
        <f t="shared" si="2"/>
        <v>-22439</v>
      </c>
      <c r="M62" s="466">
        <f t="shared" si="3"/>
        <v>-1.1651970699325847E-3</v>
      </c>
      <c r="T62" s="467"/>
    </row>
    <row r="63" spans="1:20" s="461" customFormat="1">
      <c r="A63" s="339" t="s">
        <v>6</v>
      </c>
      <c r="B63" s="468" t="s">
        <v>1534</v>
      </c>
      <c r="C63" s="469"/>
      <c r="D63" s="476"/>
      <c r="E63" s="520" t="s">
        <v>1155</v>
      </c>
      <c r="F63" s="463" t="s">
        <v>1535</v>
      </c>
      <c r="G63" s="463"/>
      <c r="H63" s="463"/>
      <c r="I63" s="463"/>
      <c r="J63" s="464">
        <f>SUMIF('[1]Mapping CE PREV 2024'!$C$5:$C$387,'118_CE 2024'!B63,'[1]Mapping CE PREV 2024'!$M$5:$M$387)</f>
        <v>4556912.74</v>
      </c>
      <c r="K63" s="464">
        <f>SUMIF('[1]Mapping CE PREV 2024'!$C$5:$C$387,'118_CE 2024'!B63,'[1]Mapping CE PREV 2024'!$I$5:$I$387)</f>
        <v>4161165.01</v>
      </c>
      <c r="L63" s="465">
        <f t="shared" si="2"/>
        <v>-395747.73000000045</v>
      </c>
      <c r="M63" s="466">
        <f t="shared" si="3"/>
        <v>-8.684558001872128E-2</v>
      </c>
      <c r="T63" s="467"/>
    </row>
    <row r="64" spans="1:20" s="461" customFormat="1">
      <c r="A64" s="339" t="s">
        <v>6</v>
      </c>
      <c r="B64" s="468"/>
      <c r="C64" s="70"/>
      <c r="D64" s="476"/>
      <c r="E64" s="520" t="s">
        <v>1178</v>
      </c>
      <c r="F64" s="463" t="s">
        <v>1536</v>
      </c>
      <c r="G64" s="463"/>
      <c r="H64" s="463"/>
      <c r="I64" s="463"/>
      <c r="J64" s="464">
        <f>SUM(J65:J69)</f>
        <v>181007357.97000003</v>
      </c>
      <c r="K64" s="464">
        <f>SUM(K65:K69)</f>
        <v>176133338.76345998</v>
      </c>
      <c r="L64" s="465">
        <f t="shared" si="2"/>
        <v>-4874019.2065400481</v>
      </c>
      <c r="M64" s="466">
        <f t="shared" si="3"/>
        <v>-2.6927188271251731E-2</v>
      </c>
      <c r="T64" s="467"/>
    </row>
    <row r="65" spans="1:20" s="328" customFormat="1">
      <c r="A65" s="339" t="s">
        <v>6</v>
      </c>
      <c r="B65" s="468" t="s">
        <v>1537</v>
      </c>
      <c r="C65" s="469"/>
      <c r="D65" s="515"/>
      <c r="E65" s="504"/>
      <c r="F65" s="268"/>
      <c r="G65" s="504" t="s">
        <v>1161</v>
      </c>
      <c r="H65" s="505" t="s">
        <v>1538</v>
      </c>
      <c r="I65" s="268"/>
      <c r="J65" s="489">
        <f>SUMIF('[1]Mapping CE PREV 2024'!$C$5:$C$387,'118_CE 2024'!B65,'[1]Mapping CE PREV 2024'!$M$5:$M$387)</f>
        <v>76431089.959999993</v>
      </c>
      <c r="K65" s="481">
        <f>SUMIF('[1]Mapping CE PREV 2024'!$C$5:$C$387,'118_CE 2024'!B65,'[1]Mapping CE PREV 2024'!$I$5:$I$387)</f>
        <v>71213796.861900002</v>
      </c>
      <c r="L65" s="507">
        <f t="shared" si="2"/>
        <v>-5217293.0980999917</v>
      </c>
      <c r="M65" s="508">
        <f t="shared" si="3"/>
        <v>-6.8261398611879645E-2</v>
      </c>
      <c r="T65" s="467"/>
    </row>
    <row r="66" spans="1:20" s="328" customFormat="1">
      <c r="A66" s="339" t="s">
        <v>6</v>
      </c>
      <c r="B66" s="468" t="s">
        <v>1539</v>
      </c>
      <c r="C66" s="469"/>
      <c r="D66" s="515"/>
      <c r="E66" s="504"/>
      <c r="F66" s="268"/>
      <c r="G66" s="504" t="s">
        <v>1164</v>
      </c>
      <c r="H66" s="505" t="s">
        <v>1540</v>
      </c>
      <c r="I66" s="268"/>
      <c r="J66" s="489">
        <f>SUMIF('[1]Mapping CE PREV 2024'!$C$5:$C$387,'118_CE 2024'!B66,'[1]Mapping CE PREV 2024'!$M$5:$M$387)</f>
        <v>4917789.3600000003</v>
      </c>
      <c r="K66" s="481">
        <f>SUMIF('[1]Mapping CE PREV 2024'!$C$5:$C$387,'118_CE 2024'!B66,'[1]Mapping CE PREV 2024'!$I$5:$I$387)</f>
        <v>4801676.3503999999</v>
      </c>
      <c r="L66" s="507">
        <f t="shared" si="2"/>
        <v>-116113.00960000046</v>
      </c>
      <c r="M66" s="508">
        <f t="shared" si="3"/>
        <v>-2.3610813945069101E-2</v>
      </c>
      <c r="T66" s="467"/>
    </row>
    <row r="67" spans="1:20" s="328" customFormat="1">
      <c r="A67" s="339" t="s">
        <v>6</v>
      </c>
      <c r="B67" s="468" t="s">
        <v>1541</v>
      </c>
      <c r="C67" s="469"/>
      <c r="D67" s="515"/>
      <c r="E67" s="504"/>
      <c r="F67" s="268"/>
      <c r="G67" s="504" t="s">
        <v>1199</v>
      </c>
      <c r="H67" s="505" t="s">
        <v>1542</v>
      </c>
      <c r="I67" s="268"/>
      <c r="J67" s="489">
        <f>SUMIF('[1]Mapping CE PREV 2024'!$C$5:$C$387,'118_CE 2024'!B67,'[1]Mapping CE PREV 2024'!$M$5:$M$387)</f>
        <v>79798572.549999997</v>
      </c>
      <c r="K67" s="481">
        <f>SUMIF('[1]Mapping CE PREV 2024'!$C$5:$C$387,'118_CE 2024'!B67,'[1]Mapping CE PREV 2024'!$I$5:$I$387)</f>
        <v>79987078.759200007</v>
      </c>
      <c r="L67" s="507">
        <f t="shared" si="2"/>
        <v>188506.2092000097</v>
      </c>
      <c r="M67" s="508">
        <f t="shared" si="3"/>
        <v>2.3622754540113602E-3</v>
      </c>
      <c r="T67" s="467"/>
    </row>
    <row r="68" spans="1:20" s="328" customFormat="1">
      <c r="A68" s="339" t="s">
        <v>6</v>
      </c>
      <c r="B68" s="468" t="s">
        <v>1543</v>
      </c>
      <c r="C68" s="469"/>
      <c r="D68" s="515"/>
      <c r="E68" s="504"/>
      <c r="F68" s="268"/>
      <c r="G68" s="504" t="s">
        <v>1202</v>
      </c>
      <c r="H68" s="505" t="s">
        <v>1544</v>
      </c>
      <c r="I68" s="268"/>
      <c r="J68" s="489">
        <f>SUMIF('[1]Mapping CE PREV 2024'!$C$5:$C$387,'118_CE 2024'!B68,'[1]Mapping CE PREV 2024'!$M$5:$M$387)</f>
        <v>2326932.4899999998</v>
      </c>
      <c r="K68" s="481">
        <f>SUMIF('[1]Mapping CE PREV 2024'!$C$5:$C$387,'118_CE 2024'!B68,'[1]Mapping CE PREV 2024'!$I$5:$I$387)</f>
        <v>2333166.63796</v>
      </c>
      <c r="L68" s="507">
        <f t="shared" si="2"/>
        <v>6234.1479600002058</v>
      </c>
      <c r="M68" s="508">
        <f t="shared" si="3"/>
        <v>2.6791271284368917E-3</v>
      </c>
      <c r="T68" s="467"/>
    </row>
    <row r="69" spans="1:20" s="328" customFormat="1">
      <c r="A69" s="339" t="s">
        <v>6</v>
      </c>
      <c r="B69" s="468" t="s">
        <v>1545</v>
      </c>
      <c r="C69" s="469"/>
      <c r="D69" s="515"/>
      <c r="E69" s="504"/>
      <c r="F69" s="268"/>
      <c r="G69" s="504" t="s">
        <v>1385</v>
      </c>
      <c r="H69" s="505" t="s">
        <v>1546</v>
      </c>
      <c r="I69" s="268"/>
      <c r="J69" s="489">
        <f>SUMIF('[1]Mapping CE PREV 2024'!$C$5:$C$387,'118_CE 2024'!B69,'[1]Mapping CE PREV 2024'!$M$5:$M$387)</f>
        <v>17532973.609999999</v>
      </c>
      <c r="K69" s="481">
        <f>SUMIF('[1]Mapping CE PREV 2024'!$C$5:$C$387,'118_CE 2024'!B69,'[1]Mapping CE PREV 2024'!$I$5:$I$387)</f>
        <v>17797620.153999999</v>
      </c>
      <c r="L69" s="507">
        <f t="shared" si="2"/>
        <v>264646.54399999976</v>
      </c>
      <c r="M69" s="508">
        <f t="shared" si="3"/>
        <v>1.5094219034759602E-2</v>
      </c>
      <c r="T69" s="467"/>
    </row>
    <row r="70" spans="1:20" s="328" customFormat="1">
      <c r="A70" s="339" t="s">
        <v>6</v>
      </c>
      <c r="B70" s="468" t="s">
        <v>1547</v>
      </c>
      <c r="C70" s="469"/>
      <c r="D70" s="476"/>
      <c r="E70" s="520" t="s">
        <v>1181</v>
      </c>
      <c r="F70" s="463" t="s">
        <v>1548</v>
      </c>
      <c r="G70" s="463"/>
      <c r="H70" s="463"/>
      <c r="I70" s="463"/>
      <c r="J70" s="464">
        <f>SUMIF('[1]Mapping CE PREV 2024'!$C$5:$C$387,'118_CE 2024'!B70,'[1]Mapping CE PREV 2024'!$M$5:$M$387)</f>
        <v>2189547.3100000005</v>
      </c>
      <c r="K70" s="464">
        <f>SUMIF('[1]Mapping CE PREV 2024'!$C$5:$C$387,'118_CE 2024'!B70,'[1]Mapping CE PREV 2024'!$I$5:$I$387)</f>
        <v>1570092.7100000002</v>
      </c>
      <c r="L70" s="465">
        <f t="shared" si="2"/>
        <v>-619454.60000000033</v>
      </c>
      <c r="M70" s="466">
        <f t="shared" si="3"/>
        <v>-0.28291446235066742</v>
      </c>
      <c r="T70" s="467"/>
    </row>
    <row r="71" spans="1:20" s="461" customFormat="1">
      <c r="A71" s="339" t="s">
        <v>6</v>
      </c>
      <c r="B71" s="468"/>
      <c r="C71" s="70"/>
      <c r="D71" s="476"/>
      <c r="E71" s="520" t="s">
        <v>1184</v>
      </c>
      <c r="F71" s="463" t="s">
        <v>1549</v>
      </c>
      <c r="G71" s="463"/>
      <c r="H71" s="463"/>
      <c r="I71" s="463"/>
      <c r="J71" s="464">
        <f>SUM(J72:J74)</f>
        <v>13670373.819125</v>
      </c>
      <c r="K71" s="464">
        <f>SUM(K72:K74)</f>
        <v>13670373.819125</v>
      </c>
      <c r="L71" s="465">
        <f t="shared" si="2"/>
        <v>0</v>
      </c>
      <c r="M71" s="466">
        <f t="shared" si="3"/>
        <v>0</v>
      </c>
      <c r="T71" s="467"/>
    </row>
    <row r="72" spans="1:20" s="361" customFormat="1">
      <c r="A72" s="339" t="s">
        <v>6</v>
      </c>
      <c r="B72" s="468" t="s">
        <v>1550</v>
      </c>
      <c r="C72" s="469"/>
      <c r="D72" s="527"/>
      <c r="E72" s="495"/>
      <c r="F72" s="532"/>
      <c r="G72" s="495" t="s">
        <v>1161</v>
      </c>
      <c r="H72" s="496" t="s">
        <v>1551</v>
      </c>
      <c r="I72" s="532"/>
      <c r="J72" s="489">
        <f>SUMIF('[1]Mapping CE PREV 2024'!$C$5:$C$387,'118_CE 2024'!B72,'[1]Mapping CE PREV 2024'!$M$5:$M$387)</f>
        <v>0</v>
      </c>
      <c r="K72" s="481">
        <f>SUMIF('[1]Mapping CE PREV 2024'!$C$5:$C$387,'118_CE 2024'!B72,'[1]Mapping CE PREV 2024'!$I$5:$I$387)</f>
        <v>0</v>
      </c>
      <c r="L72" s="482">
        <f t="shared" si="2"/>
        <v>0</v>
      </c>
      <c r="M72" s="483" t="str">
        <f t="shared" si="3"/>
        <v xml:space="preserve">-    </v>
      </c>
      <c r="T72" s="467"/>
    </row>
    <row r="73" spans="1:20" s="501" customFormat="1">
      <c r="A73" s="339" t="s">
        <v>6</v>
      </c>
      <c r="B73" s="468" t="s">
        <v>1552</v>
      </c>
      <c r="C73" s="469"/>
      <c r="D73" s="533"/>
      <c r="E73" s="528"/>
      <c r="F73" s="534"/>
      <c r="G73" s="495" t="s">
        <v>1164</v>
      </c>
      <c r="H73" s="496" t="s">
        <v>1553</v>
      </c>
      <c r="I73" s="534"/>
      <c r="J73" s="489">
        <f>SUMIF('[1]Mapping CE PREV 2024'!$C$5:$C$387,'118_CE 2024'!B73,'[1]Mapping CE PREV 2024'!$M$5:$M$387)</f>
        <v>6440615.7747499999</v>
      </c>
      <c r="K73" s="481">
        <f>SUMIF('[1]Mapping CE PREV 2024'!$C$5:$C$387,'118_CE 2024'!B73,'[1]Mapping CE PREV 2024'!$I$5:$I$387)</f>
        <v>6440615.7747499999</v>
      </c>
      <c r="L73" s="523">
        <f t="shared" si="2"/>
        <v>0</v>
      </c>
      <c r="M73" s="524">
        <f t="shared" si="3"/>
        <v>0</v>
      </c>
      <c r="T73" s="467"/>
    </row>
    <row r="74" spans="1:20" s="501" customFormat="1">
      <c r="A74" s="339" t="s">
        <v>6</v>
      </c>
      <c r="B74" s="468" t="s">
        <v>1554</v>
      </c>
      <c r="C74" s="469"/>
      <c r="D74" s="533"/>
      <c r="E74" s="528"/>
      <c r="F74" s="534"/>
      <c r="G74" s="495" t="s">
        <v>1199</v>
      </c>
      <c r="H74" s="496" t="s">
        <v>1555</v>
      </c>
      <c r="I74" s="534"/>
      <c r="J74" s="489">
        <f>SUMIF('[1]Mapping CE PREV 2024'!$C$5:$C$387,'118_CE 2024'!B74,'[1]Mapping CE PREV 2024'!$M$5:$M$387)</f>
        <v>7229758.0443749996</v>
      </c>
      <c r="K74" s="481">
        <f>SUMIF('[1]Mapping CE PREV 2024'!$C$5:$C$387,'118_CE 2024'!B74,'[1]Mapping CE PREV 2024'!$I$5:$I$387)</f>
        <v>7229758.0443749996</v>
      </c>
      <c r="L74" s="523">
        <f t="shared" si="2"/>
        <v>0</v>
      </c>
      <c r="M74" s="524">
        <f t="shared" si="3"/>
        <v>0</v>
      </c>
      <c r="T74" s="467"/>
    </row>
    <row r="75" spans="1:20" s="501" customFormat="1">
      <c r="A75" s="339" t="s">
        <v>6</v>
      </c>
      <c r="B75" s="468" t="s">
        <v>1556</v>
      </c>
      <c r="C75" s="469"/>
      <c r="D75" s="476"/>
      <c r="E75" s="520" t="s">
        <v>1187</v>
      </c>
      <c r="F75" s="463" t="s">
        <v>1557</v>
      </c>
      <c r="G75" s="463"/>
      <c r="H75" s="463"/>
      <c r="I75" s="463"/>
      <c r="J75" s="464">
        <f>SUMIF('[1]Mapping CE PREV 2024'!$C$5:$C$387,'118_CE 2024'!B75,'[1]Mapping CE PREV 2024'!$M$5:$M$387)</f>
        <v>0</v>
      </c>
      <c r="K75" s="464">
        <f>SUMIF('[1]Mapping CE PREV 2024'!$C$5:$C$387,'118_CE 2024'!B75,'[1]Mapping CE PREV 2024'!$I$5:$I$387)</f>
        <v>0</v>
      </c>
      <c r="L75" s="465">
        <f t="shared" si="2"/>
        <v>0</v>
      </c>
      <c r="M75" s="466" t="str">
        <f t="shared" si="3"/>
        <v xml:space="preserve">-    </v>
      </c>
      <c r="T75" s="467"/>
    </row>
    <row r="76" spans="1:20" s="461" customFormat="1">
      <c r="A76" s="339" t="s">
        <v>6</v>
      </c>
      <c r="B76" s="468"/>
      <c r="C76" s="70"/>
      <c r="D76" s="476"/>
      <c r="E76" s="520" t="s">
        <v>1399</v>
      </c>
      <c r="F76" s="463" t="s">
        <v>1558</v>
      </c>
      <c r="G76" s="463"/>
      <c r="H76" s="463"/>
      <c r="I76" s="463"/>
      <c r="J76" s="464">
        <f>SUM(J77:J78)</f>
        <v>3.0199964967323467E-3</v>
      </c>
      <c r="K76" s="464">
        <f>SUM(K77:K78)</f>
        <v>-1931531.4697173601</v>
      </c>
      <c r="L76" s="465">
        <f t="shared" si="2"/>
        <v>-1931531.4727373566</v>
      </c>
      <c r="M76" s="466">
        <v>0</v>
      </c>
      <c r="T76" s="467"/>
    </row>
    <row r="77" spans="1:20" s="484" customFormat="1">
      <c r="A77" s="339" t="s">
        <v>6</v>
      </c>
      <c r="B77" s="468" t="s">
        <v>1559</v>
      </c>
      <c r="C77" s="469"/>
      <c r="D77" s="535"/>
      <c r="E77" s="536"/>
      <c r="F77" s="537"/>
      <c r="G77" s="471" t="s">
        <v>1161</v>
      </c>
      <c r="H77" s="537" t="s">
        <v>1560</v>
      </c>
      <c r="I77" s="537"/>
      <c r="J77" s="481">
        <f>SUMIF('[1]Mapping CE PREV 2024'!$C$5:$C$387,'118_CE 2024'!B77,'[1]Mapping CE PREV 2024'!$M$5:$M$387)</f>
        <v>3.0199964821804315E-3</v>
      </c>
      <c r="K77" s="481">
        <f>SUMIF('[1]Mapping CE PREV 2024'!$C$5:$C$387,'118_CE 2024'!B77,'[1]Mapping CE PREV 2024'!$I$5:$I$387)</f>
        <v>-1917466.9675773601</v>
      </c>
      <c r="L77" s="487">
        <f t="shared" si="2"/>
        <v>-1917466.9705973566</v>
      </c>
      <c r="M77" s="483">
        <v>0</v>
      </c>
      <c r="T77" s="467"/>
    </row>
    <row r="78" spans="1:20" s="328" customFormat="1">
      <c r="A78" s="339" t="s">
        <v>6</v>
      </c>
      <c r="B78" s="468" t="s">
        <v>1561</v>
      </c>
      <c r="C78" s="469"/>
      <c r="D78" s="535"/>
      <c r="E78" s="525"/>
      <c r="F78" s="268"/>
      <c r="G78" s="504" t="s">
        <v>1164</v>
      </c>
      <c r="H78" s="268" t="s">
        <v>1562</v>
      </c>
      <c r="I78" s="538"/>
      <c r="J78" s="489">
        <f>SUMIF('[1]Mapping CE PREV 2024'!$C$5:$C$387,'118_CE 2024'!B78,'[1]Mapping CE PREV 2024'!$M$5:$M$387)</f>
        <v>1.4551915228366852E-11</v>
      </c>
      <c r="K78" s="481">
        <f>SUMIF('[1]Mapping CE PREV 2024'!$C$5:$C$387,'118_CE 2024'!B78,'[1]Mapping CE PREV 2024'!$I$5:$I$387)</f>
        <v>-14064.502140000041</v>
      </c>
      <c r="L78" s="507">
        <f t="shared" si="2"/>
        <v>-14064.502140000055</v>
      </c>
      <c r="M78" s="483">
        <v>0</v>
      </c>
      <c r="T78" s="467"/>
    </row>
    <row r="79" spans="1:20" s="461" customFormat="1">
      <c r="A79" s="339" t="s">
        <v>6</v>
      </c>
      <c r="B79" s="468"/>
      <c r="C79" s="70"/>
      <c r="D79" s="476"/>
      <c r="E79" s="520" t="s">
        <v>1402</v>
      </c>
      <c r="F79" s="463" t="s">
        <v>1563</v>
      </c>
      <c r="G79" s="463"/>
      <c r="H79" s="463"/>
      <c r="I79" s="463"/>
      <c r="J79" s="464">
        <f>SUM(J80:J83)</f>
        <v>7072255.9399999995</v>
      </c>
      <c r="K79" s="464">
        <f>SUM(K80:K83)</f>
        <v>10018782.139999999</v>
      </c>
      <c r="L79" s="465">
        <f t="shared" si="2"/>
        <v>2946526.1999999993</v>
      </c>
      <c r="M79" s="466">
        <f t="shared" si="3"/>
        <v>0.41663172614196986</v>
      </c>
      <c r="T79" s="467"/>
    </row>
    <row r="80" spans="1:20" s="328" customFormat="1">
      <c r="A80" s="339" t="s">
        <v>6</v>
      </c>
      <c r="B80" s="468" t="s">
        <v>1564</v>
      </c>
      <c r="C80" s="469"/>
      <c r="D80" s="539"/>
      <c r="E80" s="525"/>
      <c r="F80" s="268"/>
      <c r="G80" s="504" t="s">
        <v>1161</v>
      </c>
      <c r="H80" s="268" t="s">
        <v>1565</v>
      </c>
      <c r="I80" s="538"/>
      <c r="J80" s="489">
        <f>SUMIF('[1]Mapping CE PREV 2024'!$C$5:$C$387,'118_CE 2024'!B80,'[1]Mapping CE PREV 2024'!$M$5:$M$387)</f>
        <v>5780000</v>
      </c>
      <c r="K80" s="481">
        <f>SUMIF('[1]Mapping CE PREV 2024'!$C$5:$C$387,'118_CE 2024'!B80,'[1]Mapping CE PREV 2024'!$I$5:$I$387)</f>
        <v>7963889</v>
      </c>
      <c r="L80" s="507">
        <f t="shared" si="2"/>
        <v>2183889</v>
      </c>
      <c r="M80" s="508">
        <f t="shared" si="3"/>
        <v>0.37783546712802768</v>
      </c>
      <c r="T80" s="467"/>
    </row>
    <row r="81" spans="1:20" s="328" customFormat="1">
      <c r="A81" s="339" t="s">
        <v>6</v>
      </c>
      <c r="B81" s="468" t="s">
        <v>1566</v>
      </c>
      <c r="C81" s="469"/>
      <c r="D81" s="539"/>
      <c r="E81" s="525"/>
      <c r="F81" s="268"/>
      <c r="G81" s="504" t="s">
        <v>1164</v>
      </c>
      <c r="H81" s="268" t="s">
        <v>1567</v>
      </c>
      <c r="I81" s="538"/>
      <c r="J81" s="486">
        <f>SUMIF('[1]Mapping CE PREV 2024'!$C$5:$C$387,'118_CE 2024'!B81,'[1]Mapping CE PREV 2024'!$M$5:$M$387)</f>
        <v>226550.75</v>
      </c>
      <c r="K81" s="481">
        <f>SUMIF('[1]Mapping CE PREV 2024'!$C$5:$C$387,'118_CE 2024'!B81,'[1]Mapping CE PREV 2024'!$I$5:$I$387)</f>
        <v>1109187.95</v>
      </c>
      <c r="L81" s="507">
        <f t="shared" si="2"/>
        <v>882637.2</v>
      </c>
      <c r="M81" s="508">
        <f t="shared" si="3"/>
        <v>3.8959800397924083</v>
      </c>
      <c r="T81" s="467"/>
    </row>
    <row r="82" spans="1:20" s="328" customFormat="1">
      <c r="A82" s="339" t="s">
        <v>6</v>
      </c>
      <c r="B82" s="468" t="s">
        <v>1568</v>
      </c>
      <c r="C82" s="469"/>
      <c r="D82" s="539"/>
      <c r="E82" s="525"/>
      <c r="F82" s="268"/>
      <c r="G82" s="504" t="s">
        <v>1199</v>
      </c>
      <c r="H82" s="268" t="s">
        <v>1569</v>
      </c>
      <c r="I82" s="538"/>
      <c r="J82" s="489">
        <f>SUMIF('[1]Mapping CE PREV 2024'!$C$5:$C$387,'118_CE 2024'!B82,'[1]Mapping CE PREV 2024'!$M$5:$M$387)</f>
        <v>1065705.19</v>
      </c>
      <c r="K82" s="481">
        <f>SUMIF('[1]Mapping CE PREV 2024'!$C$5:$C$387,'118_CE 2024'!B82,'[1]Mapping CE PREV 2024'!$I$5:$I$387)</f>
        <v>945705.19</v>
      </c>
      <c r="L82" s="507">
        <f t="shared" si="2"/>
        <v>-120000</v>
      </c>
      <c r="M82" s="508">
        <f t="shared" si="3"/>
        <v>-0.11260149723020492</v>
      </c>
      <c r="T82" s="467"/>
    </row>
    <row r="83" spans="1:20" s="328" customFormat="1">
      <c r="A83" s="339" t="s">
        <v>6</v>
      </c>
      <c r="B83" s="468" t="s">
        <v>1570</v>
      </c>
      <c r="C83" s="469"/>
      <c r="D83" s="539"/>
      <c r="E83" s="525"/>
      <c r="F83" s="268"/>
      <c r="G83" s="504" t="s">
        <v>1202</v>
      </c>
      <c r="H83" s="268" t="s">
        <v>1571</v>
      </c>
      <c r="I83" s="538"/>
      <c r="J83" s="489">
        <f>SUMIF('[1]Mapping CE PREV 2024'!$C$5:$C$387,'118_CE 2024'!B83,'[1]Mapping CE PREV 2024'!$M$5:$M$387)</f>
        <v>0</v>
      </c>
      <c r="K83" s="481">
        <f>SUMIF('[1]Mapping CE PREV 2024'!$C$5:$C$387,'118_CE 2024'!B83,'[1]Mapping CE PREV 2024'!$I$5:$I$387)</f>
        <v>0</v>
      </c>
      <c r="L83" s="507">
        <f t="shared" si="2"/>
        <v>0</v>
      </c>
      <c r="M83" s="508" t="str">
        <f t="shared" si="3"/>
        <v xml:space="preserve">-    </v>
      </c>
      <c r="T83" s="467"/>
    </row>
    <row r="84" spans="1:20" s="461" customFormat="1">
      <c r="A84" s="339" t="s">
        <v>6</v>
      </c>
      <c r="B84" s="468"/>
      <c r="C84" s="70"/>
      <c r="D84" s="509"/>
      <c r="E84" s="510" t="s">
        <v>1291</v>
      </c>
      <c r="F84" s="510"/>
      <c r="G84" s="510"/>
      <c r="H84" s="510"/>
      <c r="I84" s="511"/>
      <c r="J84" s="512">
        <f>J37+J40+J62+J58+J63+J64+J70+J71+J75+J76+J79</f>
        <v>391461743.48214507</v>
      </c>
      <c r="K84" s="512">
        <f>K37+K40+K62+K58+K63+K64+K70+K71+K75+K76+K79</f>
        <v>382518858.30286753</v>
      </c>
      <c r="L84" s="513">
        <f t="shared" si="2"/>
        <v>-8942885.1792775393</v>
      </c>
      <c r="M84" s="514">
        <f t="shared" si="3"/>
        <v>-2.2844850941827557E-2</v>
      </c>
      <c r="T84" s="467"/>
    </row>
    <row r="85" spans="1:20" s="328" customFormat="1" ht="19.5" thickBot="1">
      <c r="A85" s="339" t="s">
        <v>6</v>
      </c>
      <c r="B85" s="468"/>
      <c r="C85" s="70"/>
      <c r="D85" s="539"/>
      <c r="E85" s="504"/>
      <c r="F85" s="268"/>
      <c r="G85" s="506"/>
      <c r="H85" s="268"/>
      <c r="I85" s="538"/>
      <c r="J85" s="489"/>
      <c r="K85" s="481"/>
      <c r="L85" s="507">
        <f t="shared" si="2"/>
        <v>0</v>
      </c>
      <c r="M85" s="508"/>
      <c r="T85" s="467"/>
    </row>
    <row r="86" spans="1:20" s="461" customFormat="1" ht="20.25" thickTop="1" thickBot="1">
      <c r="A86" s="339" t="s">
        <v>6</v>
      </c>
      <c r="B86" s="468"/>
      <c r="C86" s="70"/>
      <c r="D86" s="540" t="s">
        <v>1572</v>
      </c>
      <c r="E86" s="541"/>
      <c r="F86" s="541"/>
      <c r="G86" s="541"/>
      <c r="H86" s="541"/>
      <c r="I86" s="542"/>
      <c r="J86" s="543">
        <f>J34-J84</f>
        <v>13139551.506979883</v>
      </c>
      <c r="K86" s="543">
        <f>K34-K84</f>
        <v>14224477.22698009</v>
      </c>
      <c r="L86" s="544">
        <f t="shared" si="2"/>
        <v>1084925.7200002074</v>
      </c>
      <c r="M86" s="545">
        <f>IF(K86=0,"-    ",L86/J86)</f>
        <v>8.2569463609460506E-2</v>
      </c>
      <c r="T86" s="467"/>
    </row>
    <row r="87" spans="1:20" s="461" customFormat="1" ht="19.5" thickTop="1">
      <c r="A87" s="339" t="s">
        <v>6</v>
      </c>
      <c r="B87" s="468"/>
      <c r="C87" s="70"/>
      <c r="D87" s="546"/>
      <c r="E87" s="547"/>
      <c r="F87" s="547"/>
      <c r="G87" s="548"/>
      <c r="H87" s="549"/>
      <c r="I87" s="550"/>
      <c r="J87" s="551"/>
      <c r="K87" s="551"/>
      <c r="L87" s="552">
        <f t="shared" si="2"/>
        <v>0</v>
      </c>
      <c r="M87" s="553"/>
      <c r="T87" s="467"/>
    </row>
    <row r="88" spans="1:20" s="461" customFormat="1">
      <c r="A88" s="339" t="s">
        <v>6</v>
      </c>
      <c r="B88" s="468"/>
      <c r="C88" s="70"/>
      <c r="D88" s="554" t="s">
        <v>1292</v>
      </c>
      <c r="E88" s="517" t="s">
        <v>1573</v>
      </c>
      <c r="F88" s="266"/>
      <c r="G88" s="517"/>
      <c r="H88" s="265"/>
      <c r="I88" s="555"/>
      <c r="J88" s="486"/>
      <c r="K88" s="486"/>
      <c r="L88" s="518">
        <f t="shared" si="2"/>
        <v>0</v>
      </c>
      <c r="M88" s="519"/>
      <c r="T88" s="467"/>
    </row>
    <row r="89" spans="1:20" s="461" customFormat="1">
      <c r="A89" s="339" t="s">
        <v>6</v>
      </c>
      <c r="B89" s="468" t="s">
        <v>1574</v>
      </c>
      <c r="C89" s="469"/>
      <c r="D89" s="476"/>
      <c r="E89" s="520" t="s">
        <v>1143</v>
      </c>
      <c r="F89" s="463" t="s">
        <v>1575</v>
      </c>
      <c r="G89" s="463"/>
      <c r="H89" s="463"/>
      <c r="I89" s="463"/>
      <c r="J89" s="464">
        <f>-SUMIF('[1]Mapping CE PREV 2024'!$C$5:$C$387,'118_CE 2024'!B89,'[1]Mapping CE PREV 2024'!$M$5:$M$387)</f>
        <v>0</v>
      </c>
      <c r="K89" s="464">
        <f>-SUMIF('[1]Mapping CE PREV 2024'!$C$5:$C$387,'118_CE 2024'!B89,'[1]Mapping CE PREV 2024'!$I$5:$I$387)</f>
        <v>0</v>
      </c>
      <c r="L89" s="465">
        <f t="shared" si="2"/>
        <v>0</v>
      </c>
      <c r="M89" s="466" t="str">
        <f>IF(K89=0,"-    ",L89/J89)</f>
        <v xml:space="preserve">-    </v>
      </c>
      <c r="T89" s="467"/>
    </row>
    <row r="90" spans="1:20" s="461" customFormat="1">
      <c r="A90" s="339" t="s">
        <v>6</v>
      </c>
      <c r="B90" s="468" t="s">
        <v>1576</v>
      </c>
      <c r="C90" s="469"/>
      <c r="D90" s="476"/>
      <c r="E90" s="520" t="s">
        <v>1146</v>
      </c>
      <c r="F90" s="463" t="s">
        <v>1577</v>
      </c>
      <c r="G90" s="463"/>
      <c r="H90" s="463"/>
      <c r="I90" s="463"/>
      <c r="J90" s="464">
        <f>SUMIF('[1]Mapping CE PREV 2024'!$C$5:$C$387,'118_CE 2024'!B90,'[1]Mapping CE PREV 2024'!$M$5:$M$387)</f>
        <v>23622.41</v>
      </c>
      <c r="K90" s="464">
        <f>SUMIF('[1]Mapping CE PREV 2024'!$C$5:$C$387,'118_CE 2024'!B90,'[1]Mapping CE PREV 2024'!$I$5:$I$387)</f>
        <v>23622.41</v>
      </c>
      <c r="L90" s="465">
        <f t="shared" si="2"/>
        <v>0</v>
      </c>
      <c r="M90" s="466">
        <f>IF(K90=0,"-    ",L90/J90)</f>
        <v>0</v>
      </c>
      <c r="T90" s="467"/>
    </row>
    <row r="91" spans="1:20" s="461" customFormat="1">
      <c r="A91" s="339" t="s">
        <v>6</v>
      </c>
      <c r="B91" s="468"/>
      <c r="C91" s="70"/>
      <c r="D91" s="509"/>
      <c r="E91" s="510" t="s">
        <v>1298</v>
      </c>
      <c r="F91" s="510"/>
      <c r="G91" s="510"/>
      <c r="H91" s="510"/>
      <c r="I91" s="511"/>
      <c r="J91" s="512">
        <f>+J89-J90</f>
        <v>-23622.41</v>
      </c>
      <c r="K91" s="512">
        <f>+K89-K90</f>
        <v>-23622.41</v>
      </c>
      <c r="L91" s="513">
        <f t="shared" si="2"/>
        <v>0</v>
      </c>
      <c r="M91" s="514">
        <f>IF(K91=0,"-    ",L91/J91)</f>
        <v>0</v>
      </c>
      <c r="T91" s="467"/>
    </row>
    <row r="92" spans="1:20" s="328" customFormat="1">
      <c r="A92" s="339" t="s">
        <v>6</v>
      </c>
      <c r="B92" s="468"/>
      <c r="C92" s="70"/>
      <c r="D92" s="515"/>
      <c r="E92" s="504"/>
      <c r="F92" s="268"/>
      <c r="G92" s="267"/>
      <c r="H92" s="268"/>
      <c r="I92" s="538"/>
      <c r="J92" s="489"/>
      <c r="K92" s="489"/>
      <c r="L92" s="507">
        <f t="shared" si="2"/>
        <v>0</v>
      </c>
      <c r="M92" s="508"/>
      <c r="T92" s="467"/>
    </row>
    <row r="93" spans="1:20" s="461" customFormat="1">
      <c r="A93" s="339" t="s">
        <v>6</v>
      </c>
      <c r="B93" s="468"/>
      <c r="C93" s="70"/>
      <c r="D93" s="554" t="s">
        <v>1300</v>
      </c>
      <c r="E93" s="517" t="s">
        <v>1578</v>
      </c>
      <c r="F93" s="266"/>
      <c r="G93" s="556"/>
      <c r="H93" s="265"/>
      <c r="I93" s="555"/>
      <c r="J93" s="486"/>
      <c r="K93" s="486"/>
      <c r="L93" s="518">
        <f t="shared" si="2"/>
        <v>0</v>
      </c>
      <c r="M93" s="519"/>
      <c r="T93" s="467"/>
    </row>
    <row r="94" spans="1:20" s="461" customFormat="1">
      <c r="A94" s="339" t="s">
        <v>6</v>
      </c>
      <c r="B94" s="468" t="s">
        <v>1579</v>
      </c>
      <c r="C94" s="469"/>
      <c r="D94" s="476"/>
      <c r="E94" s="520" t="s">
        <v>1143</v>
      </c>
      <c r="F94" s="463" t="s">
        <v>1580</v>
      </c>
      <c r="G94" s="463"/>
      <c r="H94" s="463"/>
      <c r="I94" s="463"/>
      <c r="J94" s="464">
        <f>-SUMIF('[1]Mapping CE PREV 2024'!$C$5:$C$387,'118_CE 2024'!B94,'[1]Mapping CE PREV 2024'!$M$5:$M$387)</f>
        <v>0</v>
      </c>
      <c r="K94" s="464">
        <f>-SUMIF('[1]Mapping CE PREV 2024'!$C$5:$C$387,'118_CE 2024'!B94,'[1]Mapping CE PREV 2024'!$I$5:$I$387)</f>
        <v>0</v>
      </c>
      <c r="L94" s="465">
        <f t="shared" si="2"/>
        <v>0</v>
      </c>
      <c r="M94" s="466" t="str">
        <f>IF(K94=0,"-    ",L94/J94)</f>
        <v xml:space="preserve">-    </v>
      </c>
      <c r="T94" s="467"/>
    </row>
    <row r="95" spans="1:20" s="461" customFormat="1">
      <c r="A95" s="339" t="s">
        <v>6</v>
      </c>
      <c r="B95" s="468" t="s">
        <v>1581</v>
      </c>
      <c r="C95" s="469"/>
      <c r="D95" s="476"/>
      <c r="E95" s="520" t="s">
        <v>1146</v>
      </c>
      <c r="F95" s="463" t="s">
        <v>1582</v>
      </c>
      <c r="G95" s="463"/>
      <c r="H95" s="463"/>
      <c r="I95" s="463"/>
      <c r="J95" s="464">
        <f>SUMIF('[1]Mapping CE PREV 2024'!$C$5:$C$387,'118_CE 2024'!B95,'[1]Mapping CE PREV 2024'!$M$5:$M$387)</f>
        <v>0</v>
      </c>
      <c r="K95" s="464">
        <f>SUMIF('[1]Mapping CE PREV 2024'!$C$5:$C$387,'118_CE 2024'!B95,'[1]Mapping CE PREV 2024'!$I$5:$I$387)</f>
        <v>0</v>
      </c>
      <c r="L95" s="465">
        <f t="shared" si="2"/>
        <v>0</v>
      </c>
      <c r="M95" s="466" t="str">
        <f>IF(K95=0,"-    ",L95/J95)</f>
        <v xml:space="preserve">-    </v>
      </c>
      <c r="T95" s="467"/>
    </row>
    <row r="96" spans="1:20" s="461" customFormat="1">
      <c r="A96" s="339" t="s">
        <v>6</v>
      </c>
      <c r="B96" s="468"/>
      <c r="C96" s="70"/>
      <c r="D96" s="509"/>
      <c r="E96" s="510" t="s">
        <v>1310</v>
      </c>
      <c r="F96" s="510"/>
      <c r="G96" s="510"/>
      <c r="H96" s="510"/>
      <c r="I96" s="511"/>
      <c r="J96" s="512">
        <f>J94-J95</f>
        <v>0</v>
      </c>
      <c r="K96" s="512">
        <f>K94-K95</f>
        <v>0</v>
      </c>
      <c r="L96" s="513">
        <f t="shared" si="2"/>
        <v>0</v>
      </c>
      <c r="M96" s="514" t="str">
        <f>IF(K96=0,"-    ",L96/J96)</f>
        <v xml:space="preserve">-    </v>
      </c>
      <c r="T96" s="467"/>
    </row>
    <row r="97" spans="1:20" s="328" customFormat="1">
      <c r="A97" s="339" t="s">
        <v>6</v>
      </c>
      <c r="B97" s="468"/>
      <c r="C97" s="70"/>
      <c r="D97" s="515"/>
      <c r="E97" s="504"/>
      <c r="F97" s="506"/>
      <c r="G97" s="267"/>
      <c r="H97" s="505"/>
      <c r="I97" s="557"/>
      <c r="J97" s="489"/>
      <c r="K97" s="489"/>
      <c r="L97" s="507">
        <f t="shared" si="2"/>
        <v>0</v>
      </c>
      <c r="M97" s="508"/>
      <c r="T97" s="467"/>
    </row>
    <row r="98" spans="1:20" s="461" customFormat="1">
      <c r="A98" s="339" t="s">
        <v>6</v>
      </c>
      <c r="B98" s="468"/>
      <c r="C98" s="70"/>
      <c r="D98" s="554" t="s">
        <v>1407</v>
      </c>
      <c r="E98" s="517" t="s">
        <v>1583</v>
      </c>
      <c r="F98" s="266"/>
      <c r="G98" s="556"/>
      <c r="H98" s="265"/>
      <c r="I98" s="555"/>
      <c r="J98" s="486"/>
      <c r="K98" s="486"/>
      <c r="L98" s="518">
        <f t="shared" si="2"/>
        <v>0</v>
      </c>
      <c r="M98" s="519"/>
      <c r="T98" s="467"/>
    </row>
    <row r="99" spans="1:20" s="461" customFormat="1">
      <c r="A99" s="339" t="s">
        <v>6</v>
      </c>
      <c r="B99" s="468"/>
      <c r="C99" s="70"/>
      <c r="D99" s="476"/>
      <c r="E99" s="520" t="s">
        <v>1143</v>
      </c>
      <c r="F99" s="463" t="s">
        <v>1584</v>
      </c>
      <c r="G99" s="463"/>
      <c r="H99" s="463"/>
      <c r="I99" s="463"/>
      <c r="J99" s="464">
        <f>SUM(J100:J101)</f>
        <v>0</v>
      </c>
      <c r="K99" s="464">
        <f>SUM(K100:K101)</f>
        <v>910230.47</v>
      </c>
      <c r="L99" s="465">
        <f t="shared" si="2"/>
        <v>910230.47</v>
      </c>
      <c r="M99" s="466">
        <v>0</v>
      </c>
      <c r="T99" s="467"/>
    </row>
    <row r="100" spans="1:20" s="328" customFormat="1">
      <c r="A100" s="339" t="s">
        <v>6</v>
      </c>
      <c r="B100" s="468" t="s">
        <v>1585</v>
      </c>
      <c r="C100" s="469"/>
      <c r="D100" s="527"/>
      <c r="E100" s="525"/>
      <c r="F100" s="268"/>
      <c r="G100" s="504" t="s">
        <v>1161</v>
      </c>
      <c r="H100" s="506" t="s">
        <v>1586</v>
      </c>
      <c r="I100" s="538"/>
      <c r="J100" s="489">
        <f>-SUMIF('[1]Mapping CE PREV 2024'!$C$5:$C$387,'118_CE 2024'!B100,'[1]Mapping CE PREV 2024'!$M$5:$M$387)</f>
        <v>0</v>
      </c>
      <c r="K100" s="481">
        <f>-SUMIF('[1]Mapping CE PREV 2024'!$C$5:$C$387,'118_CE 2024'!B100,'[1]Mapping CE PREV 2024'!$I$5:$I$387)</f>
        <v>0</v>
      </c>
      <c r="L100" s="507">
        <f t="shared" ref="L100:L119" si="4">K100-J100</f>
        <v>0</v>
      </c>
      <c r="M100" s="508" t="str">
        <f>IF(K100=0,"-    ",L100/J100)</f>
        <v xml:space="preserve">-    </v>
      </c>
      <c r="T100" s="467"/>
    </row>
    <row r="101" spans="1:20" s="328" customFormat="1">
      <c r="A101" s="339" t="s">
        <v>6</v>
      </c>
      <c r="B101" s="468" t="s">
        <v>1587</v>
      </c>
      <c r="C101" s="469"/>
      <c r="D101" s="527"/>
      <c r="E101" s="525"/>
      <c r="F101" s="268"/>
      <c r="G101" s="504" t="s">
        <v>1164</v>
      </c>
      <c r="H101" s="268" t="s">
        <v>1588</v>
      </c>
      <c r="I101" s="538"/>
      <c r="J101" s="489">
        <f>-SUMIF('[1]Mapping CE PREV 2024'!$C$5:$C$387,'118_CE 2024'!B101,'[1]Mapping CE PREV 2024'!$M$5:$M$387)</f>
        <v>0</v>
      </c>
      <c r="K101" s="481">
        <f>-SUMIF('[1]Mapping CE PREV 2024'!$C$5:$C$387,'118_CE 2024'!B101,'[1]Mapping CE PREV 2024'!$I$5:$I$387)</f>
        <v>910230.47</v>
      </c>
      <c r="L101" s="507">
        <f t="shared" si="4"/>
        <v>910230.47</v>
      </c>
      <c r="M101" s="508">
        <v>0</v>
      </c>
      <c r="T101" s="467"/>
    </row>
    <row r="102" spans="1:20" s="461" customFormat="1">
      <c r="A102" s="339" t="s">
        <v>6</v>
      </c>
      <c r="B102" s="468"/>
      <c r="C102" s="70"/>
      <c r="D102" s="476"/>
      <c r="E102" s="520" t="s">
        <v>1146</v>
      </c>
      <c r="F102" s="463" t="s">
        <v>1589</v>
      </c>
      <c r="G102" s="463"/>
      <c r="H102" s="463"/>
      <c r="I102" s="463"/>
      <c r="J102" s="464">
        <f>SUM(J103:J104)</f>
        <v>230538.02000000008</v>
      </c>
      <c r="K102" s="464">
        <f>SUM(K103:K104)</f>
        <v>2929902.93</v>
      </c>
      <c r="L102" s="465">
        <f t="shared" si="4"/>
        <v>2699364.91</v>
      </c>
      <c r="M102" s="466">
        <f>IF(K102=0,"-    ",L102/J102)</f>
        <v>11.708979325839612</v>
      </c>
      <c r="T102" s="467"/>
    </row>
    <row r="103" spans="1:20" s="328" customFormat="1">
      <c r="A103" s="339" t="s">
        <v>6</v>
      </c>
      <c r="B103" s="468" t="s">
        <v>1590</v>
      </c>
      <c r="C103" s="469"/>
      <c r="D103" s="527"/>
      <c r="E103" s="525"/>
      <c r="F103" s="268"/>
      <c r="G103" s="504" t="s">
        <v>1161</v>
      </c>
      <c r="H103" s="506" t="s">
        <v>1591</v>
      </c>
      <c r="I103" s="538"/>
      <c r="J103" s="486">
        <f>SUMIF('[1]Mapping CE PREV 2024'!$C$5:$C$387,'118_CE 2024'!B103,'[1]Mapping CE PREV 2024'!$M$5:$M$387)</f>
        <v>0</v>
      </c>
      <c r="K103" s="481">
        <f>SUMIF('[1]Mapping CE PREV 2024'!$C$5:$C$387,'118_CE 2024'!B103,'[1]Mapping CE PREV 2024'!$I$5:$I$387)</f>
        <v>0</v>
      </c>
      <c r="L103" s="507">
        <f t="shared" si="4"/>
        <v>0</v>
      </c>
      <c r="M103" s="508" t="str">
        <f>IF(K103=0,"-    ",L103/J103)</f>
        <v xml:space="preserve">-    </v>
      </c>
      <c r="T103" s="467"/>
    </row>
    <row r="104" spans="1:20" s="328" customFormat="1">
      <c r="A104" s="339" t="s">
        <v>6</v>
      </c>
      <c r="B104" s="468" t="s">
        <v>1592</v>
      </c>
      <c r="C104" s="469"/>
      <c r="D104" s="527"/>
      <c r="E104" s="525"/>
      <c r="F104" s="268"/>
      <c r="G104" s="504" t="s">
        <v>1164</v>
      </c>
      <c r="H104" s="268" t="s">
        <v>1593</v>
      </c>
      <c r="I104" s="538"/>
      <c r="J104" s="489">
        <f>SUMIF('[1]Mapping CE PREV 2024'!$C$5:$C$387,'118_CE 2024'!B104,'[1]Mapping CE PREV 2024'!$M$5:$M$387)</f>
        <v>230538.02000000008</v>
      </c>
      <c r="K104" s="481">
        <f>SUMIF('[1]Mapping CE PREV 2024'!$C$5:$C$387,'118_CE 2024'!B104,'[1]Mapping CE PREV 2024'!$I$5:$I$387)</f>
        <v>2929902.93</v>
      </c>
      <c r="L104" s="507">
        <f t="shared" si="4"/>
        <v>2699364.91</v>
      </c>
      <c r="M104" s="508">
        <f>IF(K104=0,"-    ",L104/J104)</f>
        <v>11.708979325839612</v>
      </c>
      <c r="T104" s="467"/>
    </row>
    <row r="105" spans="1:20" s="461" customFormat="1">
      <c r="A105" s="339" t="s">
        <v>6</v>
      </c>
      <c r="B105" s="468"/>
      <c r="C105" s="70"/>
      <c r="D105" s="509"/>
      <c r="E105" s="510" t="s">
        <v>1413</v>
      </c>
      <c r="F105" s="510"/>
      <c r="G105" s="510"/>
      <c r="H105" s="510"/>
      <c r="I105" s="511"/>
      <c r="J105" s="512">
        <f>J99-J102</f>
        <v>-230538.02000000008</v>
      </c>
      <c r="K105" s="512">
        <f>K99-K102</f>
        <v>-2019672.4600000002</v>
      </c>
      <c r="L105" s="513">
        <f t="shared" si="4"/>
        <v>-1789134.4400000002</v>
      </c>
      <c r="M105" s="514">
        <f>IF(K105=0,"-    ",L105/J105)</f>
        <v>7.7606914469032029</v>
      </c>
      <c r="T105" s="467"/>
    </row>
    <row r="106" spans="1:20" s="328" customFormat="1" ht="19.5" thickBot="1">
      <c r="A106" s="339" t="s">
        <v>6</v>
      </c>
      <c r="B106" s="468"/>
      <c r="C106" s="70"/>
      <c r="D106" s="539"/>
      <c r="E106" s="504"/>
      <c r="F106" s="268"/>
      <c r="G106" s="506"/>
      <c r="H106" s="268"/>
      <c r="I106" s="538"/>
      <c r="J106" s="489"/>
      <c r="K106" s="489"/>
      <c r="L106" s="507">
        <f t="shared" si="4"/>
        <v>0</v>
      </c>
      <c r="M106" s="508"/>
      <c r="T106" s="467"/>
    </row>
    <row r="107" spans="1:20" s="461" customFormat="1" ht="20.25" thickTop="1" thickBot="1">
      <c r="A107" s="339" t="s">
        <v>6</v>
      </c>
      <c r="B107" s="468"/>
      <c r="C107" s="70"/>
      <c r="D107" s="540" t="s">
        <v>1594</v>
      </c>
      <c r="E107" s="541"/>
      <c r="F107" s="541"/>
      <c r="G107" s="541"/>
      <c r="H107" s="541"/>
      <c r="I107" s="542"/>
      <c r="J107" s="543">
        <f>J86+J91+J96+J105</f>
        <v>12885391.076979883</v>
      </c>
      <c r="K107" s="543">
        <f>K86+K91+K96+K105</f>
        <v>12181182.356980089</v>
      </c>
      <c r="L107" s="544">
        <f t="shared" si="4"/>
        <v>-704208.71999979392</v>
      </c>
      <c r="M107" s="545">
        <f>IF(K107=0,"-    ",L107/J107)</f>
        <v>-5.4651714937692719E-2</v>
      </c>
      <c r="T107" s="467"/>
    </row>
    <row r="108" spans="1:20" s="461" customFormat="1" ht="19.5" thickTop="1">
      <c r="A108" s="339" t="s">
        <v>6</v>
      </c>
      <c r="B108" s="468"/>
      <c r="C108" s="70"/>
      <c r="D108" s="546"/>
      <c r="E108" s="547"/>
      <c r="F108" s="547"/>
      <c r="G108" s="548"/>
      <c r="H108" s="549"/>
      <c r="I108" s="550"/>
      <c r="J108" s="551"/>
      <c r="K108" s="551"/>
      <c r="L108" s="552">
        <f t="shared" si="4"/>
        <v>0</v>
      </c>
      <c r="M108" s="553"/>
      <c r="T108" s="467"/>
    </row>
    <row r="109" spans="1:20" s="461" customFormat="1" ht="18" customHeight="1">
      <c r="A109" s="339" t="s">
        <v>6</v>
      </c>
      <c r="B109" s="468"/>
      <c r="C109" s="70"/>
      <c r="D109" s="554" t="s">
        <v>1595</v>
      </c>
      <c r="E109" s="517" t="s">
        <v>1596</v>
      </c>
      <c r="F109" s="266"/>
      <c r="G109" s="517"/>
      <c r="H109" s="265"/>
      <c r="I109" s="555"/>
      <c r="J109" s="486"/>
      <c r="K109" s="486"/>
      <c r="L109" s="518">
        <f t="shared" si="4"/>
        <v>0</v>
      </c>
      <c r="M109" s="519"/>
      <c r="T109" s="467"/>
    </row>
    <row r="110" spans="1:20" s="461" customFormat="1">
      <c r="A110" s="339" t="s">
        <v>6</v>
      </c>
      <c r="B110" s="468"/>
      <c r="C110" s="70"/>
      <c r="D110" s="476"/>
      <c r="E110" s="520" t="s">
        <v>1143</v>
      </c>
      <c r="F110" s="463" t="s">
        <v>1597</v>
      </c>
      <c r="G110" s="463"/>
      <c r="H110" s="463"/>
      <c r="I110" s="463"/>
      <c r="J110" s="464">
        <f>SUM(J111:J114)</f>
        <v>12885391.08</v>
      </c>
      <c r="K110" s="464">
        <f>SUM(K111:K114)</f>
        <v>12181182.359999999</v>
      </c>
      <c r="L110" s="465">
        <f t="shared" si="4"/>
        <v>-704208.72000000067</v>
      </c>
      <c r="M110" s="466">
        <f t="shared" ref="M110:M117" si="5">IF(K110=0,"-    ",L110/J110)</f>
        <v>-5.4651714924899328E-2</v>
      </c>
      <c r="T110" s="467"/>
    </row>
    <row r="111" spans="1:20" s="328" customFormat="1" ht="20.25" customHeight="1">
      <c r="A111" s="339" t="s">
        <v>6</v>
      </c>
      <c r="B111" s="468" t="s">
        <v>1598</v>
      </c>
      <c r="C111" s="469"/>
      <c r="D111" s="535"/>
      <c r="E111" s="525"/>
      <c r="F111" s="268"/>
      <c r="G111" s="504" t="s">
        <v>1161</v>
      </c>
      <c r="H111" s="268" t="s">
        <v>1599</v>
      </c>
      <c r="I111" s="538"/>
      <c r="J111" s="489">
        <f>SUMIF('[1]Mapping CE PREV 2024'!$C$5:$C$387,'118_CE 2024'!B111,'[1]Mapping CE PREV 2024'!$M$5:$M$387)</f>
        <v>12379332</v>
      </c>
      <c r="K111" s="481">
        <f>SUMIF('[1]Mapping CE PREV 2024'!$C$5:$C$387,'118_CE 2024'!B111,'[1]Mapping CE PREV 2024'!$I$5:$I$387)</f>
        <v>11675123.279999999</v>
      </c>
      <c r="L111" s="507">
        <f t="shared" si="4"/>
        <v>-704208.72000000067</v>
      </c>
      <c r="M111" s="508">
        <f t="shared" si="5"/>
        <v>-5.6885841659307677E-2</v>
      </c>
      <c r="T111" s="467"/>
    </row>
    <row r="112" spans="1:20" s="328" customFormat="1" ht="23.25" customHeight="1">
      <c r="A112" s="339" t="s">
        <v>6</v>
      </c>
      <c r="B112" s="468" t="s">
        <v>1600</v>
      </c>
      <c r="C112" s="469"/>
      <c r="D112" s="535"/>
      <c r="E112" s="525"/>
      <c r="F112" s="268"/>
      <c r="G112" s="504" t="s">
        <v>1164</v>
      </c>
      <c r="H112" s="268" t="s">
        <v>1601</v>
      </c>
      <c r="I112" s="538"/>
      <c r="J112" s="489">
        <f>SUMIF('[1]Mapping CE PREV 2024'!$C$5:$C$387,'118_CE 2024'!B112,'[1]Mapping CE PREV 2024'!$M$5:$M$387)</f>
        <v>377779.08</v>
      </c>
      <c r="K112" s="481">
        <f>SUMIF('[1]Mapping CE PREV 2024'!$C$5:$C$387,'118_CE 2024'!B112,'[1]Mapping CE PREV 2024'!$I$5:$I$387)</f>
        <v>377779.08</v>
      </c>
      <c r="L112" s="507">
        <f t="shared" si="4"/>
        <v>0</v>
      </c>
      <c r="M112" s="508">
        <f t="shared" si="5"/>
        <v>0</v>
      </c>
      <c r="T112" s="467"/>
    </row>
    <row r="113" spans="1:20" s="328" customFormat="1" ht="13.7" customHeight="1">
      <c r="A113" s="339" t="s">
        <v>6</v>
      </c>
      <c r="B113" s="468" t="s">
        <v>1602</v>
      </c>
      <c r="C113" s="469"/>
      <c r="D113" s="535"/>
      <c r="E113" s="525"/>
      <c r="F113" s="268"/>
      <c r="G113" s="504" t="s">
        <v>1199</v>
      </c>
      <c r="H113" s="268" t="s">
        <v>1603</v>
      </c>
      <c r="I113" s="538"/>
      <c r="J113" s="489">
        <f>SUMIF('[1]Mapping CE PREV 2024'!$C$5:$C$387,'118_CE 2024'!B113,'[1]Mapping CE PREV 2024'!$M$5:$M$387)</f>
        <v>128280</v>
      </c>
      <c r="K113" s="481">
        <f>SUMIF('[1]Mapping CE PREV 2024'!$C$5:$C$387,'118_CE 2024'!B113,'[1]Mapping CE PREV 2024'!$I$5:$I$387)</f>
        <v>128280</v>
      </c>
      <c r="L113" s="507">
        <f t="shared" si="4"/>
        <v>0</v>
      </c>
      <c r="M113" s="508">
        <f t="shared" si="5"/>
        <v>0</v>
      </c>
      <c r="T113" s="467"/>
    </row>
    <row r="114" spans="1:20" s="328" customFormat="1">
      <c r="A114" s="339" t="s">
        <v>6</v>
      </c>
      <c r="B114" s="468" t="s">
        <v>1604</v>
      </c>
      <c r="C114" s="469"/>
      <c r="D114" s="535"/>
      <c r="E114" s="525"/>
      <c r="F114" s="268"/>
      <c r="G114" s="504" t="s">
        <v>1202</v>
      </c>
      <c r="H114" s="268" t="s">
        <v>1605</v>
      </c>
      <c r="I114" s="538"/>
      <c r="J114" s="489">
        <f>SUMIF('[1]Mapping CE PREV 2024'!$C$5:$C$387,'118_CE 2024'!B114,'[1]Mapping CE PREV 2024'!$M$5:$M$387)</f>
        <v>0</v>
      </c>
      <c r="K114" s="481">
        <f>SUMIF('[1]Mapping CE PREV 2024'!$C$5:$C$387,'118_CE 2024'!B114,'[1]Mapping CE PREV 2024'!$I$5:$I$387)</f>
        <v>0</v>
      </c>
      <c r="L114" s="507">
        <f t="shared" si="4"/>
        <v>0</v>
      </c>
      <c r="M114" s="508" t="str">
        <f t="shared" si="5"/>
        <v xml:space="preserve">-    </v>
      </c>
      <c r="T114" s="467"/>
    </row>
    <row r="115" spans="1:20" s="461" customFormat="1">
      <c r="A115" s="339" t="s">
        <v>6</v>
      </c>
      <c r="B115" s="468" t="s">
        <v>1606</v>
      </c>
      <c r="C115" s="469"/>
      <c r="D115" s="476"/>
      <c r="E115" s="520" t="s">
        <v>1146</v>
      </c>
      <c r="F115" s="463" t="s">
        <v>1607</v>
      </c>
      <c r="G115" s="463"/>
      <c r="H115" s="463"/>
      <c r="I115" s="463"/>
      <c r="J115" s="464">
        <f>SUMIF('[1]Mapping CE PREV 2024'!$C$5:$C$387,'118_CE 2024'!B115,'[1]Mapping CE PREV 2024'!$M$5:$M$387)</f>
        <v>0</v>
      </c>
      <c r="K115" s="464">
        <f>SUMIF('[1]Mapping CE PREV 2024'!$C$5:$C$387,'118_CE 2024'!B115,'[1]Mapping CE PREV 2024'!$I$5:$I$387)</f>
        <v>0</v>
      </c>
      <c r="L115" s="465">
        <f t="shared" si="4"/>
        <v>0</v>
      </c>
      <c r="M115" s="466" t="str">
        <f t="shared" si="5"/>
        <v xml:space="preserve">-    </v>
      </c>
      <c r="T115" s="467"/>
    </row>
    <row r="116" spans="1:20" s="461" customFormat="1" ht="19.5" customHeight="1">
      <c r="A116" s="339" t="s">
        <v>6</v>
      </c>
      <c r="B116" s="468" t="s">
        <v>1608</v>
      </c>
      <c r="C116" s="469"/>
      <c r="D116" s="476"/>
      <c r="E116" s="520" t="s">
        <v>1149</v>
      </c>
      <c r="F116" s="463" t="s">
        <v>1609</v>
      </c>
      <c r="G116" s="463"/>
      <c r="H116" s="463"/>
      <c r="I116" s="463"/>
      <c r="J116" s="464">
        <f>SUMIF('[1]Mapping CE PREV 2024'!$C$5:$C$387,'118_CE 2024'!B116,'[1]Mapping CE PREV 2024'!$M$5:$M$387)</f>
        <v>0</v>
      </c>
      <c r="K116" s="464">
        <f>SUMIF('[1]Mapping CE PREV 2024'!$C$5:$C$387,'118_CE 2024'!B116,'[1]Mapping CE PREV 2024'!$I$5:$I$387)</f>
        <v>0</v>
      </c>
      <c r="L116" s="465">
        <f t="shared" si="4"/>
        <v>0</v>
      </c>
      <c r="M116" s="466" t="str">
        <f t="shared" si="5"/>
        <v xml:space="preserve">-    </v>
      </c>
      <c r="T116" s="467"/>
    </row>
    <row r="117" spans="1:20" s="461" customFormat="1">
      <c r="A117" s="339" t="s">
        <v>6</v>
      </c>
      <c r="B117" s="434"/>
      <c r="C117" s="70"/>
      <c r="D117" s="509"/>
      <c r="E117" s="510" t="s">
        <v>1610</v>
      </c>
      <c r="F117" s="510"/>
      <c r="G117" s="510"/>
      <c r="H117" s="510"/>
      <c r="I117" s="511"/>
      <c r="J117" s="512">
        <f>J110+J115+J116</f>
        <v>12885391.08</v>
      </c>
      <c r="K117" s="512">
        <f>K110+K115+K116</f>
        <v>12181182.359999999</v>
      </c>
      <c r="L117" s="513">
        <f t="shared" si="4"/>
        <v>-704208.72000000067</v>
      </c>
      <c r="M117" s="514">
        <f t="shared" si="5"/>
        <v>-5.4651714924899328E-2</v>
      </c>
      <c r="T117" s="467"/>
    </row>
    <row r="118" spans="1:20" s="328" customFormat="1">
      <c r="A118" s="339" t="s">
        <v>6</v>
      </c>
      <c r="B118" s="434"/>
      <c r="C118" s="70"/>
      <c r="D118" s="539"/>
      <c r="E118" s="504"/>
      <c r="F118" s="268"/>
      <c r="G118" s="506"/>
      <c r="H118" s="268"/>
      <c r="I118" s="538"/>
      <c r="J118" s="489"/>
      <c r="K118" s="489"/>
      <c r="L118" s="507">
        <f t="shared" si="4"/>
        <v>0</v>
      </c>
      <c r="M118" s="508"/>
      <c r="T118" s="467"/>
    </row>
    <row r="119" spans="1:20" s="461" customFormat="1">
      <c r="A119" s="339" t="s">
        <v>6</v>
      </c>
      <c r="B119" s="434"/>
      <c r="C119" s="70"/>
      <c r="D119" s="558"/>
      <c r="E119" s="559"/>
      <c r="F119" s="463"/>
      <c r="G119" s="463"/>
      <c r="H119" s="463"/>
      <c r="I119" s="520" t="s">
        <v>1611</v>
      </c>
      <c r="J119" s="464">
        <f>J107-J117</f>
        <v>-3.0201170593500137E-3</v>
      </c>
      <c r="K119" s="464">
        <f>K107-K117</f>
        <v>-3.0199103057384491E-3</v>
      </c>
      <c r="L119" s="465">
        <f t="shared" si="4"/>
        <v>2.0675361156463623E-7</v>
      </c>
      <c r="M119" s="466">
        <f>IF(K119=0,"-    ",L119/J119)</f>
        <v>-6.8458807225549561E-5</v>
      </c>
      <c r="T119" s="467"/>
    </row>
    <row r="120" spans="1:20" s="328" customFormat="1" ht="19.5" thickBot="1">
      <c r="A120" s="339" t="s">
        <v>6</v>
      </c>
      <c r="B120" s="434"/>
      <c r="C120" s="70"/>
      <c r="D120" s="560"/>
      <c r="E120" s="561"/>
      <c r="F120" s="562"/>
      <c r="G120" s="562"/>
      <c r="H120" s="563"/>
      <c r="I120" s="564"/>
      <c r="J120" s="565"/>
      <c r="K120" s="565"/>
      <c r="L120" s="566"/>
      <c r="M120" s="567"/>
      <c r="T120" s="467"/>
    </row>
    <row r="121" spans="1:20">
      <c r="D121" s="266"/>
      <c r="E121" s="266"/>
      <c r="F121" s="267"/>
      <c r="G121" s="267"/>
      <c r="H121" s="267"/>
      <c r="I121" s="568"/>
      <c r="J121" s="568"/>
      <c r="K121" s="569"/>
      <c r="O121" s="570"/>
    </row>
    <row r="122" spans="1:20" ht="21">
      <c r="D122" s="266"/>
      <c r="E122" s="266"/>
      <c r="F122" s="267"/>
      <c r="G122" s="267"/>
      <c r="H122" s="267"/>
      <c r="I122" s="571"/>
      <c r="J122" s="571"/>
      <c r="K122" s="572"/>
      <c r="O122" s="570"/>
    </row>
    <row r="123" spans="1:20" ht="21">
      <c r="D123" s="266"/>
      <c r="E123" s="266"/>
      <c r="F123" s="267"/>
      <c r="G123" s="267"/>
      <c r="H123" s="267"/>
      <c r="I123" s="571"/>
      <c r="J123" s="571"/>
      <c r="K123" s="573"/>
      <c r="O123" s="570"/>
    </row>
    <row r="124" spans="1:20" ht="21">
      <c r="B124" s="574"/>
      <c r="C124" s="327"/>
      <c r="D124" s="407"/>
      <c r="E124" s="408"/>
      <c r="F124" s="408"/>
      <c r="G124" s="408"/>
      <c r="H124" s="408"/>
      <c r="I124" s="80"/>
      <c r="J124" s="80"/>
      <c r="K124" s="409"/>
      <c r="L124" s="409"/>
      <c r="M124" s="409"/>
    </row>
    <row r="125" spans="1:20" s="575" customFormat="1" ht="26.25">
      <c r="B125" s="574"/>
      <c r="C125" s="327"/>
      <c r="D125" s="576"/>
      <c r="E125" s="577"/>
      <c r="F125" s="577"/>
      <c r="G125" s="577"/>
      <c r="H125" s="577"/>
      <c r="I125" s="294"/>
      <c r="J125" s="294"/>
      <c r="K125" s="578"/>
      <c r="L125" s="578"/>
      <c r="M125" s="578"/>
      <c r="O125" s="570"/>
    </row>
    <row r="126" spans="1:20" s="575" customFormat="1" ht="26.25">
      <c r="B126" s="574"/>
      <c r="C126" s="327"/>
      <c r="D126" s="576"/>
      <c r="E126" s="577"/>
      <c r="F126" s="577"/>
      <c r="G126" s="577"/>
      <c r="H126" s="577"/>
      <c r="I126" s="294"/>
      <c r="J126" s="294"/>
      <c r="K126" s="578"/>
      <c r="L126" s="578"/>
      <c r="M126" s="578"/>
    </row>
    <row r="127" spans="1:20" s="575" customFormat="1" ht="26.25">
      <c r="B127" s="574"/>
      <c r="C127" s="327"/>
      <c r="D127" s="576"/>
      <c r="E127" s="577"/>
      <c r="F127" s="577"/>
      <c r="G127" s="577"/>
      <c r="H127" s="577"/>
      <c r="I127" s="294"/>
      <c r="J127" s="294"/>
      <c r="K127" s="578"/>
      <c r="L127" s="578"/>
      <c r="M127" s="578"/>
    </row>
    <row r="128" spans="1:20" s="575" customFormat="1" ht="26.25">
      <c r="B128" s="574"/>
      <c r="C128" s="327"/>
      <c r="D128" s="576"/>
      <c r="E128" s="577"/>
      <c r="F128" s="577"/>
      <c r="G128" s="577"/>
      <c r="H128" s="577"/>
      <c r="I128" s="579"/>
      <c r="J128" s="579"/>
      <c r="K128" s="578"/>
      <c r="L128" s="578"/>
      <c r="M128" s="578"/>
    </row>
    <row r="129" spans="2:13" s="575" customFormat="1" ht="36">
      <c r="B129" s="433"/>
      <c r="C129" s="83"/>
      <c r="D129" s="580"/>
      <c r="E129" s="580"/>
      <c r="F129" s="581"/>
      <c r="G129" s="581"/>
      <c r="H129" s="581"/>
      <c r="I129" s="579"/>
      <c r="J129" s="579"/>
      <c r="K129" s="419"/>
      <c r="L129" s="582"/>
    </row>
    <row r="130" spans="2:13" s="575" customFormat="1" ht="28.5">
      <c r="B130" s="433"/>
      <c r="C130" s="83"/>
      <c r="D130" s="580"/>
      <c r="E130" s="580"/>
      <c r="F130" s="581"/>
      <c r="G130" s="581"/>
      <c r="H130" s="581"/>
      <c r="I130" s="579"/>
      <c r="J130" s="579"/>
      <c r="K130" s="295"/>
      <c r="L130" s="582"/>
    </row>
    <row r="131" spans="2:13" s="575" customFormat="1" ht="24" customHeight="1">
      <c r="B131" s="433"/>
      <c r="C131" s="83"/>
      <c r="D131" s="580"/>
      <c r="E131" s="580"/>
      <c r="F131" s="581"/>
      <c r="G131" s="581"/>
      <c r="H131" s="581"/>
      <c r="I131" s="579"/>
      <c r="J131" s="579"/>
      <c r="K131" s="579"/>
      <c r="L131" s="583"/>
    </row>
    <row r="132" spans="2:13">
      <c r="D132" s="266"/>
      <c r="E132" s="266"/>
      <c r="F132" s="267"/>
      <c r="G132" s="267"/>
      <c r="H132" s="267"/>
      <c r="I132" s="568"/>
      <c r="J132" s="568"/>
    </row>
    <row r="133" spans="2:13">
      <c r="D133" s="266"/>
      <c r="E133" s="266"/>
      <c r="F133" s="267"/>
      <c r="G133" s="267"/>
      <c r="H133" s="267"/>
      <c r="I133" s="568"/>
      <c r="J133" s="568"/>
    </row>
    <row r="134" spans="2:13">
      <c r="D134" s="266"/>
      <c r="E134" s="266"/>
      <c r="F134" s="267"/>
      <c r="G134" s="267"/>
      <c r="H134" s="267"/>
      <c r="I134" s="568"/>
      <c r="J134" s="568"/>
    </row>
    <row r="135" spans="2:13">
      <c r="D135" s="266"/>
      <c r="E135" s="266"/>
      <c r="F135" s="267"/>
      <c r="G135" s="267"/>
      <c r="H135" s="267"/>
      <c r="I135" s="568"/>
      <c r="J135" s="568"/>
    </row>
    <row r="136" spans="2:13">
      <c r="D136" s="266"/>
      <c r="E136" s="266"/>
      <c r="F136" s="267"/>
      <c r="G136" s="267"/>
      <c r="H136" s="267"/>
      <c r="I136" s="568"/>
      <c r="J136" s="568"/>
    </row>
    <row r="137" spans="2:13">
      <c r="D137" s="266"/>
      <c r="E137" s="266"/>
      <c r="F137" s="267"/>
      <c r="G137" s="267"/>
      <c r="H137" s="267"/>
      <c r="I137" s="568"/>
      <c r="J137" s="568"/>
    </row>
    <row r="138" spans="2:13" s="432" customFormat="1">
      <c r="B138" s="574"/>
      <c r="C138" s="327"/>
      <c r="D138" s="266"/>
      <c r="E138" s="266"/>
      <c r="F138" s="267"/>
      <c r="G138" s="267"/>
      <c r="H138" s="267"/>
      <c r="I138" s="568"/>
      <c r="J138" s="568"/>
      <c r="K138" s="339"/>
      <c r="L138" s="339"/>
      <c r="M138" s="339"/>
    </row>
    <row r="139" spans="2:13" s="432" customFormat="1">
      <c r="B139" s="574"/>
      <c r="C139" s="327"/>
      <c r="D139" s="266"/>
      <c r="E139" s="266"/>
      <c r="F139" s="267"/>
      <c r="G139" s="267"/>
      <c r="H139" s="267"/>
      <c r="I139" s="568"/>
      <c r="J139" s="568"/>
      <c r="K139" s="339"/>
      <c r="L139" s="339"/>
      <c r="M139" s="339"/>
    </row>
    <row r="140" spans="2:13" s="432" customFormat="1">
      <c r="B140" s="574"/>
      <c r="C140" s="327"/>
      <c r="D140" s="266"/>
      <c r="E140" s="266"/>
      <c r="F140" s="267"/>
      <c r="G140" s="267"/>
      <c r="H140" s="267"/>
      <c r="I140" s="568"/>
      <c r="J140" s="568"/>
      <c r="K140" s="339"/>
      <c r="L140" s="339"/>
      <c r="M140" s="339"/>
    </row>
    <row r="141" spans="2:13" s="432" customFormat="1">
      <c r="B141" s="574"/>
      <c r="C141" s="327"/>
      <c r="D141" s="266"/>
      <c r="E141" s="266"/>
      <c r="F141" s="267"/>
      <c r="G141" s="267"/>
      <c r="H141" s="267"/>
      <c r="I141" s="568"/>
      <c r="J141" s="568"/>
      <c r="K141" s="339"/>
      <c r="L141" s="339"/>
      <c r="M141" s="339"/>
    </row>
    <row r="142" spans="2:13" s="432" customFormat="1">
      <c r="B142" s="574"/>
      <c r="C142" s="327"/>
      <c r="D142" s="266"/>
      <c r="E142" s="266"/>
      <c r="F142" s="267"/>
      <c r="G142" s="267"/>
      <c r="H142" s="267"/>
      <c r="I142" s="568"/>
      <c r="J142" s="568"/>
      <c r="K142" s="339"/>
      <c r="L142" s="339"/>
      <c r="M142" s="339"/>
    </row>
    <row r="143" spans="2:13" s="432" customFormat="1">
      <c r="B143" s="574"/>
      <c r="C143" s="327"/>
      <c r="D143" s="266"/>
      <c r="E143" s="266"/>
      <c r="F143" s="267"/>
      <c r="G143" s="267"/>
      <c r="H143" s="267"/>
      <c r="I143" s="568"/>
      <c r="J143" s="568"/>
      <c r="K143" s="339"/>
      <c r="L143" s="339"/>
      <c r="M143" s="339"/>
    </row>
    <row r="144" spans="2:13" s="432" customFormat="1">
      <c r="B144" s="574"/>
      <c r="C144" s="327"/>
      <c r="D144" s="266"/>
      <c r="E144" s="266"/>
      <c r="F144" s="267"/>
      <c r="G144" s="267"/>
      <c r="H144" s="267"/>
      <c r="I144" s="568"/>
      <c r="J144" s="568"/>
      <c r="K144" s="339"/>
      <c r="L144" s="339"/>
      <c r="M144" s="339"/>
    </row>
    <row r="145" spans="2:13" s="432" customFormat="1">
      <c r="B145" s="574"/>
      <c r="C145" s="327"/>
      <c r="D145" s="266"/>
      <c r="E145" s="266"/>
      <c r="F145" s="267"/>
      <c r="G145" s="267"/>
      <c r="H145" s="267"/>
      <c r="I145" s="568"/>
      <c r="J145" s="568"/>
      <c r="K145" s="339"/>
      <c r="L145" s="339"/>
      <c r="M145" s="339"/>
    </row>
    <row r="146" spans="2:13" s="432" customFormat="1">
      <c r="B146" s="574"/>
      <c r="C146" s="327"/>
      <c r="D146" s="266"/>
      <c r="E146" s="266"/>
      <c r="F146" s="267"/>
      <c r="G146" s="267"/>
      <c r="H146" s="267"/>
      <c r="I146" s="568"/>
      <c r="J146" s="568"/>
      <c r="K146" s="339"/>
      <c r="L146" s="339"/>
      <c r="M146" s="339"/>
    </row>
    <row r="147" spans="2:13" s="432" customFormat="1">
      <c r="B147" s="574"/>
      <c r="C147" s="327"/>
      <c r="D147" s="266"/>
      <c r="E147" s="266"/>
      <c r="F147" s="267"/>
      <c r="G147" s="267"/>
      <c r="H147" s="267"/>
      <c r="I147" s="568"/>
      <c r="J147" s="568"/>
      <c r="K147" s="339"/>
      <c r="L147" s="339"/>
      <c r="M147" s="339"/>
    </row>
    <row r="148" spans="2:13" s="432" customFormat="1">
      <c r="B148" s="574"/>
      <c r="C148" s="327"/>
      <c r="D148" s="266"/>
      <c r="E148" s="266"/>
      <c r="F148" s="267"/>
      <c r="G148" s="267"/>
      <c r="H148" s="267"/>
      <c r="I148" s="568"/>
      <c r="J148" s="568"/>
      <c r="K148" s="339"/>
      <c r="L148" s="339"/>
      <c r="M148" s="339"/>
    </row>
    <row r="149" spans="2:13" s="432" customFormat="1">
      <c r="B149" s="574"/>
      <c r="C149" s="327"/>
      <c r="D149" s="266"/>
      <c r="E149" s="266"/>
      <c r="F149" s="267"/>
      <c r="G149" s="267"/>
      <c r="H149" s="267"/>
      <c r="I149" s="568"/>
      <c r="J149" s="568"/>
      <c r="K149" s="339"/>
      <c r="L149" s="339"/>
      <c r="M149" s="339"/>
    </row>
    <row r="150" spans="2:13" s="432" customFormat="1">
      <c r="B150" s="574"/>
      <c r="C150" s="327"/>
      <c r="D150" s="266"/>
      <c r="E150" s="266"/>
      <c r="F150" s="267"/>
      <c r="G150" s="267"/>
      <c r="H150" s="267"/>
      <c r="I150" s="568"/>
      <c r="J150" s="568"/>
      <c r="K150" s="339"/>
      <c r="L150" s="339"/>
      <c r="M150" s="339"/>
    </row>
    <row r="151" spans="2:13" s="432" customFormat="1">
      <c r="B151" s="574"/>
      <c r="C151" s="327"/>
      <c r="D151" s="266"/>
      <c r="E151" s="266"/>
      <c r="F151" s="267"/>
      <c r="G151" s="267"/>
      <c r="H151" s="267"/>
      <c r="I151" s="568"/>
      <c r="J151" s="568"/>
      <c r="K151" s="339"/>
      <c r="L151" s="339"/>
      <c r="M151" s="339"/>
    </row>
    <row r="152" spans="2:13" s="432" customFormat="1">
      <c r="B152" s="574"/>
      <c r="C152" s="327"/>
      <c r="D152" s="266"/>
      <c r="E152" s="266"/>
      <c r="F152" s="267"/>
      <c r="G152" s="267"/>
      <c r="H152" s="267"/>
      <c r="I152" s="568"/>
      <c r="J152" s="568"/>
      <c r="K152" s="339"/>
      <c r="L152" s="339"/>
      <c r="M152" s="339"/>
    </row>
    <row r="153" spans="2:13" s="432" customFormat="1">
      <c r="B153" s="574"/>
      <c r="C153" s="327"/>
      <c r="D153" s="266"/>
      <c r="E153" s="266"/>
      <c r="F153" s="267"/>
      <c r="G153" s="267"/>
      <c r="H153" s="267"/>
      <c r="I153" s="568"/>
      <c r="J153" s="568"/>
      <c r="K153" s="339"/>
      <c r="L153" s="339"/>
      <c r="M153" s="339"/>
    </row>
    <row r="154" spans="2:13" s="432" customFormat="1">
      <c r="B154" s="574"/>
      <c r="C154" s="327"/>
      <c r="D154" s="266"/>
      <c r="E154" s="266"/>
      <c r="F154" s="267"/>
      <c r="G154" s="267"/>
      <c r="H154" s="267"/>
      <c r="I154" s="568"/>
      <c r="J154" s="568"/>
      <c r="K154" s="339"/>
      <c r="L154" s="339"/>
      <c r="M154" s="339"/>
    </row>
    <row r="155" spans="2:13" s="432" customFormat="1">
      <c r="B155" s="574"/>
      <c r="C155" s="327"/>
      <c r="D155" s="266"/>
      <c r="E155" s="266"/>
      <c r="F155" s="267"/>
      <c r="G155" s="267"/>
      <c r="H155" s="267"/>
      <c r="I155" s="568"/>
      <c r="J155" s="568"/>
      <c r="K155" s="339"/>
      <c r="L155" s="339"/>
      <c r="M155" s="339"/>
    </row>
    <row r="156" spans="2:13" s="432" customFormat="1">
      <c r="B156" s="574"/>
      <c r="C156" s="327"/>
      <c r="D156" s="266"/>
      <c r="E156" s="266"/>
      <c r="F156" s="267"/>
      <c r="G156" s="267"/>
      <c r="H156" s="267"/>
      <c r="I156" s="568"/>
      <c r="J156" s="568"/>
      <c r="K156" s="339"/>
      <c r="L156" s="339"/>
      <c r="M156" s="339"/>
    </row>
    <row r="157" spans="2:13" s="432" customFormat="1">
      <c r="B157" s="574"/>
      <c r="C157" s="327"/>
      <c r="D157" s="266"/>
      <c r="E157" s="266"/>
      <c r="F157" s="267"/>
      <c r="G157" s="267"/>
      <c r="H157" s="267"/>
      <c r="I157" s="568"/>
      <c r="J157" s="568"/>
      <c r="K157" s="339"/>
      <c r="L157" s="339"/>
      <c r="M157" s="339"/>
    </row>
    <row r="158" spans="2:13" s="432" customFormat="1">
      <c r="B158" s="574"/>
      <c r="C158" s="327"/>
      <c r="D158" s="266"/>
      <c r="E158" s="266"/>
      <c r="F158" s="267"/>
      <c r="G158" s="267"/>
      <c r="H158" s="267"/>
      <c r="I158" s="568"/>
      <c r="J158" s="568"/>
      <c r="K158" s="339"/>
      <c r="L158" s="339"/>
      <c r="M158" s="339"/>
    </row>
    <row r="159" spans="2:13" s="432" customFormat="1">
      <c r="B159" s="574"/>
      <c r="C159" s="327"/>
      <c r="D159" s="266"/>
      <c r="E159" s="266"/>
      <c r="F159" s="267"/>
      <c r="G159" s="267"/>
      <c r="H159" s="267"/>
      <c r="I159" s="568"/>
      <c r="J159" s="568"/>
      <c r="K159" s="339"/>
      <c r="L159" s="339"/>
      <c r="M159" s="339"/>
    </row>
    <row r="160" spans="2:13" s="432" customFormat="1">
      <c r="B160" s="574"/>
      <c r="C160" s="327"/>
      <c r="D160" s="584"/>
      <c r="E160" s="584"/>
      <c r="I160" s="339"/>
      <c r="J160" s="339"/>
      <c r="K160" s="339"/>
      <c r="L160" s="339"/>
      <c r="M160" s="339"/>
    </row>
    <row r="161" spans="2:13" s="432" customFormat="1">
      <c r="B161" s="574"/>
      <c r="C161" s="327"/>
      <c r="D161" s="584"/>
      <c r="E161" s="584"/>
      <c r="I161" s="339"/>
      <c r="J161" s="339"/>
      <c r="K161" s="339"/>
      <c r="L161" s="339"/>
      <c r="M161" s="339"/>
    </row>
    <row r="162" spans="2:13" s="432" customFormat="1">
      <c r="B162" s="574"/>
      <c r="C162" s="327"/>
      <c r="D162" s="584"/>
      <c r="E162" s="584"/>
      <c r="I162" s="339"/>
      <c r="J162" s="339"/>
      <c r="K162" s="339"/>
      <c r="L162" s="339"/>
      <c r="M162" s="339"/>
    </row>
    <row r="163" spans="2:13" s="432" customFormat="1">
      <c r="B163" s="574"/>
      <c r="C163" s="327"/>
      <c r="D163" s="584"/>
      <c r="E163" s="584"/>
      <c r="I163" s="339"/>
      <c r="J163" s="339"/>
      <c r="K163" s="339"/>
      <c r="L163" s="339"/>
      <c r="M163" s="339"/>
    </row>
    <row r="164" spans="2:13" s="432" customFormat="1">
      <c r="B164" s="574"/>
      <c r="C164" s="327"/>
      <c r="D164" s="584"/>
      <c r="E164" s="584"/>
      <c r="I164" s="339"/>
      <c r="J164" s="339"/>
      <c r="K164" s="339"/>
      <c r="L164" s="339"/>
      <c r="M164" s="339"/>
    </row>
    <row r="165" spans="2:13" s="432" customFormat="1">
      <c r="B165" s="574"/>
      <c r="C165" s="327"/>
      <c r="D165" s="584"/>
      <c r="E165" s="584"/>
      <c r="I165" s="339"/>
      <c r="J165" s="339"/>
      <c r="K165" s="339"/>
      <c r="L165" s="339"/>
      <c r="M165" s="339"/>
    </row>
    <row r="166" spans="2:13" s="432" customFormat="1">
      <c r="B166" s="574"/>
      <c r="C166" s="327"/>
      <c r="D166" s="584"/>
      <c r="E166" s="584"/>
      <c r="I166" s="339"/>
      <c r="J166" s="339"/>
      <c r="K166" s="339"/>
      <c r="L166" s="339"/>
      <c r="M166" s="339"/>
    </row>
    <row r="167" spans="2:13" s="432" customFormat="1">
      <c r="B167" s="574"/>
      <c r="C167" s="327"/>
      <c r="D167" s="584"/>
      <c r="E167" s="584"/>
      <c r="I167" s="339"/>
      <c r="J167" s="339"/>
      <c r="K167" s="339"/>
      <c r="L167" s="339"/>
      <c r="M167" s="339"/>
    </row>
    <row r="168" spans="2:13" s="432" customFormat="1">
      <c r="B168" s="574"/>
      <c r="C168" s="327"/>
      <c r="D168" s="584"/>
      <c r="E168" s="584"/>
      <c r="I168" s="339"/>
      <c r="J168" s="339"/>
      <c r="K168" s="339"/>
      <c r="L168" s="339"/>
      <c r="M168" s="339"/>
    </row>
    <row r="169" spans="2:13" s="432" customFormat="1">
      <c r="B169" s="574"/>
      <c r="C169" s="327"/>
      <c r="D169" s="584"/>
      <c r="E169" s="584"/>
      <c r="I169" s="339"/>
      <c r="J169" s="339"/>
      <c r="K169" s="339"/>
      <c r="L169" s="339"/>
      <c r="M169" s="339"/>
    </row>
    <row r="170" spans="2:13" s="432" customFormat="1">
      <c r="B170" s="574"/>
      <c r="C170" s="327"/>
      <c r="D170" s="584"/>
      <c r="E170" s="584"/>
      <c r="I170" s="339"/>
      <c r="J170" s="339"/>
      <c r="K170" s="339"/>
      <c r="L170" s="339"/>
      <c r="M170" s="339"/>
    </row>
    <row r="171" spans="2:13" s="432" customFormat="1">
      <c r="B171" s="574"/>
      <c r="C171" s="327"/>
      <c r="D171" s="584"/>
      <c r="E171" s="584"/>
      <c r="I171" s="339"/>
      <c r="J171" s="339"/>
      <c r="K171" s="339"/>
      <c r="L171" s="339"/>
      <c r="M171" s="339"/>
    </row>
    <row r="172" spans="2:13" s="432" customFormat="1">
      <c r="B172" s="574"/>
      <c r="C172" s="327"/>
      <c r="D172" s="584"/>
      <c r="E172" s="584"/>
      <c r="I172" s="339"/>
      <c r="J172" s="339"/>
      <c r="K172" s="339"/>
      <c r="L172" s="339"/>
      <c r="M172" s="339"/>
    </row>
    <row r="173" spans="2:13" s="432" customFormat="1">
      <c r="B173" s="574"/>
      <c r="C173" s="327"/>
      <c r="D173" s="584"/>
      <c r="E173" s="584"/>
      <c r="I173" s="339"/>
      <c r="J173" s="339"/>
      <c r="K173" s="339"/>
      <c r="L173" s="339"/>
      <c r="M173" s="339"/>
    </row>
    <row r="174" spans="2:13" s="432" customFormat="1">
      <c r="B174" s="574"/>
      <c r="C174" s="327"/>
      <c r="D174" s="584"/>
      <c r="E174" s="584"/>
      <c r="I174" s="339"/>
      <c r="J174" s="339"/>
      <c r="K174" s="339"/>
      <c r="L174" s="339"/>
      <c r="M174" s="339"/>
    </row>
    <row r="175" spans="2:13" s="432" customFormat="1">
      <c r="B175" s="574"/>
      <c r="C175" s="327"/>
      <c r="D175" s="584"/>
      <c r="E175" s="584"/>
      <c r="I175" s="339"/>
      <c r="J175" s="339"/>
      <c r="K175" s="339"/>
      <c r="L175" s="339"/>
      <c r="M175" s="339"/>
    </row>
    <row r="176" spans="2:13" s="432" customFormat="1">
      <c r="B176" s="574"/>
      <c r="C176" s="327"/>
      <c r="D176" s="584"/>
      <c r="E176" s="584"/>
      <c r="I176" s="339"/>
      <c r="J176" s="339"/>
      <c r="K176" s="339"/>
      <c r="L176" s="339"/>
      <c r="M176" s="339"/>
    </row>
    <row r="177" spans="2:13" s="432" customFormat="1">
      <c r="B177" s="574"/>
      <c r="C177" s="327"/>
      <c r="D177" s="584"/>
      <c r="E177" s="584"/>
      <c r="I177" s="339"/>
      <c r="J177" s="339"/>
      <c r="K177" s="339"/>
      <c r="L177" s="339"/>
      <c r="M177" s="339"/>
    </row>
    <row r="178" spans="2:13" s="432" customFormat="1">
      <c r="B178" s="574"/>
      <c r="C178" s="327"/>
      <c r="D178" s="584"/>
      <c r="E178" s="584"/>
      <c r="I178" s="339"/>
      <c r="J178" s="339"/>
      <c r="K178" s="339"/>
      <c r="L178" s="339"/>
      <c r="M178" s="339"/>
    </row>
    <row r="179" spans="2:13" s="432" customFormat="1">
      <c r="B179" s="574"/>
      <c r="C179" s="327"/>
      <c r="D179" s="584"/>
      <c r="E179" s="584"/>
      <c r="I179" s="339"/>
      <c r="J179" s="339"/>
      <c r="K179" s="339"/>
      <c r="L179" s="339"/>
      <c r="M179" s="339"/>
    </row>
    <row r="180" spans="2:13" s="432" customFormat="1">
      <c r="B180" s="574"/>
      <c r="C180" s="327"/>
      <c r="D180" s="584"/>
      <c r="E180" s="584"/>
      <c r="I180" s="339"/>
      <c r="J180" s="339"/>
      <c r="K180" s="339"/>
      <c r="L180" s="339"/>
      <c r="M180" s="339"/>
    </row>
    <row r="181" spans="2:13" s="432" customFormat="1">
      <c r="B181" s="574"/>
      <c r="C181" s="327"/>
      <c r="D181" s="584"/>
      <c r="E181" s="584"/>
      <c r="I181" s="339"/>
      <c r="J181" s="339"/>
      <c r="K181" s="339"/>
      <c r="L181" s="339"/>
      <c r="M181" s="339"/>
    </row>
    <row r="182" spans="2:13" s="432" customFormat="1">
      <c r="B182" s="574"/>
      <c r="C182" s="327"/>
      <c r="D182" s="584"/>
      <c r="E182" s="584"/>
      <c r="I182" s="339"/>
      <c r="J182" s="339"/>
      <c r="K182" s="339"/>
      <c r="L182" s="339"/>
      <c r="M182" s="339"/>
    </row>
    <row r="183" spans="2:13" s="432" customFormat="1">
      <c r="B183" s="574"/>
      <c r="C183" s="327"/>
      <c r="D183" s="584"/>
      <c r="E183" s="584"/>
      <c r="I183" s="339"/>
      <c r="J183" s="339"/>
      <c r="K183" s="339"/>
      <c r="L183" s="339"/>
      <c r="M183" s="339"/>
    </row>
    <row r="184" spans="2:13" s="432" customFormat="1">
      <c r="B184" s="574"/>
      <c r="C184" s="327"/>
      <c r="D184" s="584"/>
      <c r="E184" s="584"/>
      <c r="I184" s="339"/>
      <c r="J184" s="339"/>
      <c r="K184" s="339"/>
      <c r="L184" s="339"/>
      <c r="M184" s="339"/>
    </row>
    <row r="185" spans="2:13" s="432" customFormat="1">
      <c r="B185" s="574"/>
      <c r="C185" s="327"/>
      <c r="D185" s="584"/>
      <c r="E185" s="584"/>
      <c r="I185" s="339"/>
      <c r="J185" s="339"/>
      <c r="K185" s="339"/>
      <c r="L185" s="339"/>
      <c r="M185" s="339"/>
    </row>
    <row r="186" spans="2:13" s="432" customFormat="1">
      <c r="B186" s="574"/>
      <c r="C186" s="327"/>
      <c r="D186" s="584"/>
      <c r="E186" s="584"/>
      <c r="I186" s="339"/>
      <c r="J186" s="339"/>
      <c r="K186" s="339"/>
      <c r="L186" s="339"/>
      <c r="M186" s="339"/>
    </row>
    <row r="187" spans="2:13" s="432" customFormat="1">
      <c r="B187" s="574"/>
      <c r="C187" s="327"/>
      <c r="D187" s="584"/>
      <c r="E187" s="584"/>
      <c r="I187" s="339"/>
      <c r="J187" s="339"/>
      <c r="K187" s="339"/>
      <c r="L187" s="339"/>
      <c r="M187" s="339"/>
    </row>
    <row r="188" spans="2:13" s="432" customFormat="1">
      <c r="B188" s="574"/>
      <c r="C188" s="327"/>
      <c r="D188" s="584"/>
      <c r="E188" s="584"/>
      <c r="I188" s="339"/>
      <c r="J188" s="339"/>
      <c r="K188" s="339"/>
      <c r="L188" s="339"/>
      <c r="M188" s="339"/>
    </row>
    <row r="189" spans="2:13" s="432" customFormat="1">
      <c r="B189" s="574"/>
      <c r="C189" s="327"/>
      <c r="D189" s="584"/>
      <c r="I189" s="339"/>
      <c r="J189" s="339"/>
      <c r="K189" s="339"/>
      <c r="L189" s="339"/>
      <c r="M189" s="339"/>
    </row>
    <row r="190" spans="2:13" s="432" customFormat="1">
      <c r="B190" s="574"/>
      <c r="C190" s="327"/>
      <c r="D190" s="584"/>
      <c r="I190" s="339"/>
      <c r="J190" s="339"/>
      <c r="K190" s="339"/>
      <c r="L190" s="339"/>
      <c r="M190" s="339"/>
    </row>
    <row r="191" spans="2:13" s="432" customFormat="1">
      <c r="B191" s="574"/>
      <c r="C191" s="327"/>
      <c r="D191" s="584"/>
      <c r="I191" s="339"/>
      <c r="J191" s="339"/>
      <c r="K191" s="339"/>
      <c r="L191" s="339"/>
      <c r="M191" s="339"/>
    </row>
    <row r="192" spans="2:13" s="432" customFormat="1">
      <c r="B192" s="574"/>
      <c r="C192" s="327"/>
      <c r="D192" s="584"/>
      <c r="I192" s="339"/>
      <c r="J192" s="339"/>
      <c r="K192" s="339"/>
      <c r="L192" s="339"/>
      <c r="M192" s="339"/>
    </row>
    <row r="193" spans="2:13" s="432" customFormat="1">
      <c r="B193" s="574"/>
      <c r="C193" s="327"/>
      <c r="D193" s="584"/>
      <c r="I193" s="339"/>
      <c r="J193" s="339"/>
      <c r="K193" s="339"/>
      <c r="L193" s="339"/>
      <c r="M193" s="339"/>
    </row>
    <row r="194" spans="2:13" s="432" customFormat="1">
      <c r="B194" s="574"/>
      <c r="C194" s="327"/>
      <c r="D194" s="584"/>
      <c r="I194" s="339"/>
      <c r="J194" s="339"/>
      <c r="K194" s="339"/>
      <c r="L194" s="339"/>
      <c r="M194" s="339"/>
    </row>
    <row r="195" spans="2:13" s="432" customFormat="1">
      <c r="B195" s="574"/>
      <c r="C195" s="327"/>
      <c r="D195" s="584"/>
      <c r="I195" s="339"/>
      <c r="J195" s="339"/>
      <c r="K195" s="339"/>
      <c r="L195" s="339"/>
      <c r="M195" s="339"/>
    </row>
    <row r="196" spans="2:13" s="432" customFormat="1">
      <c r="B196" s="574"/>
      <c r="C196" s="327"/>
      <c r="D196" s="584"/>
      <c r="I196" s="339"/>
      <c r="J196" s="339"/>
      <c r="K196" s="339"/>
      <c r="L196" s="339"/>
      <c r="M196" s="339"/>
    </row>
    <row r="197" spans="2:13" s="432" customFormat="1">
      <c r="B197" s="574"/>
      <c r="C197" s="327"/>
      <c r="D197" s="584"/>
      <c r="I197" s="339"/>
      <c r="J197" s="339"/>
      <c r="K197" s="339"/>
      <c r="L197" s="339"/>
      <c r="M197" s="339"/>
    </row>
    <row r="198" spans="2:13" s="432" customFormat="1">
      <c r="B198" s="574"/>
      <c r="C198" s="327"/>
      <c r="D198" s="584"/>
      <c r="I198" s="339"/>
      <c r="J198" s="339"/>
      <c r="K198" s="339"/>
      <c r="L198" s="339"/>
      <c r="M198" s="339"/>
    </row>
    <row r="199" spans="2:13" s="432" customFormat="1">
      <c r="B199" s="574"/>
      <c r="C199" s="327"/>
      <c r="D199" s="584"/>
      <c r="I199" s="339"/>
      <c r="J199" s="339"/>
      <c r="K199" s="339"/>
      <c r="L199" s="339"/>
      <c r="M199" s="339"/>
    </row>
    <row r="200" spans="2:13" s="432" customFormat="1">
      <c r="B200" s="433"/>
      <c r="C200" s="83"/>
      <c r="I200" s="339"/>
      <c r="J200" s="339"/>
      <c r="K200" s="339"/>
      <c r="L200" s="339"/>
      <c r="M200" s="339"/>
    </row>
    <row r="201" spans="2:13" s="432" customFormat="1">
      <c r="B201" s="433"/>
      <c r="C201" s="83"/>
      <c r="I201" s="339"/>
      <c r="J201" s="339"/>
      <c r="K201" s="339"/>
      <c r="L201" s="339"/>
      <c r="M201" s="339"/>
    </row>
    <row r="202" spans="2:13" s="432" customFormat="1">
      <c r="B202" s="433"/>
      <c r="C202" s="83"/>
      <c r="I202" s="339"/>
      <c r="J202" s="339"/>
      <c r="K202" s="339"/>
      <c r="L202" s="339"/>
      <c r="M202" s="339"/>
    </row>
    <row r="203" spans="2:13" s="432" customFormat="1">
      <c r="B203" s="433"/>
      <c r="C203" s="83"/>
      <c r="I203" s="339"/>
      <c r="J203" s="339"/>
      <c r="K203" s="339"/>
      <c r="L203" s="339"/>
      <c r="M203" s="339"/>
    </row>
    <row r="204" spans="2:13" s="432" customFormat="1">
      <c r="B204" s="433"/>
      <c r="C204" s="83"/>
      <c r="I204" s="339"/>
      <c r="J204" s="339"/>
      <c r="K204" s="339"/>
      <c r="L204" s="339"/>
      <c r="M204" s="339"/>
    </row>
    <row r="205" spans="2:13" s="432" customFormat="1">
      <c r="B205" s="433"/>
      <c r="C205" s="83"/>
      <c r="I205" s="339"/>
      <c r="J205" s="339"/>
      <c r="K205" s="339"/>
      <c r="L205" s="339"/>
      <c r="M205" s="339"/>
    </row>
    <row r="206" spans="2:13" s="432" customFormat="1">
      <c r="B206" s="433"/>
      <c r="C206" s="83"/>
      <c r="I206" s="339"/>
      <c r="J206" s="339"/>
      <c r="K206" s="339"/>
      <c r="L206" s="339"/>
      <c r="M206" s="339"/>
    </row>
    <row r="207" spans="2:13" s="432" customFormat="1">
      <c r="B207" s="433"/>
      <c r="C207" s="83"/>
      <c r="I207" s="339"/>
      <c r="J207" s="339"/>
      <c r="K207" s="339"/>
      <c r="L207" s="339"/>
      <c r="M207" s="339"/>
    </row>
    <row r="208" spans="2:13" s="432" customFormat="1">
      <c r="B208" s="433"/>
      <c r="C208" s="83"/>
      <c r="I208" s="339"/>
      <c r="J208" s="339"/>
      <c r="K208" s="339"/>
      <c r="L208" s="339"/>
      <c r="M208" s="339"/>
    </row>
    <row r="209" spans="2:13" s="432" customFormat="1">
      <c r="B209" s="433"/>
      <c r="C209" s="83"/>
      <c r="I209" s="339"/>
      <c r="J209" s="339"/>
      <c r="K209" s="339"/>
      <c r="L209" s="339"/>
      <c r="M209" s="339"/>
    </row>
    <row r="210" spans="2:13" s="432" customFormat="1">
      <c r="B210" s="433"/>
      <c r="C210" s="83"/>
      <c r="I210" s="339"/>
      <c r="J210" s="339"/>
      <c r="K210" s="339"/>
      <c r="L210" s="339"/>
      <c r="M210" s="339"/>
    </row>
    <row r="211" spans="2:13" s="432" customFormat="1">
      <c r="B211" s="433"/>
      <c r="C211" s="83"/>
      <c r="I211" s="339"/>
      <c r="J211" s="339"/>
      <c r="K211" s="339"/>
      <c r="L211" s="339"/>
      <c r="M211" s="339"/>
    </row>
    <row r="212" spans="2:13" s="432" customFormat="1">
      <c r="B212" s="433"/>
      <c r="C212" s="83"/>
      <c r="I212" s="339"/>
      <c r="J212" s="339"/>
      <c r="K212" s="339"/>
      <c r="L212" s="339"/>
      <c r="M212" s="339"/>
    </row>
    <row r="213" spans="2:13" s="432" customFormat="1">
      <c r="B213" s="433"/>
      <c r="C213" s="83"/>
      <c r="I213" s="339"/>
      <c r="J213" s="339"/>
      <c r="K213" s="339"/>
      <c r="L213" s="339"/>
      <c r="M213" s="339"/>
    </row>
    <row r="214" spans="2:13" s="432" customFormat="1">
      <c r="B214" s="433"/>
      <c r="C214" s="83"/>
      <c r="I214" s="339"/>
      <c r="J214" s="339"/>
      <c r="K214" s="339"/>
      <c r="L214" s="339"/>
      <c r="M214" s="339"/>
    </row>
    <row r="215" spans="2:13" s="432" customFormat="1">
      <c r="B215" s="433"/>
      <c r="C215" s="83"/>
      <c r="I215" s="339"/>
      <c r="J215" s="339"/>
      <c r="K215" s="339"/>
      <c r="L215" s="339"/>
      <c r="M215" s="339"/>
    </row>
    <row r="216" spans="2:13" s="432" customFormat="1">
      <c r="B216" s="433"/>
      <c r="C216" s="83"/>
      <c r="I216" s="339"/>
      <c r="J216" s="339"/>
      <c r="K216" s="339"/>
      <c r="L216" s="339"/>
      <c r="M216" s="339"/>
    </row>
    <row r="217" spans="2:13" s="432" customFormat="1">
      <c r="B217" s="433"/>
      <c r="C217" s="83"/>
      <c r="I217" s="339"/>
      <c r="J217" s="339"/>
      <c r="K217" s="339"/>
      <c r="L217" s="339"/>
      <c r="M217" s="339"/>
    </row>
    <row r="218" spans="2:13" s="432" customFormat="1">
      <c r="B218" s="433"/>
      <c r="C218" s="83"/>
      <c r="I218" s="339"/>
      <c r="J218" s="339"/>
      <c r="K218" s="339"/>
      <c r="L218" s="339"/>
      <c r="M218" s="339"/>
    </row>
    <row r="219" spans="2:13" s="432" customFormat="1">
      <c r="B219" s="433"/>
      <c r="C219" s="83"/>
      <c r="I219" s="339"/>
      <c r="J219" s="339"/>
      <c r="K219" s="339"/>
      <c r="L219" s="339"/>
      <c r="M219" s="339"/>
    </row>
    <row r="220" spans="2:13" s="432" customFormat="1">
      <c r="B220" s="433"/>
      <c r="C220" s="83"/>
      <c r="I220" s="339"/>
      <c r="J220" s="339"/>
      <c r="K220" s="339"/>
      <c r="L220" s="339"/>
      <c r="M220" s="339"/>
    </row>
    <row r="221" spans="2:13" s="432" customFormat="1">
      <c r="B221" s="433"/>
      <c r="C221" s="83"/>
      <c r="I221" s="339"/>
      <c r="J221" s="339"/>
      <c r="K221" s="339"/>
      <c r="L221" s="339"/>
      <c r="M221" s="339"/>
    </row>
    <row r="222" spans="2:13" s="432" customFormat="1">
      <c r="B222" s="433"/>
      <c r="C222" s="83"/>
      <c r="I222" s="339"/>
      <c r="J222" s="339"/>
      <c r="K222" s="339"/>
      <c r="L222" s="339"/>
      <c r="M222" s="339"/>
    </row>
    <row r="223" spans="2:13" s="432" customFormat="1">
      <c r="B223" s="433"/>
      <c r="C223" s="83"/>
      <c r="I223" s="339"/>
      <c r="J223" s="339"/>
      <c r="K223" s="339"/>
      <c r="L223" s="339"/>
      <c r="M223" s="339"/>
    </row>
    <row r="224" spans="2:13" s="432" customFormat="1">
      <c r="B224" s="433"/>
      <c r="C224" s="83"/>
      <c r="I224" s="339"/>
      <c r="J224" s="339"/>
      <c r="K224" s="339"/>
      <c r="L224" s="339"/>
      <c r="M224" s="339"/>
    </row>
    <row r="225" spans="2:13" s="432" customFormat="1">
      <c r="B225" s="433"/>
      <c r="C225" s="83"/>
      <c r="I225" s="339"/>
      <c r="J225" s="339"/>
      <c r="K225" s="339"/>
      <c r="L225" s="339"/>
      <c r="M225" s="339"/>
    </row>
    <row r="226" spans="2:13" s="432" customFormat="1">
      <c r="B226" s="433"/>
      <c r="C226" s="83"/>
      <c r="I226" s="339"/>
      <c r="J226" s="339"/>
      <c r="K226" s="339"/>
      <c r="L226" s="339"/>
      <c r="M226" s="339"/>
    </row>
    <row r="227" spans="2:13" s="432" customFormat="1">
      <c r="B227" s="433"/>
      <c r="C227" s="83"/>
      <c r="I227" s="339"/>
      <c r="J227" s="339"/>
      <c r="K227" s="339"/>
      <c r="L227" s="339"/>
      <c r="M227" s="339"/>
    </row>
    <row r="228" spans="2:13" s="432" customFormat="1">
      <c r="B228" s="433"/>
      <c r="C228" s="83"/>
      <c r="I228" s="339"/>
      <c r="J228" s="339"/>
      <c r="K228" s="339"/>
      <c r="L228" s="339"/>
      <c r="M228" s="339"/>
    </row>
    <row r="229" spans="2:13" s="432" customFormat="1">
      <c r="B229" s="433"/>
      <c r="C229" s="83"/>
      <c r="I229" s="339"/>
      <c r="J229" s="339"/>
      <c r="K229" s="339"/>
      <c r="L229" s="339"/>
      <c r="M229" s="339"/>
    </row>
    <row r="230" spans="2:13" s="432" customFormat="1">
      <c r="B230" s="433"/>
      <c r="C230" s="83"/>
      <c r="I230" s="339"/>
      <c r="J230" s="339"/>
      <c r="K230" s="339"/>
      <c r="L230" s="339"/>
      <c r="M230" s="339"/>
    </row>
    <row r="231" spans="2:13" s="432" customFormat="1">
      <c r="B231" s="433"/>
      <c r="C231" s="83"/>
      <c r="I231" s="339"/>
      <c r="J231" s="339"/>
      <c r="K231" s="339"/>
      <c r="L231" s="339"/>
      <c r="M231" s="339"/>
    </row>
    <row r="232" spans="2:13" s="432" customFormat="1">
      <c r="B232" s="433"/>
      <c r="C232" s="83"/>
      <c r="I232" s="339"/>
      <c r="J232" s="339"/>
      <c r="K232" s="339"/>
      <c r="L232" s="339"/>
      <c r="M232" s="339"/>
    </row>
    <row r="233" spans="2:13" s="432" customFormat="1">
      <c r="B233" s="433"/>
      <c r="C233" s="83"/>
      <c r="I233" s="339"/>
      <c r="J233" s="339"/>
      <c r="K233" s="339"/>
      <c r="L233" s="339"/>
      <c r="M233" s="339"/>
    </row>
    <row r="234" spans="2:13" s="432" customFormat="1">
      <c r="B234" s="433"/>
      <c r="C234" s="83"/>
      <c r="I234" s="339"/>
      <c r="J234" s="339"/>
      <c r="K234" s="339"/>
      <c r="L234" s="339"/>
      <c r="M234" s="339"/>
    </row>
    <row r="235" spans="2:13" s="432" customFormat="1">
      <c r="B235" s="433"/>
      <c r="C235" s="83"/>
      <c r="I235" s="339"/>
      <c r="J235" s="339"/>
      <c r="K235" s="339"/>
      <c r="L235" s="339"/>
      <c r="M235" s="339"/>
    </row>
    <row r="236" spans="2:13" s="432" customFormat="1">
      <c r="B236" s="433"/>
      <c r="C236" s="83"/>
      <c r="I236" s="339"/>
      <c r="J236" s="339"/>
      <c r="K236" s="339"/>
      <c r="L236" s="339"/>
      <c r="M236" s="339"/>
    </row>
    <row r="237" spans="2:13" s="432" customFormat="1">
      <c r="B237" s="433"/>
      <c r="C237" s="83"/>
      <c r="I237" s="339"/>
      <c r="J237" s="339"/>
      <c r="K237" s="339"/>
      <c r="L237" s="339"/>
      <c r="M237" s="339"/>
    </row>
    <row r="238" spans="2:13" s="432" customFormat="1">
      <c r="B238" s="433"/>
      <c r="C238" s="83"/>
      <c r="I238" s="339"/>
      <c r="J238" s="339"/>
      <c r="K238" s="339"/>
      <c r="L238" s="339"/>
      <c r="M238" s="339"/>
    </row>
    <row r="239" spans="2:13" s="432" customFormat="1">
      <c r="B239" s="433"/>
      <c r="C239" s="83"/>
      <c r="I239" s="339"/>
      <c r="J239" s="339"/>
      <c r="K239" s="339"/>
      <c r="L239" s="339"/>
      <c r="M239" s="339"/>
    </row>
    <row r="240" spans="2:13" s="432" customFormat="1">
      <c r="B240" s="433"/>
      <c r="C240" s="83"/>
      <c r="I240" s="339"/>
      <c r="J240" s="339"/>
      <c r="K240" s="339"/>
      <c r="L240" s="339"/>
      <c r="M240" s="339"/>
    </row>
    <row r="241" spans="2:13" s="432" customFormat="1">
      <c r="B241" s="433"/>
      <c r="C241" s="83"/>
      <c r="I241" s="339"/>
      <c r="J241" s="339"/>
      <c r="K241" s="339"/>
      <c r="L241" s="339"/>
      <c r="M241" s="339"/>
    </row>
    <row r="242" spans="2:13" s="432" customFormat="1">
      <c r="B242" s="433"/>
      <c r="C242" s="83"/>
      <c r="I242" s="339"/>
      <c r="J242" s="339"/>
      <c r="K242" s="339"/>
      <c r="L242" s="339"/>
      <c r="M242" s="339"/>
    </row>
    <row r="243" spans="2:13" s="432" customFormat="1">
      <c r="B243" s="433"/>
      <c r="C243" s="83"/>
      <c r="I243" s="339"/>
      <c r="J243" s="339"/>
      <c r="K243" s="339"/>
      <c r="L243" s="339"/>
      <c r="M243" s="339"/>
    </row>
    <row r="244" spans="2:13" s="432" customFormat="1">
      <c r="B244" s="433"/>
      <c r="C244" s="83"/>
      <c r="I244" s="339"/>
      <c r="J244" s="339"/>
      <c r="K244" s="339"/>
      <c r="L244" s="339"/>
      <c r="M244" s="339"/>
    </row>
    <row r="245" spans="2:13" s="432" customFormat="1">
      <c r="B245" s="433"/>
      <c r="C245" s="83"/>
      <c r="I245" s="339"/>
      <c r="J245" s="339"/>
      <c r="K245" s="339"/>
      <c r="L245" s="339"/>
      <c r="M245" s="339"/>
    </row>
    <row r="246" spans="2:13" s="432" customFormat="1">
      <c r="B246" s="433"/>
      <c r="C246" s="83"/>
      <c r="I246" s="339"/>
      <c r="J246" s="339"/>
      <c r="K246" s="339"/>
      <c r="L246" s="339"/>
      <c r="M246" s="339"/>
    </row>
    <row r="247" spans="2:13" s="432" customFormat="1">
      <c r="B247" s="433"/>
      <c r="C247" s="83"/>
      <c r="I247" s="339"/>
      <c r="J247" s="339"/>
      <c r="K247" s="339"/>
      <c r="L247" s="339"/>
      <c r="M247" s="339"/>
    </row>
    <row r="248" spans="2:13" s="432" customFormat="1">
      <c r="B248" s="433"/>
      <c r="C248" s="83"/>
      <c r="I248" s="339"/>
      <c r="J248" s="339"/>
      <c r="K248" s="339"/>
      <c r="L248" s="339"/>
      <c r="M248" s="339"/>
    </row>
    <row r="249" spans="2:13" s="432" customFormat="1">
      <c r="B249" s="433"/>
      <c r="C249" s="83"/>
      <c r="I249" s="339"/>
      <c r="J249" s="339"/>
      <c r="K249" s="339"/>
      <c r="L249" s="339"/>
      <c r="M249" s="339"/>
    </row>
    <row r="250" spans="2:13" s="432" customFormat="1">
      <c r="B250" s="433"/>
      <c r="C250" s="83"/>
      <c r="I250" s="339"/>
      <c r="J250" s="339"/>
      <c r="K250" s="339"/>
      <c r="L250" s="339"/>
      <c r="M250" s="339"/>
    </row>
    <row r="251" spans="2:13" s="432" customFormat="1">
      <c r="B251" s="433"/>
      <c r="C251" s="83"/>
      <c r="I251" s="339"/>
      <c r="J251" s="339"/>
      <c r="K251" s="339"/>
      <c r="L251" s="339"/>
      <c r="M251" s="339"/>
    </row>
    <row r="252" spans="2:13" s="432" customFormat="1">
      <c r="B252" s="433"/>
      <c r="C252" s="83"/>
      <c r="I252" s="339"/>
      <c r="J252" s="339"/>
      <c r="K252" s="339"/>
      <c r="L252" s="339"/>
      <c r="M252" s="339"/>
    </row>
    <row r="253" spans="2:13" s="432" customFormat="1">
      <c r="B253" s="433"/>
      <c r="C253" s="83"/>
      <c r="I253" s="339"/>
      <c r="J253" s="339"/>
      <c r="K253" s="339"/>
      <c r="L253" s="339"/>
      <c r="M253" s="339"/>
    </row>
    <row r="254" spans="2:13" s="432" customFormat="1">
      <c r="B254" s="433"/>
      <c r="C254" s="83"/>
      <c r="I254" s="339"/>
      <c r="J254" s="339"/>
      <c r="K254" s="339"/>
      <c r="L254" s="339"/>
      <c r="M254" s="339"/>
    </row>
    <row r="255" spans="2:13" s="432" customFormat="1">
      <c r="B255" s="433"/>
      <c r="C255" s="83"/>
      <c r="I255" s="339"/>
      <c r="J255" s="339"/>
      <c r="K255" s="339"/>
      <c r="L255" s="339"/>
      <c r="M255" s="339"/>
    </row>
    <row r="256" spans="2:13" s="432" customFormat="1">
      <c r="B256" s="433"/>
      <c r="C256" s="83"/>
      <c r="I256" s="339"/>
      <c r="J256" s="339"/>
      <c r="K256" s="339"/>
      <c r="L256" s="339"/>
      <c r="M256" s="339"/>
    </row>
    <row r="257" spans="2:13" s="432" customFormat="1">
      <c r="B257" s="433"/>
      <c r="C257" s="83"/>
      <c r="I257" s="339"/>
      <c r="J257" s="339"/>
      <c r="K257" s="339"/>
      <c r="L257" s="339"/>
      <c r="M257" s="339"/>
    </row>
    <row r="258" spans="2:13" s="432" customFormat="1">
      <c r="B258" s="433"/>
      <c r="C258" s="83"/>
      <c r="I258" s="339"/>
      <c r="J258" s="339"/>
      <c r="K258" s="339"/>
      <c r="L258" s="339"/>
      <c r="M258" s="339"/>
    </row>
    <row r="259" spans="2:13" s="432" customFormat="1">
      <c r="B259" s="433"/>
      <c r="C259" s="83"/>
      <c r="I259" s="339"/>
      <c r="J259" s="339"/>
      <c r="K259" s="339"/>
      <c r="L259" s="339"/>
      <c r="M259" s="339"/>
    </row>
    <row r="260" spans="2:13" s="432" customFormat="1">
      <c r="B260" s="433"/>
      <c r="C260" s="83"/>
      <c r="I260" s="339"/>
      <c r="J260" s="339"/>
      <c r="K260" s="339"/>
      <c r="L260" s="339"/>
      <c r="M260" s="339"/>
    </row>
    <row r="261" spans="2:13" s="432" customFormat="1">
      <c r="B261" s="433"/>
      <c r="C261" s="83"/>
      <c r="I261" s="339"/>
      <c r="J261" s="339"/>
      <c r="K261" s="339"/>
      <c r="L261" s="339"/>
      <c r="M261" s="339"/>
    </row>
    <row r="262" spans="2:13" s="432" customFormat="1">
      <c r="B262" s="433"/>
      <c r="C262" s="83"/>
      <c r="I262" s="339"/>
      <c r="J262" s="339"/>
      <c r="K262" s="339"/>
      <c r="L262" s="339"/>
      <c r="M262" s="339"/>
    </row>
    <row r="263" spans="2:13" s="432" customFormat="1">
      <c r="B263" s="433"/>
      <c r="C263" s="83"/>
      <c r="I263" s="339"/>
      <c r="J263" s="339"/>
      <c r="K263" s="339"/>
      <c r="L263" s="339"/>
      <c r="M263" s="339"/>
    </row>
    <row r="264" spans="2:13" s="432" customFormat="1">
      <c r="B264" s="433"/>
      <c r="C264" s="83"/>
      <c r="I264" s="339"/>
      <c r="J264" s="339"/>
      <c r="K264" s="339"/>
      <c r="L264" s="339"/>
      <c r="M264" s="339"/>
    </row>
    <row r="265" spans="2:13" s="432" customFormat="1">
      <c r="B265" s="433"/>
      <c r="C265" s="83"/>
      <c r="I265" s="339"/>
      <c r="J265" s="339"/>
      <c r="K265" s="339"/>
      <c r="L265" s="339"/>
      <c r="M265" s="339"/>
    </row>
    <row r="266" spans="2:13" s="432" customFormat="1">
      <c r="B266" s="433"/>
      <c r="C266" s="83"/>
      <c r="I266" s="339"/>
      <c r="J266" s="339"/>
      <c r="K266" s="339"/>
      <c r="L266" s="339"/>
      <c r="M266" s="339"/>
    </row>
    <row r="267" spans="2:13" s="432" customFormat="1">
      <c r="B267" s="433"/>
      <c r="C267" s="83"/>
      <c r="I267" s="339"/>
      <c r="J267" s="339"/>
      <c r="K267" s="339"/>
      <c r="L267" s="339"/>
      <c r="M267" s="339"/>
    </row>
    <row r="268" spans="2:13" s="432" customFormat="1">
      <c r="B268" s="433"/>
      <c r="C268" s="83"/>
      <c r="I268" s="339"/>
      <c r="J268" s="339"/>
      <c r="K268" s="339"/>
      <c r="L268" s="339"/>
      <c r="M268" s="339"/>
    </row>
    <row r="269" spans="2:13" s="432" customFormat="1">
      <c r="B269" s="433"/>
      <c r="C269" s="83"/>
      <c r="I269" s="339"/>
      <c r="J269" s="339"/>
      <c r="K269" s="339"/>
      <c r="L269" s="339"/>
      <c r="M269" s="339"/>
    </row>
    <row r="270" spans="2:13" s="432" customFormat="1">
      <c r="B270" s="433"/>
      <c r="C270" s="83"/>
      <c r="I270" s="339"/>
      <c r="J270" s="339"/>
      <c r="K270" s="339"/>
      <c r="L270" s="339"/>
      <c r="M270" s="339"/>
    </row>
    <row r="271" spans="2:13" s="432" customFormat="1">
      <c r="B271" s="433"/>
      <c r="C271" s="83"/>
      <c r="I271" s="339"/>
      <c r="J271" s="339"/>
      <c r="K271" s="339"/>
      <c r="L271" s="339"/>
      <c r="M271" s="339"/>
    </row>
    <row r="272" spans="2:13" s="432" customFormat="1">
      <c r="B272" s="433"/>
      <c r="C272" s="83"/>
      <c r="I272" s="339"/>
      <c r="J272" s="339"/>
      <c r="K272" s="339"/>
      <c r="L272" s="339"/>
      <c r="M272" s="339"/>
    </row>
    <row r="273" spans="2:13" s="432" customFormat="1">
      <c r="B273" s="433"/>
      <c r="C273" s="83"/>
      <c r="I273" s="339"/>
      <c r="J273" s="339"/>
      <c r="K273" s="339"/>
      <c r="L273" s="339"/>
      <c r="M273" s="339"/>
    </row>
    <row r="274" spans="2:13" s="432" customFormat="1">
      <c r="B274" s="433"/>
      <c r="C274" s="83"/>
      <c r="I274" s="339"/>
      <c r="J274" s="339"/>
      <c r="K274" s="339"/>
      <c r="L274" s="339"/>
      <c r="M274" s="339"/>
    </row>
    <row r="275" spans="2:13" s="432" customFormat="1">
      <c r="B275" s="433"/>
      <c r="C275" s="83"/>
      <c r="I275" s="339"/>
      <c r="J275" s="339"/>
      <c r="K275" s="339"/>
      <c r="L275" s="339"/>
      <c r="M275" s="339"/>
    </row>
    <row r="276" spans="2:13" s="432" customFormat="1">
      <c r="B276" s="433"/>
      <c r="C276" s="83"/>
      <c r="I276" s="339"/>
      <c r="J276" s="339"/>
      <c r="K276" s="339"/>
      <c r="L276" s="339"/>
      <c r="M276" s="339"/>
    </row>
    <row r="277" spans="2:13" s="432" customFormat="1">
      <c r="B277" s="433"/>
      <c r="C277" s="83"/>
      <c r="I277" s="339"/>
      <c r="J277" s="339"/>
      <c r="K277" s="339"/>
      <c r="L277" s="339"/>
      <c r="M277" s="339"/>
    </row>
    <row r="278" spans="2:13" s="432" customFormat="1">
      <c r="B278" s="433"/>
      <c r="C278" s="83"/>
      <c r="I278" s="339"/>
      <c r="J278" s="339"/>
      <c r="K278" s="339"/>
      <c r="L278" s="339"/>
      <c r="M278" s="339"/>
    </row>
    <row r="279" spans="2:13" s="432" customFormat="1">
      <c r="B279" s="433"/>
      <c r="C279" s="83"/>
      <c r="I279" s="339"/>
      <c r="J279" s="339"/>
      <c r="K279" s="339"/>
      <c r="L279" s="339"/>
      <c r="M279" s="339"/>
    </row>
    <row r="280" spans="2:13" s="432" customFormat="1">
      <c r="B280" s="433"/>
      <c r="C280" s="83"/>
      <c r="I280" s="339"/>
      <c r="J280" s="339"/>
      <c r="K280" s="339"/>
      <c r="L280" s="339"/>
      <c r="M280" s="339"/>
    </row>
    <row r="281" spans="2:13" s="432" customFormat="1">
      <c r="B281" s="433"/>
      <c r="C281" s="83"/>
      <c r="I281" s="339"/>
      <c r="J281" s="339"/>
      <c r="K281" s="339"/>
      <c r="L281" s="339"/>
      <c r="M281" s="339"/>
    </row>
  </sheetData>
  <mergeCells count="14">
    <mergeCell ref="D107:I107"/>
    <mergeCell ref="E117:I117"/>
    <mergeCell ref="E34:I34"/>
    <mergeCell ref="E84:I84"/>
    <mergeCell ref="D86:I86"/>
    <mergeCell ref="E91:I91"/>
    <mergeCell ref="E96:I96"/>
    <mergeCell ref="E105:I105"/>
    <mergeCell ref="D2:K3"/>
    <mergeCell ref="L2:M3"/>
    <mergeCell ref="D5:I6"/>
    <mergeCell ref="J5:J6"/>
    <mergeCell ref="K5:K6"/>
    <mergeCell ref="L5:M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4" orientation="portrait" r:id="rId1"/>
  <headerFooter>
    <oddFooter>&amp;C&amp;P/&amp;N</oddFooter>
  </headerFooter>
  <rowBreaks count="1" manualBreakCount="1">
    <brk id="84" min="3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8B14-28AE-43CE-8017-A9D19A04AD1C}">
  <sheetPr>
    <tabColor rgb="FF00B050"/>
    <pageSetUpPr fitToPage="1"/>
  </sheetPr>
  <dimension ref="A1:L145"/>
  <sheetViews>
    <sheetView showGridLines="0" zoomScale="80" zoomScaleNormal="80" workbookViewId="0">
      <pane ySplit="5" topLeftCell="A106" activePane="bottomLeft" state="frozen"/>
      <selection activeCell="H140" sqref="H140"/>
      <selection pane="bottomLeft" activeCell="G120" sqref="G120"/>
    </sheetView>
  </sheetViews>
  <sheetFormatPr defaultRowHeight="21" outlineLevelCol="1"/>
  <cols>
    <col min="1" max="1" width="9.140625" style="592"/>
    <col min="2" max="2" width="93.42578125" style="592" bestFit="1" customWidth="1"/>
    <col min="3" max="3" width="22.5703125" style="592" customWidth="1"/>
    <col min="4" max="4" width="25.28515625" style="592" hidden="1" customWidth="1"/>
    <col min="5" max="5" width="18" style="592" hidden="1" customWidth="1"/>
    <col min="6" max="6" width="14.42578125" style="592" hidden="1" customWidth="1" outlineLevel="1"/>
    <col min="7" max="7" width="15.7109375" style="592" bestFit="1" customWidth="1" collapsed="1"/>
    <col min="8" max="8" width="16.42578125" style="592" bestFit="1" customWidth="1"/>
    <col min="9" max="9" width="14.42578125" style="592" bestFit="1" customWidth="1"/>
    <col min="10" max="10" width="15.7109375" style="592" bestFit="1" customWidth="1"/>
    <col min="11" max="11" width="9.140625" style="592"/>
    <col min="12" max="12" width="15.7109375" style="592" bestFit="1" customWidth="1"/>
    <col min="13" max="16384" width="9.140625" style="592"/>
  </cols>
  <sheetData>
    <row r="1" spans="1:6" s="588" customFormat="1">
      <c r="A1" s="585" t="s">
        <v>1612</v>
      </c>
      <c r="B1" s="586"/>
      <c r="C1" s="586"/>
      <c r="D1" s="586"/>
      <c r="E1" s="586"/>
      <c r="F1" s="587"/>
    </row>
    <row r="2" spans="1:6" ht="39" customHeight="1">
      <c r="A2" s="589"/>
      <c r="B2" s="590"/>
      <c r="C2" s="590"/>
      <c r="D2" s="590"/>
      <c r="E2" s="590"/>
      <c r="F2" s="591"/>
    </row>
    <row r="3" spans="1:6">
      <c r="A3" s="593"/>
      <c r="B3" s="594"/>
      <c r="C3" s="594"/>
      <c r="D3" s="594"/>
      <c r="E3" s="595" t="s">
        <v>1613</v>
      </c>
      <c r="F3" s="596"/>
    </row>
    <row r="4" spans="1:6">
      <c r="A4" s="597"/>
      <c r="B4" s="598"/>
      <c r="C4" s="598"/>
      <c r="D4" s="598"/>
      <c r="E4" s="599"/>
      <c r="F4" s="600"/>
    </row>
    <row r="5" spans="1:6">
      <c r="A5" s="601" t="s">
        <v>1614</v>
      </c>
      <c r="B5" s="601"/>
      <c r="C5" s="602">
        <v>2024</v>
      </c>
      <c r="D5" s="602">
        <v>2023</v>
      </c>
      <c r="E5" s="602">
        <v>2022</v>
      </c>
      <c r="F5" s="602" t="s">
        <v>5</v>
      </c>
    </row>
    <row r="6" spans="1:6" s="607" customFormat="1">
      <c r="A6" s="603"/>
      <c r="B6" s="604"/>
      <c r="C6" s="605"/>
      <c r="D6" s="605"/>
      <c r="E6" s="605"/>
      <c r="F6" s="606"/>
    </row>
    <row r="7" spans="1:6" s="607" customFormat="1">
      <c r="A7" s="608" t="s">
        <v>1615</v>
      </c>
      <c r="B7" s="609"/>
      <c r="C7" s="609"/>
      <c r="D7" s="609"/>
      <c r="E7" s="609"/>
      <c r="F7" s="610"/>
    </row>
    <row r="8" spans="1:6" s="607" customFormat="1">
      <c r="A8" s="611" t="s">
        <v>1616</v>
      </c>
      <c r="B8" s="612" t="s">
        <v>1617</v>
      </c>
      <c r="C8" s="613">
        <v>0</v>
      </c>
      <c r="D8" s="613">
        <v>0</v>
      </c>
      <c r="E8" s="613">
        <v>68775</v>
      </c>
      <c r="F8" s="614">
        <f>+D8-E8</f>
        <v>-68775</v>
      </c>
    </row>
    <row r="9" spans="1:6" s="607" customFormat="1">
      <c r="A9" s="611"/>
      <c r="B9" s="615" t="s">
        <v>1618</v>
      </c>
      <c r="C9" s="616"/>
      <c r="D9" s="616"/>
      <c r="E9" s="616"/>
      <c r="F9" s="617">
        <f t="shared" ref="F9:F72" si="0">+D9-E9</f>
        <v>0</v>
      </c>
    </row>
    <row r="10" spans="1:6" s="607" customFormat="1">
      <c r="A10" s="618" t="s">
        <v>1616</v>
      </c>
      <c r="B10" s="619" t="s">
        <v>1619</v>
      </c>
      <c r="C10" s="620">
        <f>+'[121]118_CE 2024'!J73</f>
        <v>6440615.7747499999</v>
      </c>
      <c r="D10" s="620">
        <f>+'[121]New Mod. CE2023'!G415</f>
        <v>6440616</v>
      </c>
      <c r="E10" s="620">
        <v>6433471</v>
      </c>
      <c r="F10" s="617">
        <f t="shared" si="0"/>
        <v>7145</v>
      </c>
    </row>
    <row r="11" spans="1:6" s="607" customFormat="1">
      <c r="A11" s="618" t="s">
        <v>1616</v>
      </c>
      <c r="B11" s="619" t="s">
        <v>1620</v>
      </c>
      <c r="C11" s="620">
        <f>+'[121]118_CE 2024'!J74</f>
        <v>7229758.0443749996</v>
      </c>
      <c r="D11" s="620">
        <f>+'[121]New Mod. CE2023'!G418</f>
        <v>7421273</v>
      </c>
      <c r="E11" s="620">
        <v>6240199</v>
      </c>
      <c r="F11" s="617">
        <f t="shared" si="0"/>
        <v>1181074</v>
      </c>
    </row>
    <row r="12" spans="1:6" s="607" customFormat="1">
      <c r="A12" s="618" t="s">
        <v>1616</v>
      </c>
      <c r="B12" s="619" t="s">
        <v>1621</v>
      </c>
      <c r="C12" s="620"/>
      <c r="D12" s="620">
        <v>0</v>
      </c>
      <c r="E12" s="620">
        <v>0</v>
      </c>
      <c r="F12" s="617">
        <f t="shared" si="0"/>
        <v>0</v>
      </c>
    </row>
    <row r="13" spans="1:6" s="607" customFormat="1">
      <c r="A13" s="608" t="s">
        <v>1549</v>
      </c>
      <c r="B13" s="621"/>
      <c r="C13" s="622">
        <f>+C10+C11+C12</f>
        <v>13670373.819125</v>
      </c>
      <c r="D13" s="622">
        <f>+D10+D11+D12</f>
        <v>13861889</v>
      </c>
      <c r="E13" s="622">
        <f>+E10+E11+E12</f>
        <v>12673670</v>
      </c>
      <c r="F13" s="623">
        <f t="shared" si="0"/>
        <v>1188219</v>
      </c>
    </row>
    <row r="14" spans="1:6" s="607" customFormat="1">
      <c r="A14" s="618" t="s">
        <v>1622</v>
      </c>
      <c r="B14" s="619" t="s">
        <v>1623</v>
      </c>
      <c r="C14" s="624">
        <f>-'[121]118_CE 2024'!J31-C15</f>
        <v>-12126584.719125001</v>
      </c>
      <c r="D14" s="624">
        <f>-SUM('[121]New Mod. CE2023'!G124:G128)</f>
        <v>-12318099</v>
      </c>
      <c r="E14" s="624">
        <v>-11129881</v>
      </c>
      <c r="F14" s="617">
        <f t="shared" si="0"/>
        <v>-1188218</v>
      </c>
    </row>
    <row r="15" spans="1:6" s="607" customFormat="1" ht="42">
      <c r="A15" s="625" t="s">
        <v>1622</v>
      </c>
      <c r="B15" s="626" t="s">
        <v>1624</v>
      </c>
      <c r="C15" s="624">
        <f>+D15</f>
        <v>-1092697</v>
      </c>
      <c r="D15" s="624">
        <f>-'[121]New Mod. CE2023'!G129</f>
        <v>-1092697</v>
      </c>
      <c r="E15" s="624">
        <v>-1092697</v>
      </c>
      <c r="F15" s="617">
        <f t="shared" si="0"/>
        <v>0</v>
      </c>
    </row>
    <row r="16" spans="1:6" s="630" customFormat="1">
      <c r="A16" s="627" t="s">
        <v>1625</v>
      </c>
      <c r="B16" s="628"/>
      <c r="C16" s="629">
        <f>+C14+C15</f>
        <v>-13219281.719125001</v>
      </c>
      <c r="D16" s="629">
        <f>+D14+D15</f>
        <v>-13410796</v>
      </c>
      <c r="E16" s="629">
        <f>+E14+E15</f>
        <v>-12222578</v>
      </c>
      <c r="F16" s="629">
        <f t="shared" si="0"/>
        <v>-1188218</v>
      </c>
    </row>
    <row r="17" spans="1:6" s="607" customFormat="1">
      <c r="A17" s="631" t="s">
        <v>1616</v>
      </c>
      <c r="B17" s="632" t="s">
        <v>1626</v>
      </c>
      <c r="C17" s="633">
        <v>0</v>
      </c>
      <c r="D17" s="633"/>
      <c r="E17" s="633"/>
      <c r="F17" s="617">
        <f t="shared" si="0"/>
        <v>0</v>
      </c>
    </row>
    <row r="18" spans="1:6" s="607" customFormat="1">
      <c r="A18" s="618" t="s">
        <v>1622</v>
      </c>
      <c r="B18" s="619" t="s">
        <v>1627</v>
      </c>
      <c r="C18" s="620">
        <v>0</v>
      </c>
      <c r="D18" s="620"/>
      <c r="E18" s="620"/>
      <c r="F18" s="617">
        <f t="shared" si="0"/>
        <v>0</v>
      </c>
    </row>
    <row r="19" spans="1:6" s="607" customFormat="1">
      <c r="A19" s="618" t="s">
        <v>1616</v>
      </c>
      <c r="B19" s="634" t="s">
        <v>1628</v>
      </c>
      <c r="C19" s="635">
        <v>0</v>
      </c>
      <c r="D19" s="635"/>
      <c r="E19" s="635"/>
      <c r="F19" s="617">
        <f t="shared" si="0"/>
        <v>0</v>
      </c>
    </row>
    <row r="20" spans="1:6" s="607" customFormat="1">
      <c r="A20" s="618" t="s">
        <v>1622</v>
      </c>
      <c r="B20" s="619" t="s">
        <v>1629</v>
      </c>
      <c r="C20" s="620">
        <v>0</v>
      </c>
      <c r="D20" s="620"/>
      <c r="E20" s="620"/>
      <c r="F20" s="617">
        <f t="shared" si="0"/>
        <v>0</v>
      </c>
    </row>
    <row r="21" spans="1:6" s="607" customFormat="1">
      <c r="A21" s="608" t="s">
        <v>1630</v>
      </c>
      <c r="B21" s="621"/>
      <c r="C21" s="622"/>
      <c r="D21" s="622"/>
      <c r="E21" s="622"/>
      <c r="F21" s="636">
        <f t="shared" si="0"/>
        <v>0</v>
      </c>
    </row>
    <row r="22" spans="1:6" s="607" customFormat="1">
      <c r="A22" s="618" t="s">
        <v>1631</v>
      </c>
      <c r="B22" s="619" t="s">
        <v>1632</v>
      </c>
      <c r="C22" s="635">
        <v>0</v>
      </c>
      <c r="D22" s="635">
        <v>0</v>
      </c>
      <c r="E22" s="635">
        <v>0</v>
      </c>
      <c r="F22" s="617">
        <f t="shared" si="0"/>
        <v>0</v>
      </c>
    </row>
    <row r="23" spans="1:6" s="607" customFormat="1">
      <c r="A23" s="618" t="s">
        <v>1616</v>
      </c>
      <c r="B23" s="634" t="s">
        <v>1633</v>
      </c>
      <c r="C23" s="635">
        <v>0</v>
      </c>
      <c r="D23" s="635">
        <v>0</v>
      </c>
      <c r="E23" s="635">
        <v>0</v>
      </c>
      <c r="F23" s="617">
        <f t="shared" si="0"/>
        <v>0</v>
      </c>
    </row>
    <row r="24" spans="1:6" s="607" customFormat="1">
      <c r="A24" s="637" t="s">
        <v>1622</v>
      </c>
      <c r="B24" s="638" t="s">
        <v>1634</v>
      </c>
      <c r="C24" s="639">
        <v>0</v>
      </c>
      <c r="D24" s="639">
        <v>0</v>
      </c>
      <c r="E24" s="639">
        <v>0</v>
      </c>
      <c r="F24" s="640">
        <f t="shared" si="0"/>
        <v>0</v>
      </c>
    </row>
    <row r="25" spans="1:6" s="607" customFormat="1">
      <c r="A25" s="608" t="s">
        <v>1635</v>
      </c>
      <c r="B25" s="621"/>
      <c r="C25" s="622"/>
      <c r="D25" s="622">
        <f>+D22+D23+D24</f>
        <v>0</v>
      </c>
      <c r="E25" s="622">
        <v>0</v>
      </c>
      <c r="F25" s="636">
        <f t="shared" si="0"/>
        <v>0</v>
      </c>
    </row>
    <row r="26" spans="1:6" s="607" customFormat="1">
      <c r="A26" s="618" t="s">
        <v>1616</v>
      </c>
      <c r="B26" s="634" t="s">
        <v>1636</v>
      </c>
      <c r="C26" s="635">
        <f>+'[121]118_CE 2024'!J79</f>
        <v>7072255.9399999995</v>
      </c>
      <c r="D26" s="635">
        <f>+'[121]New Mod. CE2023'!G439</f>
        <v>8228523</v>
      </c>
      <c r="E26" s="635">
        <v>16010707</v>
      </c>
      <c r="F26" s="617">
        <f t="shared" si="0"/>
        <v>-7782184</v>
      </c>
    </row>
    <row r="27" spans="1:6" s="607" customFormat="1">
      <c r="A27" s="618" t="s">
        <v>1622</v>
      </c>
      <c r="B27" s="619" t="s">
        <v>1637</v>
      </c>
      <c r="C27" s="620">
        <f>+'[121]118_SPP 2024'!O30-C26</f>
        <v>-9359180.8799999971</v>
      </c>
      <c r="D27" s="620">
        <f>+'[121]118_SPP'!O30-'rend fin 2024'!D26</f>
        <v>-1888029.8000000119</v>
      </c>
      <c r="E27" s="620">
        <v>-10998102</v>
      </c>
      <c r="F27" s="617">
        <f t="shared" si="0"/>
        <v>9110072.1999999881</v>
      </c>
    </row>
    <row r="28" spans="1:6" s="607" customFormat="1">
      <c r="A28" s="608" t="s">
        <v>1638</v>
      </c>
      <c r="B28" s="621"/>
      <c r="C28" s="641">
        <f>+C26+C27</f>
        <v>-2286924.9399999976</v>
      </c>
      <c r="D28" s="641">
        <f>+D26+D27</f>
        <v>6340493.1999999881</v>
      </c>
      <c r="E28" s="641">
        <f>+E26+E27</f>
        <v>5012605</v>
      </c>
      <c r="F28" s="623">
        <f t="shared" si="0"/>
        <v>1327888.1999999881</v>
      </c>
    </row>
    <row r="29" spans="1:6" s="607" customFormat="1">
      <c r="A29" s="642" t="s">
        <v>1639</v>
      </c>
      <c r="B29" s="643"/>
      <c r="C29" s="644"/>
      <c r="D29" s="644"/>
      <c r="E29" s="644"/>
      <c r="F29" s="645">
        <f t="shared" si="0"/>
        <v>0</v>
      </c>
    </row>
    <row r="30" spans="1:6" s="607" customFormat="1">
      <c r="A30" s="618"/>
      <c r="B30" s="634"/>
      <c r="C30" s="635"/>
      <c r="D30" s="635"/>
      <c r="E30" s="635"/>
      <c r="F30" s="617">
        <f t="shared" si="0"/>
        <v>0</v>
      </c>
    </row>
    <row r="31" spans="1:6" s="607" customFormat="1" ht="42">
      <c r="A31" s="618" t="s">
        <v>1640</v>
      </c>
      <c r="B31" s="646" t="s">
        <v>1641</v>
      </c>
      <c r="C31" s="647">
        <f>+'[121]118_SPP 2024'!O41</f>
        <v>0</v>
      </c>
      <c r="D31" s="647">
        <f>+[121]NEW_Mode_SP_Passivo!I87</f>
        <v>0</v>
      </c>
      <c r="E31" s="647">
        <v>0</v>
      </c>
      <c r="F31" s="648">
        <f t="shared" si="0"/>
        <v>0</v>
      </c>
    </row>
    <row r="32" spans="1:6" s="607" customFormat="1">
      <c r="A32" s="618" t="s">
        <v>1640</v>
      </c>
      <c r="B32" s="649" t="s">
        <v>1642</v>
      </c>
      <c r="C32" s="647">
        <f>+'[121]118_SPP 2024'!O42</f>
        <v>0</v>
      </c>
      <c r="D32" s="647">
        <f>+[121]NEW_Mode_SP_Passivo!I98</f>
        <v>0</v>
      </c>
      <c r="E32" s="647">
        <v>-8758.49</v>
      </c>
      <c r="F32" s="617">
        <f t="shared" si="0"/>
        <v>8758.49</v>
      </c>
    </row>
    <row r="33" spans="1:6" s="607" customFormat="1">
      <c r="A33" s="618" t="s">
        <v>1640</v>
      </c>
      <c r="B33" s="649" t="s">
        <v>1643</v>
      </c>
      <c r="C33" s="647">
        <f>+'[121]118_SPP 2024'!O43</f>
        <v>71000</v>
      </c>
      <c r="D33" s="647">
        <f>+[121]NEW_Mode_SP_Passivo!I99</f>
        <v>-460085.65999999992</v>
      </c>
      <c r="E33" s="647">
        <v>-3673947.1000000006</v>
      </c>
      <c r="F33" s="617">
        <f t="shared" si="0"/>
        <v>3213861.4400000004</v>
      </c>
    </row>
    <row r="34" spans="1:6" s="607" customFormat="1">
      <c r="A34" s="618" t="s">
        <v>1640</v>
      </c>
      <c r="B34" s="649" t="s">
        <v>1644</v>
      </c>
      <c r="C34" s="647">
        <f>+'[121]118_SPP 2024'!O50</f>
        <v>0</v>
      </c>
      <c r="D34" s="647">
        <f>+[121]NEW_Mode_SP_Passivo!I118</f>
        <v>11712</v>
      </c>
      <c r="E34" s="647">
        <v>504.05999999999995</v>
      </c>
      <c r="F34" s="617">
        <f t="shared" si="0"/>
        <v>11207.94</v>
      </c>
    </row>
    <row r="35" spans="1:6" s="607" customFormat="1">
      <c r="A35" s="618" t="s">
        <v>1640</v>
      </c>
      <c r="B35" s="649" t="s">
        <v>1645</v>
      </c>
      <c r="C35" s="647">
        <f>+'[121]118_SPP 2024'!O51</f>
        <v>4555978.7100000009</v>
      </c>
      <c r="D35" s="647">
        <f>+[121]NEW_Mode_SP_Passivo!I121</f>
        <v>4112903.4379999973</v>
      </c>
      <c r="E35" s="647">
        <v>-728469.56000000611</v>
      </c>
      <c r="F35" s="617">
        <f t="shared" si="0"/>
        <v>4841372.9980000034</v>
      </c>
    </row>
    <row r="36" spans="1:6" s="607" customFormat="1">
      <c r="A36" s="618" t="s">
        <v>1640</v>
      </c>
      <c r="B36" s="649" t="s">
        <v>1646</v>
      </c>
      <c r="C36" s="647">
        <f>+'[121]118_SPP 2024'!O53</f>
        <v>653208.72000000067</v>
      </c>
      <c r="D36" s="647">
        <f>+[121]NEW_Mode_SP_Passivo!I129</f>
        <v>128702.2900000005</v>
      </c>
      <c r="E36" s="647">
        <v>-631680.35999999987</v>
      </c>
      <c r="F36" s="617">
        <f t="shared" si="0"/>
        <v>760382.65000000037</v>
      </c>
    </row>
    <row r="37" spans="1:6" s="607" customFormat="1">
      <c r="A37" s="618" t="s">
        <v>1640</v>
      </c>
      <c r="B37" s="649" t="s">
        <v>1647</v>
      </c>
      <c r="C37" s="647">
        <f>+'[121]118_SPP 2024'!O55</f>
        <v>-1740073.0134599954</v>
      </c>
      <c r="D37" s="647">
        <f>+[121]NEW_Mode_SP_Passivo!I130</f>
        <v>49661.920000003651</v>
      </c>
      <c r="E37" s="647">
        <v>-514917.54999999888</v>
      </c>
      <c r="F37" s="617">
        <f t="shared" si="0"/>
        <v>564579.47000000253</v>
      </c>
    </row>
    <row r="38" spans="1:6" s="607" customFormat="1">
      <c r="A38" s="618" t="s">
        <v>1640</v>
      </c>
      <c r="B38" s="649" t="s">
        <v>1648</v>
      </c>
      <c r="C38" s="647">
        <f>+'[121]118_SPP 2024'!O56</f>
        <v>4786986.5399999991</v>
      </c>
      <c r="D38" s="647">
        <f>+[121]NEW_Mode_SP_Passivo!I131+[121]NEW_Mode_SP_Passivo!I120+[121]NEW_Mode_SP_Passivo!I81</f>
        <v>-864672.31999999145</v>
      </c>
      <c r="E38" s="647">
        <v>1426380.2399999998</v>
      </c>
      <c r="F38" s="614">
        <f t="shared" si="0"/>
        <v>-2291052.5599999912</v>
      </c>
    </row>
    <row r="39" spans="1:6" s="607" customFormat="1" ht="42">
      <c r="A39" s="611" t="s">
        <v>1640</v>
      </c>
      <c r="B39" s="650" t="s">
        <v>1649</v>
      </c>
      <c r="C39" s="651">
        <f>+SUM(C31:C38)</f>
        <v>8327100.9565400053</v>
      </c>
      <c r="D39" s="651">
        <f>+SUM(D31:D38)</f>
        <v>2978221.6680000098</v>
      </c>
      <c r="E39" s="651">
        <f>+SUM(E31:E38)</f>
        <v>-4130888.7600000058</v>
      </c>
      <c r="F39" s="617">
        <f t="shared" si="0"/>
        <v>7109110.4280000161</v>
      </c>
    </row>
    <row r="40" spans="1:6" s="607" customFormat="1">
      <c r="A40" s="611" t="s">
        <v>1640</v>
      </c>
      <c r="B40" s="612" t="s">
        <v>1650</v>
      </c>
      <c r="C40" s="613">
        <f>+'[121]118_SPP 2024'!O62</f>
        <v>0</v>
      </c>
      <c r="D40" s="613">
        <f>+[121]NEW_Mode_SP_Passivo!I136</f>
        <v>-15536.67</v>
      </c>
      <c r="E40" s="613">
        <v>15536.67</v>
      </c>
      <c r="F40" s="652">
        <f t="shared" si="0"/>
        <v>-31073.34</v>
      </c>
    </row>
    <row r="41" spans="1:6" s="607" customFormat="1">
      <c r="A41" s="618" t="s">
        <v>1640</v>
      </c>
      <c r="B41" s="649" t="s">
        <v>1651</v>
      </c>
      <c r="C41" s="647"/>
      <c r="D41" s="647"/>
      <c r="E41" s="647"/>
      <c r="F41" s="652">
        <f t="shared" si="0"/>
        <v>0</v>
      </c>
    </row>
    <row r="42" spans="1:6" s="607" customFormat="1">
      <c r="A42" s="618" t="s">
        <v>1640</v>
      </c>
      <c r="B42" s="649" t="s">
        <v>1652</v>
      </c>
      <c r="C42" s="647"/>
      <c r="D42" s="647"/>
      <c r="E42" s="647"/>
      <c r="F42" s="652">
        <f t="shared" si="0"/>
        <v>0</v>
      </c>
    </row>
    <row r="43" spans="1:6" s="607" customFormat="1">
      <c r="A43" s="618" t="s">
        <v>1640</v>
      </c>
      <c r="B43" s="646" t="s">
        <v>1653</v>
      </c>
      <c r="C43" s="647"/>
      <c r="D43" s="647"/>
      <c r="E43" s="647"/>
      <c r="F43" s="652">
        <f t="shared" si="0"/>
        <v>0</v>
      </c>
    </row>
    <row r="44" spans="1:6" s="607" customFormat="1" ht="42">
      <c r="A44" s="618" t="s">
        <v>1640</v>
      </c>
      <c r="B44" s="646" t="s">
        <v>1654</v>
      </c>
      <c r="C44" s="647"/>
      <c r="D44" s="647"/>
      <c r="E44" s="647"/>
      <c r="F44" s="652">
        <f t="shared" si="0"/>
        <v>0</v>
      </c>
    </row>
    <row r="45" spans="1:6" s="607" customFormat="1" ht="42">
      <c r="A45" s="618" t="s">
        <v>1640</v>
      </c>
      <c r="B45" s="646" t="s">
        <v>1655</v>
      </c>
      <c r="C45" s="647"/>
      <c r="D45" s="647"/>
      <c r="E45" s="647"/>
      <c r="F45" s="652">
        <f t="shared" si="0"/>
        <v>0</v>
      </c>
    </row>
    <row r="46" spans="1:6" s="607" customFormat="1">
      <c r="A46" s="618" t="s">
        <v>1640</v>
      </c>
      <c r="B46" s="649" t="s">
        <v>1656</v>
      </c>
      <c r="C46" s="647"/>
      <c r="D46" s="647"/>
      <c r="E46" s="647"/>
      <c r="F46" s="652">
        <f t="shared" si="0"/>
        <v>0</v>
      </c>
    </row>
    <row r="47" spans="1:6" s="607" customFormat="1">
      <c r="A47" s="618" t="s">
        <v>1640</v>
      </c>
      <c r="B47" s="649" t="s">
        <v>1657</v>
      </c>
      <c r="C47" s="647"/>
      <c r="D47" s="647"/>
      <c r="E47" s="647"/>
      <c r="F47" s="652">
        <f t="shared" si="0"/>
        <v>0</v>
      </c>
    </row>
    <row r="48" spans="1:6" s="607" customFormat="1">
      <c r="A48" s="618"/>
      <c r="B48" s="649"/>
      <c r="C48" s="647"/>
      <c r="D48" s="647"/>
      <c r="E48" s="647"/>
      <c r="F48" s="652">
        <f t="shared" si="0"/>
        <v>0</v>
      </c>
    </row>
    <row r="49" spans="1:6" s="607" customFormat="1">
      <c r="A49" s="618" t="s">
        <v>1640</v>
      </c>
      <c r="B49" s="649" t="s">
        <v>1658</v>
      </c>
      <c r="C49" s="635">
        <f>-'[121]118_SPA 2024'!O58</f>
        <v>-6127931.7021299303</v>
      </c>
      <c r="D49" s="635">
        <f>-[121]NEW_Mod._SP_Attivo!I134</f>
        <v>-9114065.2697700113</v>
      </c>
      <c r="E49" s="635">
        <v>-14666726.470000006</v>
      </c>
      <c r="F49" s="617">
        <f t="shared" si="0"/>
        <v>5552661.200229995</v>
      </c>
    </row>
    <row r="50" spans="1:6" s="607" customFormat="1">
      <c r="A50" s="618" t="s">
        <v>1640</v>
      </c>
      <c r="B50" s="649" t="s">
        <v>1659</v>
      </c>
      <c r="C50" s="647">
        <f>-'[121]118_SPA 2024'!O71</f>
        <v>0</v>
      </c>
      <c r="D50" s="647">
        <f>-[121]NEW_Mod._SP_Attivo!I154</f>
        <v>0</v>
      </c>
      <c r="E50" s="647">
        <v>0</v>
      </c>
      <c r="F50" s="617">
        <f t="shared" si="0"/>
        <v>0</v>
      </c>
    </row>
    <row r="51" spans="1:6" s="607" customFormat="1">
      <c r="A51" s="618" t="s">
        <v>1640</v>
      </c>
      <c r="B51" s="649" t="s">
        <v>1660</v>
      </c>
      <c r="C51" s="647">
        <f>-'[121]118_SPA 2024'!O72</f>
        <v>814.75</v>
      </c>
      <c r="D51" s="647">
        <f>-[121]NEW_Mod._SP_Attivo!I155</f>
        <v>2287371.2280000011</v>
      </c>
      <c r="E51" s="647">
        <v>6120701.4000000022</v>
      </c>
      <c r="F51" s="617">
        <f t="shared" si="0"/>
        <v>-3833330.1720000012</v>
      </c>
    </row>
    <row r="52" spans="1:6" s="607" customFormat="1">
      <c r="A52" s="618" t="s">
        <v>1640</v>
      </c>
      <c r="B52" s="649" t="s">
        <v>1661</v>
      </c>
      <c r="C52" s="647">
        <v>0</v>
      </c>
      <c r="D52" s="647">
        <v>0</v>
      </c>
      <c r="E52" s="647">
        <v>0</v>
      </c>
      <c r="F52" s="617">
        <f t="shared" si="0"/>
        <v>0</v>
      </c>
    </row>
    <row r="53" spans="1:6" s="607" customFormat="1">
      <c r="A53" s="618" t="s">
        <v>1640</v>
      </c>
      <c r="B53" s="649" t="s">
        <v>1662</v>
      </c>
      <c r="C53" s="647">
        <f>-'[121]118_SPA 2024'!O76</f>
        <v>0</v>
      </c>
      <c r="D53" s="647">
        <f>-[121]NEW_Mod._SP_Attivo!I168</f>
        <v>1158743.93</v>
      </c>
      <c r="E53" s="647">
        <v>-529338.69000000006</v>
      </c>
      <c r="F53" s="652">
        <f t="shared" si="0"/>
        <v>1688082.62</v>
      </c>
    </row>
    <row r="54" spans="1:6" s="607" customFormat="1" ht="50.25" customHeight="1">
      <c r="A54" s="618" t="s">
        <v>1640</v>
      </c>
      <c r="B54" s="649" t="s">
        <v>1663</v>
      </c>
      <c r="C54" s="653">
        <f>-'[121]118_SPA 2024'!O77-'[121]118_SPA 2024'!O47</f>
        <v>162522.2099999995</v>
      </c>
      <c r="D54" s="653">
        <f>-[121]NEW_Mod._SP_Attivo!I164-[121]NEW_Mod._SP_Attivo!I169</f>
        <v>-63593.213999999687</v>
      </c>
      <c r="E54" s="653">
        <v>171.85000000032596</v>
      </c>
      <c r="F54" s="617">
        <f t="shared" si="0"/>
        <v>-63765.064000000013</v>
      </c>
    </row>
    <row r="55" spans="1:6" s="607" customFormat="1">
      <c r="A55" s="611" t="s">
        <v>1640</v>
      </c>
      <c r="B55" s="612" t="s">
        <v>1664</v>
      </c>
      <c r="C55" s="613">
        <f>+C49+C50+C51+C52+C53+C54</f>
        <v>-5964594.7421299312</v>
      </c>
      <c r="D55" s="613">
        <f>+D49+D50+D51+D52+D53+D54</f>
        <v>-5731543.3257700102</v>
      </c>
      <c r="E55" s="613">
        <f>+E49+E50+E51+E52+E53+E54</f>
        <v>-9075191.9100000039</v>
      </c>
      <c r="F55" s="614">
        <f t="shared" si="0"/>
        <v>3343648.5842299936</v>
      </c>
    </row>
    <row r="56" spans="1:6" s="607" customFormat="1">
      <c r="A56" s="637" t="s">
        <v>1640</v>
      </c>
      <c r="B56" s="649" t="s">
        <v>1665</v>
      </c>
      <c r="C56" s="647">
        <f>-'[121]118_SPA 2024'!O40</f>
        <v>0</v>
      </c>
      <c r="D56" s="647">
        <f>-[121]NEW_Mod._SP_Attivo!I97</f>
        <v>-1364894.8600000013</v>
      </c>
      <c r="E56" s="647">
        <v>-593444.88000000268</v>
      </c>
      <c r="F56" s="617">
        <f t="shared" si="0"/>
        <v>-771449.97999999858</v>
      </c>
    </row>
    <row r="57" spans="1:6" s="607" customFormat="1">
      <c r="A57" s="637" t="s">
        <v>1640</v>
      </c>
      <c r="B57" s="649" t="s">
        <v>1666</v>
      </c>
      <c r="C57" s="647">
        <v>0</v>
      </c>
      <c r="D57" s="647">
        <v>0</v>
      </c>
      <c r="E57" s="647">
        <v>0</v>
      </c>
      <c r="F57" s="617">
        <f t="shared" si="0"/>
        <v>0</v>
      </c>
    </row>
    <row r="58" spans="1:6" s="607" customFormat="1">
      <c r="A58" s="611" t="s">
        <v>1640</v>
      </c>
      <c r="B58" s="615" t="s">
        <v>1667</v>
      </c>
      <c r="C58" s="616">
        <f>+C56+C57</f>
        <v>0</v>
      </c>
      <c r="D58" s="616">
        <f>+D56+D57</f>
        <v>-1364894.8600000013</v>
      </c>
      <c r="E58" s="616">
        <f>+E56+E57</f>
        <v>-593444.88000000268</v>
      </c>
      <c r="F58" s="654">
        <f t="shared" si="0"/>
        <v>-771449.97999999858</v>
      </c>
    </row>
    <row r="59" spans="1:6" s="607" customFormat="1">
      <c r="A59" s="611" t="s">
        <v>1640</v>
      </c>
      <c r="B59" s="612" t="s">
        <v>1668</v>
      </c>
      <c r="C59" s="613">
        <f>-'[121]118_SPA 2024'!O91</f>
        <v>0</v>
      </c>
      <c r="D59" s="613">
        <f>-[121]NEW_Mod._SP_Attivo!I188</f>
        <v>0</v>
      </c>
      <c r="E59" s="613">
        <v>-58.33</v>
      </c>
      <c r="F59" s="617">
        <f t="shared" si="0"/>
        <v>58.33</v>
      </c>
    </row>
    <row r="60" spans="1:6" s="607" customFormat="1">
      <c r="A60" s="655" t="s">
        <v>1669</v>
      </c>
      <c r="B60" s="656"/>
      <c r="C60" s="657">
        <f>+C8+C13+C16+C21+C25+C28+C39+C40+C55+C58+C59</f>
        <v>526673.37441007607</v>
      </c>
      <c r="D60" s="657">
        <f>+D8+D13+D16+D21+D25+D28+D39+D40+D55+D58+D59</f>
        <v>2657833.0122299856</v>
      </c>
      <c r="E60" s="657">
        <f>+E8+E13+E16+E21+E25+E28+E39+E40+E55+E58+E59</f>
        <v>-8251575.2100000121</v>
      </c>
      <c r="F60" s="658">
        <f t="shared" si="0"/>
        <v>10909408.222229999</v>
      </c>
    </row>
    <row r="61" spans="1:6" s="607" customFormat="1">
      <c r="A61" s="618"/>
      <c r="B61" s="634"/>
      <c r="C61" s="635"/>
      <c r="D61" s="635"/>
      <c r="E61" s="635"/>
      <c r="F61" s="659">
        <f t="shared" si="0"/>
        <v>0</v>
      </c>
    </row>
    <row r="62" spans="1:6" s="607" customFormat="1">
      <c r="A62" s="608" t="s">
        <v>1670</v>
      </c>
      <c r="B62" s="609"/>
      <c r="C62" s="660"/>
      <c r="D62" s="660"/>
      <c r="E62" s="660"/>
      <c r="F62" s="661">
        <f t="shared" si="0"/>
        <v>0</v>
      </c>
    </row>
    <row r="63" spans="1:6" s="607" customFormat="1">
      <c r="A63" s="618" t="s">
        <v>1622</v>
      </c>
      <c r="B63" s="619" t="s">
        <v>1671</v>
      </c>
      <c r="C63" s="620"/>
      <c r="D63" s="620"/>
      <c r="E63" s="620"/>
      <c r="F63" s="662">
        <f t="shared" si="0"/>
        <v>0</v>
      </c>
    </row>
    <row r="64" spans="1:6" s="607" customFormat="1">
      <c r="A64" s="618" t="s">
        <v>1622</v>
      </c>
      <c r="B64" s="619" t="s">
        <v>1672</v>
      </c>
      <c r="C64" s="620"/>
      <c r="D64" s="620"/>
      <c r="E64" s="620"/>
      <c r="F64" s="662">
        <f t="shared" si="0"/>
        <v>0</v>
      </c>
    </row>
    <row r="65" spans="1:6" s="607" customFormat="1">
      <c r="A65" s="618" t="s">
        <v>1622</v>
      </c>
      <c r="B65" s="619" t="s">
        <v>1673</v>
      </c>
      <c r="C65" s="620"/>
      <c r="D65" s="620"/>
      <c r="E65" s="620"/>
      <c r="F65" s="662">
        <f t="shared" si="0"/>
        <v>0</v>
      </c>
    </row>
    <row r="66" spans="1:6" s="607" customFormat="1">
      <c r="A66" s="618" t="s">
        <v>1622</v>
      </c>
      <c r="B66" s="619" t="s">
        <v>1674</v>
      </c>
      <c r="C66" s="620"/>
      <c r="D66" s="620"/>
      <c r="E66" s="620"/>
      <c r="F66" s="662">
        <f t="shared" si="0"/>
        <v>0</v>
      </c>
    </row>
    <row r="67" spans="1:6" s="607" customFormat="1">
      <c r="A67" s="618" t="s">
        <v>1622</v>
      </c>
      <c r="B67" s="619" t="s">
        <v>1675</v>
      </c>
      <c r="C67" s="620"/>
      <c r="D67" s="620"/>
      <c r="E67" s="620"/>
      <c r="F67" s="662">
        <f t="shared" si="0"/>
        <v>0</v>
      </c>
    </row>
    <row r="68" spans="1:6" s="607" customFormat="1">
      <c r="A68" s="611" t="s">
        <v>1622</v>
      </c>
      <c r="B68" s="615" t="s">
        <v>1676</v>
      </c>
      <c r="C68" s="616"/>
      <c r="D68" s="616"/>
      <c r="E68" s="616"/>
      <c r="F68" s="662">
        <f t="shared" si="0"/>
        <v>0</v>
      </c>
    </row>
    <row r="69" spans="1:6" s="607" customFormat="1">
      <c r="A69" s="618" t="s">
        <v>1616</v>
      </c>
      <c r="B69" s="619" t="s">
        <v>1677</v>
      </c>
      <c r="C69" s="620"/>
      <c r="D69" s="620"/>
      <c r="E69" s="620"/>
      <c r="F69" s="662">
        <f t="shared" si="0"/>
        <v>0</v>
      </c>
    </row>
    <row r="70" spans="1:6" s="607" customFormat="1">
      <c r="A70" s="618" t="s">
        <v>1616</v>
      </c>
      <c r="B70" s="619" t="s">
        <v>1678</v>
      </c>
      <c r="C70" s="620"/>
      <c r="D70" s="620"/>
      <c r="E70" s="620"/>
      <c r="F70" s="662">
        <f t="shared" si="0"/>
        <v>0</v>
      </c>
    </row>
    <row r="71" spans="1:6" s="607" customFormat="1" ht="42">
      <c r="A71" s="618" t="s">
        <v>1616</v>
      </c>
      <c r="B71" s="663" t="s">
        <v>1679</v>
      </c>
      <c r="C71" s="620"/>
      <c r="D71" s="620"/>
      <c r="E71" s="620"/>
      <c r="F71" s="662">
        <f t="shared" si="0"/>
        <v>0</v>
      </c>
    </row>
    <row r="72" spans="1:6" s="607" customFormat="1">
      <c r="A72" s="618" t="s">
        <v>1616</v>
      </c>
      <c r="B72" s="619" t="s">
        <v>1680</v>
      </c>
      <c r="C72" s="620"/>
      <c r="D72" s="620"/>
      <c r="E72" s="620"/>
      <c r="F72" s="662">
        <f t="shared" si="0"/>
        <v>0</v>
      </c>
    </row>
    <row r="73" spans="1:6" s="607" customFormat="1">
      <c r="A73" s="618" t="s">
        <v>1616</v>
      </c>
      <c r="B73" s="619" t="s">
        <v>1681</v>
      </c>
      <c r="C73" s="620"/>
      <c r="D73" s="620"/>
      <c r="E73" s="620"/>
      <c r="F73" s="662">
        <f t="shared" ref="F73:F118" si="1">+D73-E73</f>
        <v>0</v>
      </c>
    </row>
    <row r="74" spans="1:6" s="607" customFormat="1">
      <c r="A74" s="611" t="s">
        <v>1616</v>
      </c>
      <c r="B74" s="615" t="s">
        <v>1682</v>
      </c>
      <c r="C74" s="616"/>
      <c r="D74" s="616"/>
      <c r="E74" s="616"/>
      <c r="F74" s="662">
        <f t="shared" si="1"/>
        <v>0</v>
      </c>
    </row>
    <row r="75" spans="1:6" s="607" customFormat="1">
      <c r="A75" s="618" t="s">
        <v>1622</v>
      </c>
      <c r="B75" s="619" t="s">
        <v>1683</v>
      </c>
      <c r="C75" s="620"/>
      <c r="D75" s="620"/>
      <c r="E75" s="620"/>
      <c r="F75" s="662">
        <f t="shared" si="1"/>
        <v>0</v>
      </c>
    </row>
    <row r="76" spans="1:6" s="607" customFormat="1">
      <c r="A76" s="618" t="s">
        <v>1622</v>
      </c>
      <c r="B76" s="619" t="s">
        <v>1684</v>
      </c>
      <c r="C76" s="620">
        <f>-'[121]Scritture SP 2024'!F23</f>
        <v>-554310.91999999993</v>
      </c>
      <c r="D76" s="620">
        <f>-[121]NEW_Mod._SP_Attivo!I55</f>
        <v>-902414.93000003695</v>
      </c>
      <c r="E76" s="620">
        <v>-3433751.0199999809</v>
      </c>
      <c r="F76" s="617">
        <f t="shared" si="1"/>
        <v>2531336.089999944</v>
      </c>
    </row>
    <row r="77" spans="1:6" s="607" customFormat="1">
      <c r="A77" s="618" t="s">
        <v>1622</v>
      </c>
      <c r="B77" s="619" t="s">
        <v>1685</v>
      </c>
      <c r="C77" s="620">
        <f>-'[121]Scritture SP 2024'!F24</f>
        <v>-561664.6</v>
      </c>
      <c r="D77" s="620">
        <f>-[121]NEW_Mod._SP_Attivo!I58</f>
        <v>-512276.30000000075</v>
      </c>
      <c r="E77" s="620">
        <v>-5913143.9699999988</v>
      </c>
      <c r="F77" s="617">
        <f t="shared" si="1"/>
        <v>5400867.6699999981</v>
      </c>
    </row>
    <row r="78" spans="1:6" s="607" customFormat="1">
      <c r="A78" s="618" t="s">
        <v>1622</v>
      </c>
      <c r="B78" s="619" t="s">
        <v>1686</v>
      </c>
      <c r="C78" s="620">
        <f>-'[121]Scritture SP 2024'!F25</f>
        <v>-650284.69999999995</v>
      </c>
      <c r="D78" s="620">
        <f>-[121]NEW_Mod._SP_Attivo!I61</f>
        <v>-11827426.899999976</v>
      </c>
      <c r="E78" s="620">
        <v>-3391528.9399999976</v>
      </c>
      <c r="F78" s="617">
        <f t="shared" si="1"/>
        <v>-8435897.9599999785</v>
      </c>
    </row>
    <row r="79" spans="1:6" s="607" customFormat="1">
      <c r="A79" s="618" t="s">
        <v>1622</v>
      </c>
      <c r="B79" s="619" t="s">
        <v>1687</v>
      </c>
      <c r="C79" s="620">
        <f>-'[121]Scritture SP 2024'!F26</f>
        <v>-733739.78</v>
      </c>
      <c r="D79" s="620">
        <f>-[121]NEW_Mod._SP_Attivo!I64</f>
        <v>-336138.3200000003</v>
      </c>
      <c r="E79" s="620">
        <v>-166422.08000000007</v>
      </c>
      <c r="F79" s="617">
        <f t="shared" si="1"/>
        <v>-169716.24000000022</v>
      </c>
    </row>
    <row r="80" spans="1:6" s="607" customFormat="1">
      <c r="A80" s="618" t="s">
        <v>1622</v>
      </c>
      <c r="B80" s="619" t="s">
        <v>1688</v>
      </c>
      <c r="C80" s="620">
        <v>0</v>
      </c>
      <c r="D80" s="620">
        <f>+[121]NEW_Mod._SP_Attivo!I67</f>
        <v>0</v>
      </c>
      <c r="E80" s="620">
        <v>0</v>
      </c>
      <c r="F80" s="617">
        <f t="shared" si="1"/>
        <v>0</v>
      </c>
    </row>
    <row r="81" spans="1:6" s="607" customFormat="1">
      <c r="A81" s="618" t="s">
        <v>1622</v>
      </c>
      <c r="B81" s="619" t="s">
        <v>1689</v>
      </c>
      <c r="C81" s="620">
        <v>0</v>
      </c>
      <c r="D81" s="620">
        <f>-[121]NEW_Mod._SP_Attivo!I71</f>
        <v>-36788.490000000224</v>
      </c>
      <c r="E81" s="620">
        <v>-85505.140000000596</v>
      </c>
      <c r="F81" s="617">
        <f t="shared" si="1"/>
        <v>48716.650000000373</v>
      </c>
    </row>
    <row r="82" spans="1:6" s="607" customFormat="1">
      <c r="A82" s="618" t="s">
        <v>1622</v>
      </c>
      <c r="B82" s="664" t="s">
        <v>1690</v>
      </c>
      <c r="C82" s="665">
        <v>0</v>
      </c>
      <c r="D82" s="665">
        <f>-[121]NEW_Mod._SP_Attivo!I73</f>
        <v>-988419.6099999994</v>
      </c>
      <c r="E82" s="665">
        <v>1518329.0099999979</v>
      </c>
      <c r="F82" s="617">
        <f t="shared" si="1"/>
        <v>-2506748.6199999973</v>
      </c>
    </row>
    <row r="83" spans="1:6" s="607" customFormat="1">
      <c r="A83" s="611" t="s">
        <v>1622</v>
      </c>
      <c r="B83" s="615" t="s">
        <v>1691</v>
      </c>
      <c r="C83" s="665">
        <f>+SUM(C75:C82)</f>
        <v>-2500000</v>
      </c>
      <c r="D83" s="665">
        <f>+SUM(D75:D82)</f>
        <v>-14603464.550000014</v>
      </c>
      <c r="E83" s="665">
        <f>+SUM(E75:E82)</f>
        <v>-11472022.13999998</v>
      </c>
      <c r="F83" s="614">
        <f t="shared" si="1"/>
        <v>-3131442.4100000337</v>
      </c>
    </row>
    <row r="84" spans="1:6">
      <c r="A84" s="618" t="s">
        <v>1616</v>
      </c>
      <c r="B84" s="619" t="s">
        <v>1692</v>
      </c>
      <c r="C84" s="620"/>
      <c r="D84" s="620"/>
      <c r="E84" s="620"/>
      <c r="F84" s="662">
        <f t="shared" si="1"/>
        <v>0</v>
      </c>
    </row>
    <row r="85" spans="1:6">
      <c r="A85" s="618" t="s">
        <v>1616</v>
      </c>
      <c r="B85" s="619" t="s">
        <v>1693</v>
      </c>
      <c r="C85" s="620"/>
      <c r="D85" s="620"/>
      <c r="E85" s="620"/>
      <c r="F85" s="662">
        <f t="shared" si="1"/>
        <v>0</v>
      </c>
    </row>
    <row r="86" spans="1:6">
      <c r="A86" s="618" t="s">
        <v>1616</v>
      </c>
      <c r="B86" s="619" t="s">
        <v>1694</v>
      </c>
      <c r="C86" s="620"/>
      <c r="D86" s="620"/>
      <c r="E86" s="620"/>
      <c r="F86" s="662">
        <f t="shared" si="1"/>
        <v>0</v>
      </c>
    </row>
    <row r="87" spans="1:6">
      <c r="A87" s="618" t="s">
        <v>1616</v>
      </c>
      <c r="B87" s="619" t="s">
        <v>1695</v>
      </c>
      <c r="C87" s="620"/>
      <c r="D87" s="620"/>
      <c r="E87" s="620"/>
      <c r="F87" s="662">
        <f t="shared" si="1"/>
        <v>0</v>
      </c>
    </row>
    <row r="88" spans="1:6">
      <c r="A88" s="618" t="s">
        <v>1616</v>
      </c>
      <c r="B88" s="619" t="s">
        <v>1696</v>
      </c>
      <c r="C88" s="620"/>
      <c r="D88" s="620"/>
      <c r="E88" s="620"/>
      <c r="F88" s="662">
        <f t="shared" si="1"/>
        <v>0</v>
      </c>
    </row>
    <row r="89" spans="1:6">
      <c r="A89" s="618" t="s">
        <v>1616</v>
      </c>
      <c r="B89" s="619" t="s">
        <v>1697</v>
      </c>
      <c r="C89" s="620"/>
      <c r="D89" s="620"/>
      <c r="E89" s="620"/>
      <c r="F89" s="662">
        <f t="shared" si="1"/>
        <v>0</v>
      </c>
    </row>
    <row r="90" spans="1:6">
      <c r="A90" s="618" t="s">
        <v>1616</v>
      </c>
      <c r="B90" s="619" t="s">
        <v>1698</v>
      </c>
      <c r="C90" s="620"/>
      <c r="D90" s="620"/>
      <c r="E90" s="620"/>
      <c r="F90" s="662">
        <f t="shared" si="1"/>
        <v>0</v>
      </c>
    </row>
    <row r="91" spans="1:6">
      <c r="A91" s="611" t="s">
        <v>1616</v>
      </c>
      <c r="B91" s="615" t="s">
        <v>1699</v>
      </c>
      <c r="C91" s="616"/>
      <c r="D91" s="616"/>
      <c r="E91" s="616"/>
      <c r="F91" s="666">
        <f t="shared" si="1"/>
        <v>0</v>
      </c>
    </row>
    <row r="92" spans="1:6">
      <c r="A92" s="618" t="s">
        <v>1622</v>
      </c>
      <c r="B92" s="619" t="s">
        <v>1700</v>
      </c>
      <c r="C92" s="620"/>
      <c r="D92" s="620"/>
      <c r="E92" s="620"/>
      <c r="F92" s="662">
        <f t="shared" si="1"/>
        <v>0</v>
      </c>
    </row>
    <row r="93" spans="1:6">
      <c r="A93" s="618" t="s">
        <v>1622</v>
      </c>
      <c r="B93" s="619" t="s">
        <v>1701</v>
      </c>
      <c r="C93" s="620"/>
      <c r="D93" s="620"/>
      <c r="E93" s="620"/>
      <c r="F93" s="662">
        <f t="shared" si="1"/>
        <v>0</v>
      </c>
    </row>
    <row r="94" spans="1:6">
      <c r="A94" s="611" t="s">
        <v>1622</v>
      </c>
      <c r="B94" s="615" t="s">
        <v>1702</v>
      </c>
      <c r="C94" s="616"/>
      <c r="D94" s="616"/>
      <c r="E94" s="616"/>
      <c r="F94" s="666">
        <f t="shared" si="1"/>
        <v>0</v>
      </c>
    </row>
    <row r="95" spans="1:6">
      <c r="A95" s="618" t="s">
        <v>1616</v>
      </c>
      <c r="B95" s="619" t="s">
        <v>1703</v>
      </c>
      <c r="C95" s="620"/>
      <c r="D95" s="620"/>
      <c r="E95" s="620"/>
      <c r="F95" s="662">
        <f t="shared" si="1"/>
        <v>0</v>
      </c>
    </row>
    <row r="96" spans="1:6">
      <c r="A96" s="618" t="s">
        <v>1616</v>
      </c>
      <c r="B96" s="619" t="s">
        <v>1704</v>
      </c>
      <c r="C96" s="620"/>
      <c r="D96" s="620"/>
      <c r="E96" s="620"/>
      <c r="F96" s="662">
        <f t="shared" si="1"/>
        <v>0</v>
      </c>
    </row>
    <row r="97" spans="1:12">
      <c r="A97" s="611" t="s">
        <v>1616</v>
      </c>
      <c r="B97" s="615" t="s">
        <v>1705</v>
      </c>
      <c r="C97" s="616"/>
      <c r="D97" s="616"/>
      <c r="E97" s="616"/>
      <c r="F97" s="666">
        <f t="shared" si="1"/>
        <v>0</v>
      </c>
    </row>
    <row r="98" spans="1:12">
      <c r="A98" s="611" t="s">
        <v>1631</v>
      </c>
      <c r="B98" s="615" t="s">
        <v>1706</v>
      </c>
      <c r="C98" s="616"/>
      <c r="D98" s="616"/>
      <c r="E98" s="616"/>
      <c r="F98" s="666">
        <f t="shared" si="1"/>
        <v>0</v>
      </c>
    </row>
    <row r="99" spans="1:12">
      <c r="A99" s="655" t="s">
        <v>1707</v>
      </c>
      <c r="B99" s="656"/>
      <c r="C99" s="657">
        <f>+C68+C74+C83+C91+C94+C97+C98</f>
        <v>-2500000</v>
      </c>
      <c r="D99" s="657">
        <f>+D68+D74+D83+D91+D94+D97+D98</f>
        <v>-14603464.550000014</v>
      </c>
      <c r="E99" s="657">
        <f>+E68+E74+E83+E91+E94+E97+E98</f>
        <v>-11472022.13999998</v>
      </c>
      <c r="F99" s="658">
        <f t="shared" si="1"/>
        <v>-3131442.4100000337</v>
      </c>
    </row>
    <row r="100" spans="1:12">
      <c r="A100" s="618"/>
      <c r="B100" s="634"/>
      <c r="C100" s="635"/>
      <c r="D100" s="635"/>
      <c r="E100" s="635"/>
      <c r="F100" s="659">
        <f t="shared" si="1"/>
        <v>0</v>
      </c>
    </row>
    <row r="101" spans="1:12">
      <c r="A101" s="608" t="s">
        <v>1708</v>
      </c>
      <c r="B101" s="609"/>
      <c r="C101" s="660"/>
      <c r="D101" s="660"/>
      <c r="E101" s="660"/>
      <c r="F101" s="661">
        <f t="shared" si="1"/>
        <v>0</v>
      </c>
    </row>
    <row r="102" spans="1:12">
      <c r="A102" s="618" t="s">
        <v>1640</v>
      </c>
      <c r="B102" s="634" t="s">
        <v>1709</v>
      </c>
      <c r="C102" s="635"/>
      <c r="D102" s="635"/>
      <c r="E102" s="635"/>
      <c r="F102" s="617">
        <f t="shared" si="1"/>
        <v>0</v>
      </c>
    </row>
    <row r="103" spans="1:12">
      <c r="A103" s="618" t="s">
        <v>1640</v>
      </c>
      <c r="B103" s="634" t="s">
        <v>1710</v>
      </c>
      <c r="C103" s="635"/>
      <c r="D103" s="635">
        <f>-[121]NEW_Mod._SP_Attivo!I146</f>
        <v>4635172.1499999985</v>
      </c>
      <c r="E103" s="635">
        <v>-12313049</v>
      </c>
      <c r="F103" s="617">
        <f t="shared" si="1"/>
        <v>16948221.149999999</v>
      </c>
    </row>
    <row r="104" spans="1:12">
      <c r="A104" s="618" t="s">
        <v>1640</v>
      </c>
      <c r="B104" s="634" t="s">
        <v>1711</v>
      </c>
      <c r="C104" s="635"/>
      <c r="D104" s="635"/>
      <c r="E104" s="635"/>
      <c r="F104" s="617">
        <f t="shared" si="1"/>
        <v>0</v>
      </c>
    </row>
    <row r="105" spans="1:12">
      <c r="A105" s="618" t="s">
        <v>1640</v>
      </c>
      <c r="B105" s="634" t="s">
        <v>1712</v>
      </c>
      <c r="C105" s="635"/>
      <c r="D105" s="635"/>
      <c r="E105" s="635"/>
      <c r="F105" s="617">
        <f t="shared" si="1"/>
        <v>0</v>
      </c>
    </row>
    <row r="106" spans="1:12">
      <c r="A106" s="618" t="s">
        <v>1640</v>
      </c>
      <c r="B106" s="634" t="s">
        <v>1713</v>
      </c>
      <c r="C106" s="635"/>
      <c r="D106" s="635"/>
      <c r="E106" s="635"/>
      <c r="F106" s="617">
        <f t="shared" si="1"/>
        <v>0</v>
      </c>
    </row>
    <row r="107" spans="1:12">
      <c r="A107" s="611" t="s">
        <v>1640</v>
      </c>
      <c r="B107" s="667" t="s">
        <v>1714</v>
      </c>
      <c r="C107" s="613">
        <f>+SUM(C102:C106)</f>
        <v>0</v>
      </c>
      <c r="D107" s="613">
        <f>+SUM(D102:D106)</f>
        <v>4635172.1499999985</v>
      </c>
      <c r="E107" s="613">
        <f>+SUM(E102:E106)</f>
        <v>-12313049</v>
      </c>
      <c r="F107" s="668">
        <f t="shared" si="1"/>
        <v>16948221.149999999</v>
      </c>
      <c r="H107" s="669"/>
    </row>
    <row r="108" spans="1:12">
      <c r="A108" s="611" t="s">
        <v>1640</v>
      </c>
      <c r="B108" s="612" t="s">
        <v>1715</v>
      </c>
      <c r="C108" s="613"/>
      <c r="D108" s="613"/>
      <c r="E108" s="613"/>
      <c r="F108" s="617">
        <f t="shared" si="1"/>
        <v>0</v>
      </c>
      <c r="H108" s="669"/>
    </row>
    <row r="109" spans="1:12">
      <c r="A109" s="618" t="s">
        <v>1616</v>
      </c>
      <c r="B109" s="634" t="s">
        <v>1716</v>
      </c>
      <c r="C109" s="635"/>
      <c r="D109" s="635">
        <v>0</v>
      </c>
      <c r="E109" s="635">
        <v>10125384</v>
      </c>
      <c r="F109" s="617">
        <f t="shared" si="1"/>
        <v>-10125384</v>
      </c>
      <c r="G109" s="669"/>
      <c r="H109" s="669"/>
      <c r="I109" s="670"/>
      <c r="J109" s="671"/>
      <c r="L109" s="671"/>
    </row>
    <row r="110" spans="1:12">
      <c r="A110" s="618" t="s">
        <v>1640</v>
      </c>
      <c r="B110" s="634" t="s">
        <v>1717</v>
      </c>
      <c r="C110" s="635">
        <f>+'[121]118_SPP 2024'!O8+C13-902184</f>
        <v>1973326.8300000466</v>
      </c>
      <c r="D110" s="635">
        <f>-'rend fin 2024'!D16+[121]NEW_Mode_SP_Passivo!I18</f>
        <v>5339660.1408751905</v>
      </c>
      <c r="E110" s="635">
        <v>11702472</v>
      </c>
      <c r="F110" s="617">
        <f t="shared" si="1"/>
        <v>-6362811.8591248095</v>
      </c>
      <c r="G110" s="669"/>
      <c r="I110" s="672"/>
      <c r="J110" s="671"/>
      <c r="L110" s="671"/>
    </row>
    <row r="111" spans="1:12">
      <c r="A111" s="611" t="s">
        <v>1640</v>
      </c>
      <c r="B111" s="615" t="s">
        <v>1718</v>
      </c>
      <c r="C111" s="616">
        <f>+C110+C109</f>
        <v>1973326.8300000466</v>
      </c>
      <c r="D111" s="616">
        <f>+D110+D109</f>
        <v>5339660.1408751905</v>
      </c>
      <c r="E111" s="616">
        <f>+E110+E109</f>
        <v>21827856</v>
      </c>
      <c r="F111" s="654">
        <f t="shared" si="1"/>
        <v>-16488195.85912481</v>
      </c>
      <c r="I111" s="672"/>
      <c r="J111" s="671"/>
      <c r="L111" s="671"/>
    </row>
    <row r="112" spans="1:12">
      <c r="A112" s="611" t="s">
        <v>1640</v>
      </c>
      <c r="B112" s="650" t="s">
        <v>1719</v>
      </c>
      <c r="C112" s="673"/>
      <c r="D112" s="673"/>
      <c r="E112" s="673"/>
      <c r="F112" s="674">
        <f t="shared" si="1"/>
        <v>0</v>
      </c>
      <c r="I112" s="669"/>
      <c r="J112" s="671"/>
      <c r="L112" s="671"/>
    </row>
    <row r="113" spans="1:10">
      <c r="A113" s="618" t="s">
        <v>1616</v>
      </c>
      <c r="B113" s="634" t="s">
        <v>1720</v>
      </c>
      <c r="C113" s="635"/>
      <c r="D113" s="635"/>
      <c r="E113" s="635"/>
      <c r="F113" s="617">
        <f t="shared" si="1"/>
        <v>0</v>
      </c>
      <c r="I113" s="669"/>
      <c r="J113" s="671"/>
    </row>
    <row r="114" spans="1:10">
      <c r="A114" s="618" t="s">
        <v>1622</v>
      </c>
      <c r="B114" s="634" t="s">
        <v>1721</v>
      </c>
      <c r="C114" s="635"/>
      <c r="D114" s="635"/>
      <c r="E114" s="635"/>
      <c r="F114" s="617">
        <f t="shared" si="1"/>
        <v>0</v>
      </c>
      <c r="I114" s="669"/>
      <c r="J114" s="671"/>
    </row>
    <row r="115" spans="1:10">
      <c r="A115" s="655" t="s">
        <v>1722</v>
      </c>
      <c r="B115" s="656"/>
      <c r="C115" s="657">
        <f>+C107+C108+C111+C112</f>
        <v>1973326.8300000466</v>
      </c>
      <c r="D115" s="657">
        <f>+D107+D108+D111+D112</f>
        <v>9974832.290875189</v>
      </c>
      <c r="E115" s="657">
        <f>+E107+E108+E111+E112</f>
        <v>9514807</v>
      </c>
      <c r="F115" s="675">
        <f t="shared" si="1"/>
        <v>460025.29087518901</v>
      </c>
      <c r="J115" s="671"/>
    </row>
    <row r="116" spans="1:10">
      <c r="A116" s="618"/>
      <c r="B116" s="634"/>
      <c r="C116" s="635"/>
      <c r="D116" s="635"/>
      <c r="E116" s="635"/>
      <c r="F116" s="617">
        <f t="shared" si="1"/>
        <v>0</v>
      </c>
      <c r="J116" s="671"/>
    </row>
    <row r="117" spans="1:10">
      <c r="A117" s="608" t="s">
        <v>1723</v>
      </c>
      <c r="B117" s="609"/>
      <c r="C117" s="660">
        <f>+C60+C99+C115</f>
        <v>0.20441012270748615</v>
      </c>
      <c r="D117" s="660">
        <f>+D60+D99+D115</f>
        <v>-1970799.2468948402</v>
      </c>
      <c r="E117" s="660">
        <f>+E60+E99+E115</f>
        <v>-10208790.349999994</v>
      </c>
      <c r="F117" s="676">
        <f t="shared" si="1"/>
        <v>8237991.1031051539</v>
      </c>
      <c r="J117" s="671"/>
    </row>
    <row r="118" spans="1:10">
      <c r="A118" s="677" t="s">
        <v>1724</v>
      </c>
      <c r="B118" s="678"/>
      <c r="C118" s="679">
        <f>+'[121]118_SPA 2024'!O81</f>
        <v>0</v>
      </c>
      <c r="D118" s="679">
        <f>+'[121]118_SPA'!O81</f>
        <v>-1970799.327770099</v>
      </c>
      <c r="E118" s="679">
        <v>-10208787.649999991</v>
      </c>
      <c r="F118" s="680">
        <f t="shared" si="1"/>
        <v>8237988.322229892</v>
      </c>
    </row>
    <row r="119" spans="1:10">
      <c r="A119" s="618"/>
      <c r="B119" s="681"/>
      <c r="C119" s="682"/>
      <c r="D119" s="682"/>
      <c r="E119" s="682"/>
      <c r="F119" s="683"/>
    </row>
    <row r="120" spans="1:10" ht="51.75" customHeight="1">
      <c r="A120" s="684" t="s">
        <v>1725</v>
      </c>
      <c r="B120" s="685"/>
      <c r="C120" s="686">
        <f>+C117-C118</f>
        <v>0.20441012270748615</v>
      </c>
      <c r="D120" s="686">
        <f>+D117-D118</f>
        <v>8.0875258892774582E-2</v>
      </c>
      <c r="E120" s="686">
        <f>+E117-E118</f>
        <v>-2.7000000029802322</v>
      </c>
      <c r="F120" s="687">
        <v>0</v>
      </c>
    </row>
    <row r="121" spans="1:10">
      <c r="C121" s="671"/>
    </row>
    <row r="122" spans="1:10">
      <c r="C122" s="671"/>
      <c r="E122" s="669"/>
    </row>
    <row r="123" spans="1:10" ht="20.25" customHeight="1">
      <c r="A123" s="407"/>
      <c r="B123" s="261"/>
      <c r="C123" s="688"/>
      <c r="D123" s="261"/>
      <c r="E123" s="688"/>
      <c r="F123" s="689"/>
    </row>
    <row r="124" spans="1:10" ht="20.25" customHeight="1">
      <c r="A124" s="407"/>
      <c r="B124" s="571"/>
      <c r="C124" s="688"/>
      <c r="D124" s="571"/>
      <c r="E124" s="690"/>
      <c r="F124" s="690"/>
    </row>
    <row r="125" spans="1:10" ht="20.25" customHeight="1">
      <c r="A125" s="407"/>
      <c r="B125" s="689"/>
      <c r="C125" s="688"/>
      <c r="D125" s="689"/>
      <c r="E125" s="690"/>
      <c r="F125" s="690"/>
    </row>
    <row r="126" spans="1:10" ht="20.25" customHeight="1">
      <c r="A126" s="407"/>
      <c r="B126" s="261"/>
      <c r="C126" s="688"/>
      <c r="D126" s="261"/>
      <c r="F126" s="691"/>
    </row>
    <row r="127" spans="1:10" ht="20.25" customHeight="1">
      <c r="B127" s="571"/>
      <c r="C127" s="688"/>
      <c r="D127" s="571"/>
      <c r="F127" s="691"/>
    </row>
    <row r="128" spans="1:10">
      <c r="C128" s="671"/>
    </row>
    <row r="129" spans="2:5">
      <c r="C129" s="671"/>
    </row>
    <row r="130" spans="2:5">
      <c r="B130" s="571"/>
      <c r="C130" s="688"/>
      <c r="D130" s="571"/>
    </row>
    <row r="131" spans="2:5">
      <c r="B131" s="571"/>
      <c r="C131" s="688"/>
      <c r="D131" s="571"/>
    </row>
    <row r="132" spans="2:5">
      <c r="C132" s="671"/>
    </row>
    <row r="133" spans="2:5">
      <c r="C133" s="671"/>
    </row>
    <row r="134" spans="2:5">
      <c r="C134" s="671"/>
    </row>
    <row r="135" spans="2:5">
      <c r="C135" s="671"/>
    </row>
    <row r="136" spans="2:5">
      <c r="C136" s="671"/>
      <c r="E136" s="692" t="s">
        <v>1726</v>
      </c>
    </row>
    <row r="137" spans="2:5">
      <c r="C137" s="671"/>
      <c r="E137" s="692" t="s">
        <v>1727</v>
      </c>
    </row>
    <row r="138" spans="2:5">
      <c r="C138" s="671"/>
    </row>
    <row r="145" spans="4:4">
      <c r="D145" s="693"/>
    </row>
  </sheetData>
  <autoFilter ref="A1:F157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mergeCells count="4">
    <mergeCell ref="A1:F2"/>
    <mergeCell ref="E3:F4"/>
    <mergeCell ref="A5:B5"/>
    <mergeCell ref="A120:B120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New Mod. CEprev2024 STAMPA</vt:lpstr>
      <vt:lpstr>118_SPA 2024</vt:lpstr>
      <vt:lpstr>118_SPP 2024</vt:lpstr>
      <vt:lpstr>118_CE 2024</vt:lpstr>
      <vt:lpstr>rend fin 2024</vt:lpstr>
      <vt:lpstr>'118_CE 2024'!Area_stampa</vt:lpstr>
      <vt:lpstr>'118_SPA 2024'!Area_stampa</vt:lpstr>
      <vt:lpstr>'118_SPP 2024'!Area_stampa</vt:lpstr>
      <vt:lpstr>'New Mod. CEprev2024 STAMPA'!Area_stampa</vt:lpstr>
      <vt:lpstr>'rend fin 2024'!Area_stampa</vt:lpstr>
      <vt:lpstr>'New Mod. CEprev2024 STAMPA'!New_CE___Riepilogo_in_riga_con_periodo</vt:lpstr>
      <vt:lpstr>'118_CE 2024'!Titoli_stampa</vt:lpstr>
      <vt:lpstr>'118_SPA 2024'!Titoli_stampa</vt:lpstr>
      <vt:lpstr>'New Mod. CEprev2024 STAMPA'!Titoli_stampa</vt:lpstr>
      <vt:lpstr>'rend fin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sebastiano.carrubba@arnas</dc:creator>
  <cp:lastModifiedBy>sebastiano.carrubba@arnas</cp:lastModifiedBy>
  <dcterms:created xsi:type="dcterms:W3CDTF">2024-03-25T09:00:44Z</dcterms:created>
  <dcterms:modified xsi:type="dcterms:W3CDTF">2024-03-25T09:03:05Z</dcterms:modified>
</cp:coreProperties>
</file>