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15870" yWindow="510" windowWidth="12765" windowHeight="12015" tabRatio="712" activeTab="2"/>
  </bookViews>
  <sheets>
    <sheet name="118_SPA" sheetId="7" r:id="rId1"/>
    <sheet name="118_SPP" sheetId="6" r:id="rId2"/>
    <sheet name="118_Ce" sheetId="5" r:id="rId3"/>
    <sheet name="Modello SP_Attivo (NEW)" sheetId="8" r:id="rId4"/>
    <sheet name="Modello SP_Passivo (NEW)" sheetId="9" r:id="rId5"/>
    <sheet name="Modello CE (NEW)" sheetId="10" r:id="rId6"/>
    <sheet name="2016 Schema Rediconto " sheetId="3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Irc05" localSheetId="6">#REF!</definedName>
    <definedName name="________________Irc05">#REF!</definedName>
    <definedName name="_______________Irc05" localSheetId="6">#REF!</definedName>
    <definedName name="_______________Irc05">#REF!</definedName>
    <definedName name="______________Irc05" localSheetId="6">#REF!</definedName>
    <definedName name="______________Irc05">#REF!</definedName>
    <definedName name="_____________Irc05" localSheetId="6">#REF!</definedName>
    <definedName name="_____________Irc05">#REF!</definedName>
    <definedName name="____________Irc05" localSheetId="6">#REF!</definedName>
    <definedName name="____________Irc05">#REF!</definedName>
    <definedName name="___________Irc05" localSheetId="6">#REF!</definedName>
    <definedName name="___________Irc05">#REF!</definedName>
    <definedName name="__________Irc05" localSheetId="6">#REF!</definedName>
    <definedName name="__________Irc05">#REF!</definedName>
    <definedName name="_________Irc05" localSheetId="6">#REF!</definedName>
    <definedName name="_________Irc05">#REF!</definedName>
    <definedName name="________Irc05" localSheetId="6">#REF!</definedName>
    <definedName name="________Irc05">#REF!</definedName>
    <definedName name="_______Irc05" localSheetId="6">#REF!</definedName>
    <definedName name="_______Irc05">#REF!</definedName>
    <definedName name="______Irc05" localSheetId="6">#REF!</definedName>
    <definedName name="______Irc05">#REF!</definedName>
    <definedName name="_____Irc05" localSheetId="6">#REF!</definedName>
    <definedName name="_____Irc05">#REF!</definedName>
    <definedName name="____Irc05" localSheetId="6">#REF!</definedName>
    <definedName name="____Irc05">#REF!</definedName>
    <definedName name="___Irc05" localSheetId="6">#REF!</definedName>
    <definedName name="___Irc05">#REF!</definedName>
    <definedName name="___xlfn_IFERROR">#N/A</definedName>
    <definedName name="___xlnm._FilterDatabase">#N/A</definedName>
    <definedName name="__Irc05" localSheetId="6">#REF!</definedName>
    <definedName name="__Irc05">#REF!</definedName>
    <definedName name="__xlfn_IFERROR">#N/A</definedName>
    <definedName name="__xlnm._FilterDatabase" localSheetId="6">'2016 Schema Rediconto '!$B$4:$C$120</definedName>
    <definedName name="__xlnm._FilterDatabase">NA()</definedName>
    <definedName name="__xlnm.Database">#N/A</definedName>
    <definedName name="__xlnm.Print_Area" localSheetId="6">'2016 Schema Rediconto '!$B$1:$C$119</definedName>
    <definedName name="__xlnm.Print_Area">#N/A</definedName>
    <definedName name="__xlnm.Print_Area_0" localSheetId="6">'2016 Schema Rediconto '!$B$1:$C$119</definedName>
    <definedName name="__xlnm.Print_Area_0_0" localSheetId="6">'2016 Schema Rediconto '!$B$1:$C$119</definedName>
    <definedName name="__xlnm.Print_Area_6">"$#RIF!.$B$1:$D$404"</definedName>
    <definedName name="__xlnm.Print_Titles">#N/A</definedName>
    <definedName name="__xlnm.Print_Titles_6">"$#RIF!.$A$1:$AMF$3"</definedName>
    <definedName name="__xlnm__FilterDatabase">NA()</definedName>
    <definedName name="__xlnm_Print_Area_6">"$#RIF!.$B$1:$D$404"</definedName>
    <definedName name="__xlnm_Print_Titles_6">"$#RIF!.$A$1:$AMF$3"</definedName>
    <definedName name="_D74493" localSheetId="6">#REF!</definedName>
    <definedName name="_D74493">#REF!</definedName>
    <definedName name="_DCF2" localSheetId="6">#REF!</definedName>
    <definedName name="_DCF2">#REF!</definedName>
    <definedName name="_xlnm._FilterDatabase" localSheetId="2" hidden="1">'118_Ce'!$L$1:$L$283</definedName>
    <definedName name="_xlnm._FilterDatabase" localSheetId="0" hidden="1">'118_SPA'!$O$1:$O$277</definedName>
    <definedName name="_xlnm._FilterDatabase" localSheetId="1" hidden="1">'118_SPP'!$O$1:$O$235</definedName>
    <definedName name="_xlnm._FilterDatabase" localSheetId="6" hidden="1">'2016 Schema Rediconto '!$B$1:$HH$125</definedName>
    <definedName name="_xlnm._FilterDatabase" localSheetId="5" hidden="1">'Modello CE (NEW)'!$B$22:$AN$507</definedName>
    <definedName name="_xlnm._FilterDatabase" localSheetId="3" hidden="1">'Modello SP_Attivo (NEW)'!$B$21:$AL$192</definedName>
    <definedName name="_xlnm._FilterDatabase" localSheetId="4" hidden="1">'Modello SP_Passivo (NEW)'!$B$21:$AK$128</definedName>
    <definedName name="_Irc05" localSheetId="6">#REF!</definedName>
    <definedName name="_Irc05">#REF!</definedName>
    <definedName name="a">'[2]TABELLE CALCOLO'!$CW$5:$CW$25</definedName>
    <definedName name="A___Dati_Anagrafici_Query" localSheetId="6">#REF!</definedName>
    <definedName name="A___Dati_Anagrafici_Query">#REF!</definedName>
    <definedName name="A_FK_31c">[3]VALORI!$C$45</definedName>
    <definedName name="A_infantile">'[2]TABELLE CALCOLO'!$CW$5:$CW$25</definedName>
    <definedName name="A_infantile_pesi">'[2]TABELLE CALCOLO'!$CU$5:$CU$25</definedName>
    <definedName name="A_KF_1">[2]VALORI!$C$13</definedName>
    <definedName name="A_KF_10">[2]VALORI!$C$14</definedName>
    <definedName name="A_KF_11">[2]VALORI!$C$15</definedName>
    <definedName name="A_KF_12">[2]VALORI!$C$16</definedName>
    <definedName name="A_KF_2">[2]VALORI!$C$20</definedName>
    <definedName name="A_KF_21">[2]VALORI!$C$21</definedName>
    <definedName name="A_KF_22">[2]VALORI!$C$25</definedName>
    <definedName name="A_KF_220">[2]VALORI!$C$26</definedName>
    <definedName name="A_KF_221">[2]VALORI!$C$30</definedName>
    <definedName name="A_KF_2211">[2]VALORI!$C$29</definedName>
    <definedName name="A_KF_222">[2]VALORI!$C$32</definedName>
    <definedName name="A_KF_223">[2]VALORI!$C$31</definedName>
    <definedName name="A_KF_224">[2]VALORI!$C$33</definedName>
    <definedName name="A_KF_23">[2]VALORI!$C$22</definedName>
    <definedName name="A_KF_23C">[2]VALORI!$C$24</definedName>
    <definedName name="A_KF_24">[2]VALORI!$C$35</definedName>
    <definedName name="A_KF_2411">[2]VALORI!$C$34</definedName>
    <definedName name="A_KF_25">[2]VALORI!$C$36</definedName>
    <definedName name="A_KF_26">[2]VALORI!$C$37</definedName>
    <definedName name="A_KF_26C">[2]VALORI!$C$39</definedName>
    <definedName name="A_KF_31">[2]VALORI!$C$43</definedName>
    <definedName name="A_KF_31C">[2]VALORI!$C$45</definedName>
    <definedName name="A_KF_32">[2]VALORI!$C$47</definedName>
    <definedName name="A_KF_320">[2]VALORI!$C$48</definedName>
    <definedName name="A_KF_321">[2]VALORI!$C$49</definedName>
    <definedName name="A_KF_3211">[2]VALORI!$C$52</definedName>
    <definedName name="A_KF_3212">[2]VALORI!$C$55</definedName>
    <definedName name="A_KF_3213">[2]VALORI!$C$58</definedName>
    <definedName name="A_KF_32C1">[2]VALORI!$C$51</definedName>
    <definedName name="A_KF_32C2">[2]VALORI!$C$54</definedName>
    <definedName name="A_KF_32C3">[2]VALORI!$C$57</definedName>
    <definedName name="A_KF_F_pop_25_44_F">[2]VALORI!$C$81</definedName>
    <definedName name="a_ks_224">[3]VALORI!$C$33</definedName>
    <definedName name="A_Perc_farma">'[2]TABELLE CALCOLO'!$FA$5:$FA$25</definedName>
    <definedName name="A_perinatale">'[2]TABELLE CALCOLO'!$CV$5:$CV$25</definedName>
    <definedName name="A_perinatale_pesi">'[2]TABELLE CALCOLO'!$CT$5:$CT$25</definedName>
    <definedName name="A_pop_0_14">'[2]TABELLE CALCOLO'!$F$5:$F$25</definedName>
    <definedName name="A_pop_superf">'[2]TABELLE CALCOLO'!$Q$5:$Q$25</definedName>
    <definedName name="A_pop_TOT">'[2]TABELLE CALCOLO'!$K$5:$K$25</definedName>
    <definedName name="A_popDip">'[2]TABELLE CALCOLO'!$CF$5:$CF$25</definedName>
    <definedName name="A_popDist">'[2]TABELLE CALCOLO'!$BB$5:$BB$25</definedName>
    <definedName name="A_popfarma">'[2]TABELLE CALCOLO'!$M$5:$M$25</definedName>
    <definedName name="A_poposped">'[2]TABELLE CALCOLO'!$B$5:$B$25</definedName>
    <definedName name="A_poposped_abb">'[2]TABELLE CALCOLO'!$D$5:$D$25</definedName>
    <definedName name="A_poposped_over65">'[2]TABELLE CALCOLO'!$C$5:$C$25</definedName>
    <definedName name="A_popriab">'[2]TABELLE CALCOLO'!$BV$5:$BV$25</definedName>
    <definedName name="A_popSalM">'[2]TABELLE CALCOLO'!$BL$5:$BL$25</definedName>
    <definedName name="A_popspec">'[2]TABELLE CALCOLO'!$O$5:$O$25</definedName>
    <definedName name="A_VAL_2" localSheetId="6">[4]VALORI!#REF!</definedName>
    <definedName name="A_VAL_2">[4]VALORI!#REF!</definedName>
    <definedName name="A_VAL_2_1_1">NA()</definedName>
    <definedName name="A_VAL_2_1_2">NA()</definedName>
    <definedName name="A_VAL_2_1_3">#N/A</definedName>
    <definedName name="A_VAL_2_2_1">NA()</definedName>
    <definedName name="A_VAL_2_2_2">NA()</definedName>
    <definedName name="A_VAL_2_2_3">#N/A</definedName>
    <definedName name="A_VAL_2_3">NA()</definedName>
    <definedName name="A_VAL_2_4">NA()</definedName>
    <definedName name="A_VAL_2_5">NA()</definedName>
    <definedName name="A_VAL_3">[2]VALORI!$C$8</definedName>
    <definedName name="A_VAL_4">[2]VALORI!$C$9</definedName>
    <definedName name="A_VAL_5">[2]VALORI!$C$10</definedName>
    <definedName name="aaaaaaaaa" localSheetId="6">'[5]Confronto con I Trimestre 2007'!#REF!</definedName>
    <definedName name="aaaaaaaaa">'[5]Confronto con I Trimestre 2007'!#REF!</definedName>
    <definedName name="aaaaaaaaaaa" localSheetId="6">#REF!</definedName>
    <definedName name="aaaaaaaaaaa">#REF!</definedName>
    <definedName name="aaaaaaaaaaaaaaa" localSheetId="6">[6]VALORI!#REF!</definedName>
    <definedName name="aaaaaaaaaaaaaaa">[6]VALORI!#REF!</definedName>
    <definedName name="Aalsl" localSheetId="6">#REF!</definedName>
    <definedName name="Aalsl">#REF!</definedName>
    <definedName name="Aalslslsas" localSheetId="6">#REF!</definedName>
    <definedName name="Aalslslsas">#REF!</definedName>
    <definedName name="Acqmagg" localSheetId="6">#REF!</definedName>
    <definedName name="Acqmagg">#REF!</definedName>
    <definedName name="Acqmin" localSheetId="6">#REF!</definedName>
    <definedName name="Acqmin">#REF!</definedName>
    <definedName name="All" localSheetId="6">#REF!</definedName>
    <definedName name="All">#REF!</definedName>
    <definedName name="Allegato" localSheetId="6">[7]Foglio1!#REF!</definedName>
    <definedName name="Allegato">[7]Foglio1!#REF!</definedName>
    <definedName name="ALLEGATO_DESCR" localSheetId="6">#REF!</definedName>
    <definedName name="ALLEGATO_DESCR">#REF!</definedName>
    <definedName name="ALLEGATO_NUM" localSheetId="6">#REF!</definedName>
    <definedName name="ALLEGATO_NUM">#REF!</definedName>
    <definedName name="allegato_nume" localSheetId="6">#REF!</definedName>
    <definedName name="allegato_nume">#REF!</definedName>
    <definedName name="Allegato_tipo" localSheetId="6">#REF!</definedName>
    <definedName name="Allegato_tipo">#REF!</definedName>
    <definedName name="Altre_Informaz" localSheetId="6">#REF!</definedName>
    <definedName name="Altre_Informaz">#REF!</definedName>
    <definedName name="Altri_fondi" localSheetId="6">#REF!</definedName>
    <definedName name="Altri_fondi">#REF!</definedName>
    <definedName name="Amort">[8]FixAss!$C$25:$AR$25</definedName>
    <definedName name="ana_drg" localSheetId="6">#REF!</definedName>
    <definedName name="ana_drg">#REF!</definedName>
    <definedName name="ANAL_ECON">[9]AN_ECON!$F$3:$N$38</definedName>
    <definedName name="ANAL_PATR">[9]AN_PATR!$A$3:$N$59</definedName>
    <definedName name="Analisi_Racc." localSheetId="6">#REF!</definedName>
    <definedName name="Analisi_Racc.">#REF!</definedName>
    <definedName name="Analisi_Racc_" localSheetId="6">#REF!</definedName>
    <definedName name="Analisi_Racc_">#REF!</definedName>
    <definedName name="Andamenti" localSheetId="6">#REF!</definedName>
    <definedName name="Andamenti">#REF!</definedName>
    <definedName name="Aprile_2002" localSheetId="6">#REF!</definedName>
    <definedName name="Aprile_2002">#REF!</definedName>
    <definedName name="Aprile_2002_1" localSheetId="6">#REF!</definedName>
    <definedName name="Aprile_2002_1">#REF!</definedName>
    <definedName name="Aprile_2002_1_1">"#REF!"</definedName>
    <definedName name="Aprile_2002_1_2">"#REF!"</definedName>
    <definedName name="Aprile_2002_1_3">#N/A</definedName>
    <definedName name="Aprile_2002_1_4" localSheetId="6">#REF!</definedName>
    <definedName name="Aprile_2002_1_4">#REF!</definedName>
    <definedName name="Aprile_2002_2" localSheetId="6">#REF!</definedName>
    <definedName name="Aprile_2002_2">#REF!</definedName>
    <definedName name="Aprile_2002_2_1">"#REF!"</definedName>
    <definedName name="Aprile_2002_2_2">"#REF!"</definedName>
    <definedName name="Aprile_2002_2_3">#N/A</definedName>
    <definedName name="Aprile_2002_2_4" localSheetId="6">#REF!</definedName>
    <definedName name="Aprile_2002_2_4">#REF!</definedName>
    <definedName name="Aprile_2002_3" localSheetId="6">#REF!</definedName>
    <definedName name="Aprile_2002_3">#REF!</definedName>
    <definedName name="Aprile_2002_4">"#REF!"</definedName>
    <definedName name="Aprile_2002_5">"#REF!"</definedName>
    <definedName name="Aprile_2002_6" localSheetId="6">#REF!</definedName>
    <definedName name="Aprile_2002_6">#REF!</definedName>
    <definedName name="Aprile_2002_8" localSheetId="6">#REF!</definedName>
    <definedName name="Aprile_2002_8">#REF!</definedName>
    <definedName name="Area_DB" localSheetId="6">#REF!</definedName>
    <definedName name="Area_DB">#REF!</definedName>
    <definedName name="_xlnm.Print_Area" localSheetId="2">'118_Ce'!$B$1:$K$131</definedName>
    <definedName name="_xlnm.Print_Area" localSheetId="0">'118_SPA'!$B$1:$N$106</definedName>
    <definedName name="_xlnm.Print_Area" localSheetId="1">'118_SPP'!$B$1:$N$78</definedName>
    <definedName name="_xlnm.Print_Area" localSheetId="6">'2016 Schema Rediconto '!$B$1:$G$126</definedName>
    <definedName name="_xlnm.Print_Area" localSheetId="5">'Modello CE (NEW)'!$A$1:$AG$517</definedName>
    <definedName name="_xlnm.Print_Area" localSheetId="3">'Modello SP_Attivo (NEW)'!$B$1:$AF$200</definedName>
    <definedName name="_xlnm.Print_Area" localSheetId="4">'Modello SP_Passivo (NEW)'!$B$1:$AE$143</definedName>
    <definedName name="_xlnm.Print_Area">#REF!</definedName>
    <definedName name="areastampa" localSheetId="6">#REF!</definedName>
    <definedName name="areastampa">#REF!</definedName>
    <definedName name="ASS" localSheetId="6">#REF!</definedName>
    <definedName name="ASS">#REF!</definedName>
    <definedName name="ASSUNZIONI_CE" localSheetId="6">#REF!</definedName>
    <definedName name="ASSUNZIONI_CE">#REF!</definedName>
    <definedName name="ASSUNZIONISP" localSheetId="6">#REF!</definedName>
    <definedName name="ASSUNZIONISP">#REF!</definedName>
    <definedName name="ATTIVO" localSheetId="6">#REF!</definedName>
    <definedName name="ATTIVO">#REF!</definedName>
    <definedName name="ATTIVO_CIRCOLANTE" localSheetId="6">#REF!</definedName>
    <definedName name="ATTIVO_CIRCOLANTE">#REF!</definedName>
    <definedName name="Attualizz" localSheetId="6">#REF!</definedName>
    <definedName name="Attualizz">#REF!</definedName>
    <definedName name="Azienda3" localSheetId="6">#REF!</definedName>
    <definedName name="Azienda3">#REF!</definedName>
    <definedName name="Aziende" localSheetId="6">#REF!</definedName>
    <definedName name="Aziende">#REF!</definedName>
    <definedName name="azzx" localSheetId="6">#REF!</definedName>
    <definedName name="azzx">#REF!</definedName>
    <definedName name="B_VAL_2" localSheetId="6">[4]VALORI!#REF!</definedName>
    <definedName name="B_VAL_2">[4]VALORI!#REF!</definedName>
    <definedName name="B_VAL_2_1_1">NA()</definedName>
    <definedName name="B_VAL_2_1_2">NA()</definedName>
    <definedName name="B_VAL_2_1_3">#N/A</definedName>
    <definedName name="B_VAL_2_2_1">NA()</definedName>
    <definedName name="B_VAL_2_2_2">NA()</definedName>
    <definedName name="B_VAL_2_2_3">#N/A</definedName>
    <definedName name="B_VAL_2_3">NA()</definedName>
    <definedName name="B_VAL_2_4">NA()</definedName>
    <definedName name="B_VAL_2_5">NA()</definedName>
    <definedName name="BaseDati" localSheetId="6">[6]Input!#REF!</definedName>
    <definedName name="BaseDati">[6]Input!#REF!</definedName>
    <definedName name="bbb" localSheetId="6">#REF!</definedName>
    <definedName name="bbb">#REF!</definedName>
    <definedName name="bbbbb" localSheetId="6">#REF!</definedName>
    <definedName name="bbbbb">#REF!</definedName>
    <definedName name="BO" localSheetId="6">#REF!</definedName>
    <definedName name="BO">#REF!</definedName>
    <definedName name="Cap_Soc." localSheetId="6">#REF!</definedName>
    <definedName name="Cap_Soc.">#REF!</definedName>
    <definedName name="Cap_Soc_" localSheetId="6">#REF!</definedName>
    <definedName name="Cap_Soc_">#REF!</definedName>
    <definedName name="CapexInt">[8]FixAss!$C$22:$AR$22</definedName>
    <definedName name="CapexSh">[8]FixAss!$C$38:$AR$38</definedName>
    <definedName name="CapexT">[8]FixAss!$C$6:$AR$6</definedName>
    <definedName name="Capitale_circolante" localSheetId="6">#REF!</definedName>
    <definedName name="Capitale_circolante">#REF!</definedName>
    <definedName name="capitoli" localSheetId="6">#REF!</definedName>
    <definedName name="capitoli">#REF!</definedName>
    <definedName name="ce" localSheetId="6">#REF!</definedName>
    <definedName name="ce">#REF!</definedName>
    <definedName name="CE___Riepilogo_in_riga" localSheetId="6">#REF!</definedName>
    <definedName name="CE___Riepilogo_in_riga">#REF!</definedName>
    <definedName name="CE___Riepilogo_in_riga_1" localSheetId="6">#REF!</definedName>
    <definedName name="CE___Riepilogo_in_riga_1">#REF!</definedName>
    <definedName name="CE___Riepilogo_in_riga_1_1">"#REF!"</definedName>
    <definedName name="CE___Riepilogo_in_riga_1_2">"#REF!"</definedName>
    <definedName name="CE___Riepilogo_in_riga_1_3">#N/A</definedName>
    <definedName name="CE___Riepilogo_in_riga_1_4" localSheetId="6">#REF!</definedName>
    <definedName name="CE___Riepilogo_in_riga_1_4">#REF!</definedName>
    <definedName name="CE___Riepilogo_in_riga_2" localSheetId="6">#REF!</definedName>
    <definedName name="CE___Riepilogo_in_riga_2">#REF!</definedName>
    <definedName name="CE___Riepilogo_in_riga_2_1">"#REF!"</definedName>
    <definedName name="CE___Riepilogo_in_riga_2_2">"#REF!"</definedName>
    <definedName name="CE___Riepilogo_in_riga_2_3">#N/A</definedName>
    <definedName name="CE___Riepilogo_in_riga_2_4" localSheetId="6">#REF!</definedName>
    <definedName name="CE___Riepilogo_in_riga_2_4">#REF!</definedName>
    <definedName name="CE___Riepilogo_in_riga_3" localSheetId="6">#REF!</definedName>
    <definedName name="CE___Riepilogo_in_riga_3">#REF!</definedName>
    <definedName name="CE___Riepilogo_in_riga_4">"#REF!"</definedName>
    <definedName name="CE___Riepilogo_in_riga_5">"#REF!"</definedName>
    <definedName name="CE___Riepilogo_in_riga_6" localSheetId="6">#REF!</definedName>
    <definedName name="CE___Riepilogo_in_riga_6">#REF!</definedName>
    <definedName name="CE___Riepilogo_in_riga_8" localSheetId="6">#REF!</definedName>
    <definedName name="CE___Riepilogo_in_riga_8">#REF!</definedName>
    <definedName name="CE___Riepilogo_in_riga_con_periodo" localSheetId="6">#REF!</definedName>
    <definedName name="CE___Riepilogo_in_riga_con_periodo">#REF!</definedName>
    <definedName name="CE_CEE" localSheetId="6">#REF!</definedName>
    <definedName name="CE_CEE">#REF!</definedName>
    <definedName name="CE_Ricl">[9]CE_RICL!$C$4:$L$53</definedName>
    <definedName name="CodCE" localSheetId="6">#REF!</definedName>
    <definedName name="CodCE">#REF!</definedName>
    <definedName name="Codice_Azienda" localSheetId="6">#REF!</definedName>
    <definedName name="Codice_Azienda">#REF!</definedName>
    <definedName name="CodiceAz" localSheetId="6">#REF!</definedName>
    <definedName name="CodiceAz">#REF!</definedName>
    <definedName name="Codici" localSheetId="6">[6]TB!#REF!</definedName>
    <definedName name="Codici">[6]TB!#REF!</definedName>
    <definedName name="CODICI_MDC">[10]Tabelle!$H$91:$H$116</definedName>
    <definedName name="CODICI_MDC_8" localSheetId="6">#REF!</definedName>
    <definedName name="CODICI_MDC_8">#REF!</definedName>
    <definedName name="CodiciCE" localSheetId="6">#REF!</definedName>
    <definedName name="CodiciCE">#REF!</definedName>
    <definedName name="CodT" localSheetId="6">#REF!</definedName>
    <definedName name="CodT">#REF!</definedName>
    <definedName name="coeff" localSheetId="6">[6]ABC!#REF!</definedName>
    <definedName name="coeff">[6]ABC!#REF!</definedName>
    <definedName name="coeffpa" localSheetId="6">#REF!</definedName>
    <definedName name="coeffpa">#REF!</definedName>
    <definedName name="ConfrontoFusione" localSheetId="6">#REF!</definedName>
    <definedName name="ConfrontoFusione">#REF!</definedName>
    <definedName name="Consuntivo2007" localSheetId="6">#REF!</definedName>
    <definedName name="Consuntivo2007">#REF!</definedName>
    <definedName name="Conti" localSheetId="6">[6]Input!#REF!</definedName>
    <definedName name="Conti">[6]Input!#REF!</definedName>
    <definedName name="conv" localSheetId="6">#REF!</definedName>
    <definedName name="conv">#REF!</definedName>
    <definedName name="COP" localSheetId="6">#REF!</definedName>
    <definedName name="COP">#REF!</definedName>
    <definedName name="COPERTINA" localSheetId="6">#REF!</definedName>
    <definedName name="COPERTINA">#REF!</definedName>
    <definedName name="Costidiretti" localSheetId="6">#REF!</definedName>
    <definedName name="Costidiretti">#REF!</definedName>
    <definedName name="crgt" localSheetId="6">#REF!</definedName>
    <definedName name="crgt">#REF!</definedName>
    <definedName name="D" localSheetId="6">#REF!</definedName>
    <definedName name="D">#REF!</definedName>
    <definedName name="Data_det" localSheetId="6">#REF!</definedName>
    <definedName name="Data_det">#REF!</definedName>
    <definedName name="_xlnm.Database" localSheetId="6">#REF!</definedName>
    <definedName name="_xlnm.Database">#REF!</definedName>
    <definedName name="DataDet" localSheetId="6">[7]Foglio1!#REF!</definedName>
    <definedName name="DataDet">[7]Foglio1!#REF!</definedName>
    <definedName name="Dati" localSheetId="6">[6]Input!#REF!</definedName>
    <definedName name="Dati">[6]Input!#REF!</definedName>
    <definedName name="DCF" localSheetId="6">#REF!</definedName>
    <definedName name="DCF">#REF!</definedName>
    <definedName name="Deprec">[8]FixAss!$C$9:$AR$9</definedName>
    <definedName name="Dett_Partecip" localSheetId="6">#REF!</definedName>
    <definedName name="Dett_Partecip">#REF!</definedName>
    <definedName name="dettaglio_crediti">'[6]0'!$D$131,'[6]0'!$D$122,'[6]0'!$D$100,'[6]0'!$D$94,'[6]0'!$D$92,'[6]0'!$D$42,'[6]0'!$D$14,'[6]0'!$D$10,'[6]0'!$D$7</definedName>
    <definedName name="Diagnosi" localSheetId="6">#REF!</definedName>
    <definedName name="Diagnosi">#REF!</definedName>
    <definedName name="DisposalInt">[8]FixAss!$C$29:$AR$29</definedName>
    <definedName name="DisposalSh">[8]FixAss!$C$42:$AR$42</definedName>
    <definedName name="DisposalT">[8]FixAss!$C$13:$AR$13</definedName>
    <definedName name="DOMANDE_2007" localSheetId="6">#REF!</definedName>
    <definedName name="DOMANDE_2007">#REF!</definedName>
    <definedName name="ds" localSheetId="6">[11]ABC!#REF!</definedName>
    <definedName name="ds">[11]ABC!#REF!</definedName>
    <definedName name="è" localSheetId="6">#REF!</definedName>
    <definedName name="è">#REF!</definedName>
    <definedName name="EBIT" localSheetId="6">#REF!</definedName>
    <definedName name="EBIT">#REF!</definedName>
    <definedName name="EBITDA" localSheetId="6">#REF!</definedName>
    <definedName name="EBITDA">#REF!</definedName>
    <definedName name="EBT" localSheetId="6">#REF!</definedName>
    <definedName name="EBT">#REF!</definedName>
    <definedName name="edizione97" localSheetId="6">#REF!</definedName>
    <definedName name="edizione97">#REF!</definedName>
    <definedName name="eee" localSheetId="6">#REF!</definedName>
    <definedName name="eee">#REF!</definedName>
    <definedName name="Elenco_Conti" localSheetId="6">#REF!</definedName>
    <definedName name="Elenco_Conti">#REF!</definedName>
    <definedName name="erf" localSheetId="6">#REF!</definedName>
    <definedName name="erf">#REF!</definedName>
    <definedName name="erwer" localSheetId="6">[12]Foglio1!#REF!</definedName>
    <definedName name="erwer">[12]Foglio1!#REF!</definedName>
    <definedName name="EURO" localSheetId="6">#REF!</definedName>
    <definedName name="EURO">#REF!</definedName>
    <definedName name="Excel_BuiltIn__FilterDatabase_4" localSheetId="6">'[13]Bil. ver.'!#REF!</definedName>
    <definedName name="Excel_BuiltIn__FilterDatabase_4">'[13]Bil. ver.'!#REF!</definedName>
    <definedName name="Excel_BuiltIn__FilterDatabase_4_1">NA()</definedName>
    <definedName name="Excel_BuiltIn__FilterDatabase_4_3">#N/A</definedName>
    <definedName name="Excel_BuiltIn__FilterDatabase_4_4" localSheetId="6">'[13]Bil. ver.'!#REF!</definedName>
    <definedName name="Excel_BuiltIn__FilterDatabase_4_4">'[13]Bil. ver.'!#REF!</definedName>
    <definedName name="Excel_BuiltIn_Database" localSheetId="6">#REF!</definedName>
    <definedName name="Excel_BuiltIn_Database">#REF!</definedName>
    <definedName name="Excel_BuiltIn_Print_Area" localSheetId="6">#REF!</definedName>
    <definedName name="Excel_BuiltIn_Print_Area">#REF!</definedName>
    <definedName name="Excel_BuiltIn_Print_Area_1_1" localSheetId="6">#REF!</definedName>
    <definedName name="Excel_BuiltIn_Print_Area_1_1">#REF!</definedName>
    <definedName name="Excel_BuiltIn_Print_Area_1_1_1" localSheetId="6">#REF!</definedName>
    <definedName name="Excel_BuiltIn_Print_Area_1_1_1">#REF!</definedName>
    <definedName name="Excel_BuiltIn_Print_Area_4_1" localSheetId="6">#REF!</definedName>
    <definedName name="Excel_BuiltIn_Print_Area_4_1">#REF!</definedName>
    <definedName name="Excel_BuiltIn_Print_Area_5_1" localSheetId="6">#REF!</definedName>
    <definedName name="Excel_BuiltIn_Print_Area_5_1">#REF!</definedName>
    <definedName name="Excel_BuiltIn_Print_Titles">#N/A</definedName>
    <definedName name="farm2009" localSheetId="6">#REF!</definedName>
    <definedName name="farm2009">#REF!</definedName>
    <definedName name="FCA" localSheetId="6">#REF!</definedName>
    <definedName name="FCA">#REF!</definedName>
    <definedName name="FCF" localSheetId="6">#REF!</definedName>
    <definedName name="FCF">#REF!</definedName>
    <definedName name="Febbraio_2002" localSheetId="6">#REF!</definedName>
    <definedName name="Febbraio_2002">#REF!</definedName>
    <definedName name="Febbraio_2002_1" localSheetId="6">#REF!</definedName>
    <definedName name="Febbraio_2002_1">#REF!</definedName>
    <definedName name="Febbraio_2002_1_1">"#REF!"</definedName>
    <definedName name="Febbraio_2002_1_2">"#REF!"</definedName>
    <definedName name="Febbraio_2002_1_3">#N/A</definedName>
    <definedName name="Febbraio_2002_1_4" localSheetId="6">#REF!</definedName>
    <definedName name="Febbraio_2002_1_4">#REF!</definedName>
    <definedName name="Febbraio_2002_2" localSheetId="6">#REF!</definedName>
    <definedName name="Febbraio_2002_2">#REF!</definedName>
    <definedName name="Febbraio_2002_2_1">"#REF!"</definedName>
    <definedName name="Febbraio_2002_2_2">"#REF!"</definedName>
    <definedName name="Febbraio_2002_2_3">#N/A</definedName>
    <definedName name="Febbraio_2002_2_4" localSheetId="6">#REF!</definedName>
    <definedName name="Febbraio_2002_2_4">#REF!</definedName>
    <definedName name="Febbraio_2002_3" localSheetId="6">#REF!</definedName>
    <definedName name="Febbraio_2002_3">#REF!</definedName>
    <definedName name="Febbraio_2002_4">"#REF!"</definedName>
    <definedName name="Febbraio_2002_5">"#REF!"</definedName>
    <definedName name="Febbraio_2002_6" localSheetId="6">#REF!</definedName>
    <definedName name="Febbraio_2002_6">#REF!</definedName>
    <definedName name="Febbraio_2002_8" localSheetId="6">#REF!</definedName>
    <definedName name="Febbraio_2002_8">#REF!</definedName>
    <definedName name="ff" localSheetId="6">[6]Input!#REF!</definedName>
    <definedName name="ff">[6]Input!#REF!</definedName>
    <definedName name="fff" localSheetId="6">#REF!</definedName>
    <definedName name="fff">#REF!</definedName>
    <definedName name="Firma" localSheetId="6">[7]Foglio1!#REF!</definedName>
    <definedName name="Firma">[7]Foglio1!#REF!</definedName>
    <definedName name="FlussoC2003___Totale_quantita" localSheetId="6">#REF!</definedName>
    <definedName name="FlussoC2003___Totale_quantita">#REF!</definedName>
    <definedName name="FlussoC2003___Totale_quantita_1" localSheetId="6">#REF!</definedName>
    <definedName name="FlussoC2003___Totale_quantita_1">#REF!</definedName>
    <definedName name="FlussoC2003___Totale_quantita_1_1">"#REF!"</definedName>
    <definedName name="FlussoC2003___Totale_quantita_1_2">"#REF!"</definedName>
    <definedName name="FlussoC2003___Totale_quantita_1_3">#N/A</definedName>
    <definedName name="FlussoC2003___Totale_quantita_1_4" localSheetId="6">#REF!</definedName>
    <definedName name="FlussoC2003___Totale_quantita_1_4">#REF!</definedName>
    <definedName name="FlussoC2003___Totale_quantita_2" localSheetId="6">#REF!</definedName>
    <definedName name="FlussoC2003___Totale_quantita_2">#REF!</definedName>
    <definedName name="FlussoC2003___Totale_quantita_2_1">"#REF!"</definedName>
    <definedName name="FlussoC2003___Totale_quantita_2_2">"#REF!"</definedName>
    <definedName name="FlussoC2003___Totale_quantita_2_3">#N/A</definedName>
    <definedName name="FlussoC2003___Totale_quantita_2_4" localSheetId="6">#REF!</definedName>
    <definedName name="FlussoC2003___Totale_quantita_2_4">#REF!</definedName>
    <definedName name="FlussoC2003___Totale_quantita_3" localSheetId="6">#REF!</definedName>
    <definedName name="FlussoC2003___Totale_quantita_3">#REF!</definedName>
    <definedName name="FlussoC2003___Totale_quantita_4">"#REF!"</definedName>
    <definedName name="FlussoC2003___Totale_quantita_5">"#REF!"</definedName>
    <definedName name="FlussoC2003___Totale_quantita_6" localSheetId="6">#REF!</definedName>
    <definedName name="FlussoC2003___Totale_quantita_6">#REF!</definedName>
    <definedName name="FlussoC2003___Totale_quantita_8" localSheetId="6">#REF!</definedName>
    <definedName name="FlussoC2003___Totale_quantita_8">#REF!</definedName>
    <definedName name="funzionied98" localSheetId="6">#REF!</definedName>
    <definedName name="funzionied98">#REF!</definedName>
    <definedName name="Fusincorp" localSheetId="6">#REF!</definedName>
    <definedName name="Fusincorp">#REF!</definedName>
    <definedName name="Fusione" localSheetId="6">#REF!</definedName>
    <definedName name="Fusione">#REF!</definedName>
    <definedName name="G" localSheetId="6">#REF!</definedName>
    <definedName name="G">#REF!</definedName>
    <definedName name="gas" localSheetId="6">#REF!</definedName>
    <definedName name="gas">#REF!</definedName>
    <definedName name="ghj" localSheetId="6">#REF!</definedName>
    <definedName name="ghj">#REF!</definedName>
    <definedName name="GOTO_Clienti_e_Fornitori" localSheetId="6">#REF!</definedName>
    <definedName name="GOTO_Clienti_e_Fornitori">#REF!</definedName>
    <definedName name="GOTO_Conto_Economico" localSheetId="6">#REF!</definedName>
    <definedName name="GOTO_Conto_Economico">#REF!</definedName>
    <definedName name="GOTO_Control_Panel" localSheetId="6">#REF!</definedName>
    <definedName name="GOTO_Control_Panel">#REF!</definedName>
    <definedName name="GOTO_Costi_di_funzionamento" localSheetId="6">#REF!</definedName>
    <definedName name="GOTO_Costi_di_funzionamento">#REF!</definedName>
    <definedName name="GOTO_Costidiretti_WIP_Magazzino" localSheetId="6">#REF!</definedName>
    <definedName name="GOTO_Costidiretti_WIP_Magazzino">#REF!</definedName>
    <definedName name="GOTO_Interessi_e_Tasse" localSheetId="6">#REF!</definedName>
    <definedName name="GOTO_Interessi_e_Tasse">#REF!</definedName>
    <definedName name="GOTO_Investimenti_Cespiti" localSheetId="6">#REF!</definedName>
    <definedName name="GOTO_Investimenti_Cespiti">#REF!</definedName>
    <definedName name="GOTO_Margini" localSheetId="6">#REF!</definedName>
    <definedName name="GOTO_Margini">#REF!</definedName>
    <definedName name="GOTO_Ore_Materiale" localSheetId="6">#REF!</definedName>
    <definedName name="GOTO_Ore_Materiale">#REF!</definedName>
    <definedName name="GOTO_Personale" localSheetId="6">#REF!</definedName>
    <definedName name="GOTO_Personale">#REF!</definedName>
    <definedName name="GOTO_Rendiconto_Finanziario" localSheetId="6">#REF!</definedName>
    <definedName name="GOTO_Rendiconto_Finanziario">#REF!</definedName>
    <definedName name="GOTO_Stato_Patrimoniale" localSheetId="6">#REF!</definedName>
    <definedName name="GOTO_Stato_Patrimoniale">#REF!</definedName>
    <definedName name="GOTO_Vendite" localSheetId="6">#REF!</definedName>
    <definedName name="GOTO_Vendite">#REF!</definedName>
    <definedName name="GrValoreProduzione" localSheetId="6">[11]ABC!#REF!</definedName>
    <definedName name="GrValoreProduzione">[11]ABC!#REF!</definedName>
    <definedName name="H_1" localSheetId="6">#REF!</definedName>
    <definedName name="H_1">#REF!</definedName>
    <definedName name="H_2" localSheetId="6">#REF!</definedName>
    <definedName name="H_2">#REF!</definedName>
    <definedName name="H_3" localSheetId="6">#REF!</definedName>
    <definedName name="H_3">#REF!</definedName>
    <definedName name="HELP" localSheetId="6">#REF!</definedName>
    <definedName name="HELP">#REF!</definedName>
    <definedName name="IDDet" localSheetId="6">[7]Foglio1!#REF!</definedName>
    <definedName name="IDDet">[7]Foglio1!#REF!</definedName>
    <definedName name="IMMOBILIZZAZIONI" localSheetId="6">#REF!</definedName>
    <definedName name="IMMOBILIZZAZIONI">#REF!</definedName>
    <definedName name="incr04" localSheetId="6">#REF!</definedName>
    <definedName name="incr04">#REF!</definedName>
    <definedName name="incr05" localSheetId="6">#REF!</definedName>
    <definedName name="incr05">#REF!</definedName>
    <definedName name="IncTax">[8]WorkCap!$C$72:$AR$72</definedName>
    <definedName name="IND" localSheetId="6">#REF!</definedName>
    <definedName name="IND">#REF!</definedName>
    <definedName name="INDICATORI____Tassi_di_sviluppo" localSheetId="6">#REF!</definedName>
    <definedName name="INDICATORI____Tassi_di_sviluppo">#REF!</definedName>
    <definedName name="INDICATORI_DI_REDDITIVITA" localSheetId="6">#REF!</definedName>
    <definedName name="INDICATORI_DI_REDDITIVITA">#REF!</definedName>
    <definedName name="INDICATORI_ECONOMICI" localSheetId="6">#REF!</definedName>
    <definedName name="INDICATORI_ECONOMICI">#REF!</definedName>
    <definedName name="input_DG" localSheetId="6">#REF!</definedName>
    <definedName name="input_DG">#REF!</definedName>
    <definedName name="INT" localSheetId="6">#REF!</definedName>
    <definedName name="INT">#REF!</definedName>
    <definedName name="InvChg" localSheetId="6">[14]Newco!#REF!</definedName>
    <definedName name="InvChg">[14]Newco!#REF!</definedName>
    <definedName name="InvFinal">[15]WorkCap!$C$16:$AR$16</definedName>
    <definedName name="irappu04" localSheetId="6">#REF!</definedName>
    <definedName name="irappu04">#REF!</definedName>
    <definedName name="irappu04_1" localSheetId="6">#REF!</definedName>
    <definedName name="irappu04_1">#REF!</definedName>
    <definedName name="irappu04_1_1">"#REF!"</definedName>
    <definedName name="irappu04_1_2">"#REF!"</definedName>
    <definedName name="irappu04_1_3">#N/A</definedName>
    <definedName name="irappu04_1_4" localSheetId="6">#REF!</definedName>
    <definedName name="irappu04_1_4">#REF!</definedName>
    <definedName name="irappu04_2" localSheetId="6">#REF!</definedName>
    <definedName name="irappu04_2">#REF!</definedName>
    <definedName name="irappu04_2_1">"#REF!"</definedName>
    <definedName name="irappu04_2_2">"#REF!"</definedName>
    <definedName name="irappu04_2_3">#N/A</definedName>
    <definedName name="irappu04_2_4" localSheetId="6">#REF!</definedName>
    <definedName name="irappu04_2_4">#REF!</definedName>
    <definedName name="irappu04_3" localSheetId="6">#REF!</definedName>
    <definedName name="irappu04_3">#REF!</definedName>
    <definedName name="irappu04_4">"#REF!"</definedName>
    <definedName name="irappu04_5">"#REF!"</definedName>
    <definedName name="irappu04_6" localSheetId="6">#REF!</definedName>
    <definedName name="irappu04_6">#REF!</definedName>
    <definedName name="irappu04_8" localSheetId="6">#REF!</definedName>
    <definedName name="irappu04_8">#REF!</definedName>
    <definedName name="J" localSheetId="6">#REF!</definedName>
    <definedName name="J">#REF!</definedName>
    <definedName name="L" localSheetId="6">#REF!</definedName>
    <definedName name="L">#REF!</definedName>
    <definedName name="Maggio_2002" localSheetId="6">#REF!</definedName>
    <definedName name="Maggio_2002">#REF!</definedName>
    <definedName name="Maggio_2002_1" localSheetId="6">#REF!</definedName>
    <definedName name="Maggio_2002_1">#REF!</definedName>
    <definedName name="Maggio_2002_1_1">"#REF!"</definedName>
    <definedName name="Maggio_2002_1_2">"#REF!"</definedName>
    <definedName name="Maggio_2002_1_3">#N/A</definedName>
    <definedName name="Maggio_2002_1_4" localSheetId="6">#REF!</definedName>
    <definedName name="Maggio_2002_1_4">#REF!</definedName>
    <definedName name="Maggio_2002_2" localSheetId="6">#REF!</definedName>
    <definedName name="Maggio_2002_2">#REF!</definedName>
    <definedName name="Maggio_2002_2_1">"#REF!"</definedName>
    <definedName name="Maggio_2002_2_2">"#REF!"</definedName>
    <definedName name="Maggio_2002_2_3">#N/A</definedName>
    <definedName name="Maggio_2002_2_4" localSheetId="6">#REF!</definedName>
    <definedName name="Maggio_2002_2_4">#REF!</definedName>
    <definedName name="Maggio_2002_3" localSheetId="6">#REF!</definedName>
    <definedName name="Maggio_2002_3">#REF!</definedName>
    <definedName name="Maggio_2002_4">"#REF!"</definedName>
    <definedName name="Maggio_2002_5">"#REF!"</definedName>
    <definedName name="Maggio_2002_6" localSheetId="6">#REF!</definedName>
    <definedName name="Maggio_2002_6">#REF!</definedName>
    <definedName name="Maggio_2002_8" localSheetId="6">#REF!</definedName>
    <definedName name="Maggio_2002_8">#REF!</definedName>
    <definedName name="Marzo_2002" localSheetId="6">#REF!</definedName>
    <definedName name="Marzo_2002">#REF!</definedName>
    <definedName name="Marzo_2002_1" localSheetId="6">#REF!</definedName>
    <definedName name="Marzo_2002_1">#REF!</definedName>
    <definedName name="Marzo_2002_1_1">"#REF!"</definedName>
    <definedName name="Marzo_2002_1_2">"#REF!"</definedName>
    <definedName name="Marzo_2002_1_3">#N/A</definedName>
    <definedName name="Marzo_2002_1_4" localSheetId="6">#REF!</definedName>
    <definedName name="Marzo_2002_1_4">#REF!</definedName>
    <definedName name="Marzo_2002_2" localSheetId="6">#REF!</definedName>
    <definedName name="Marzo_2002_2">#REF!</definedName>
    <definedName name="Marzo_2002_2_1">"#REF!"</definedName>
    <definedName name="Marzo_2002_2_2">"#REF!"</definedName>
    <definedName name="Marzo_2002_2_3">#N/A</definedName>
    <definedName name="Marzo_2002_2_4" localSheetId="6">#REF!</definedName>
    <definedName name="Marzo_2002_2_4">#REF!</definedName>
    <definedName name="Marzo_2002_3" localSheetId="6">#REF!</definedName>
    <definedName name="Marzo_2002_3">#REF!</definedName>
    <definedName name="Marzo_2002_4">"#REF!"</definedName>
    <definedName name="Marzo_2002_5">"#REF!"</definedName>
    <definedName name="Marzo_2002_6" localSheetId="6">#REF!</definedName>
    <definedName name="Marzo_2002_6">#REF!</definedName>
    <definedName name="Marzo_2002_8" localSheetId="6">#REF!</definedName>
    <definedName name="Marzo_2002_8">#REF!</definedName>
    <definedName name="mil" localSheetId="6">#REF!</definedName>
    <definedName name="mil">#REF!</definedName>
    <definedName name="MODCE_1">NA()</definedName>
    <definedName name="MULTIPLI" localSheetId="6">#REF!</definedName>
    <definedName name="MULTIPLI">#REF!</definedName>
    <definedName name="New_CE___Riepilogo_in_riga_con_periodo" localSheetId="6">#REF!</definedName>
    <definedName name="New_CE___Riepilogo_in_riga_con_periodo">#REF!</definedName>
    <definedName name="New_CE___Riepilogo_in_riga_con_periodo_1">"#REF!"</definedName>
    <definedName name="New_CE___Riepilogo_in_riga_con_periodo_2">"#REF!"</definedName>
    <definedName name="New_CE___Riepilogo_in_riga_con_periodo_3">"#REF!"</definedName>
    <definedName name="New_CE___Riepilogo_in_riga_con_periodo_4" localSheetId="6">#REF!</definedName>
    <definedName name="New_CE___Riepilogo_in_riga_con_periodo_4">#REF!</definedName>
    <definedName name="New_CE___Riepilogo_in_riga_con_periodo_6">"$#RIF!.$A$3:$D$404"</definedName>
    <definedName name="New_CE___Riepilogo_in_riga_con_periodo_8" localSheetId="6">#REF!</definedName>
    <definedName name="New_CE___Riepilogo_in_riga_con_periodo_8">#REF!</definedName>
    <definedName name="New_SP___Riepilogo_in_riga_con_periodo" localSheetId="6">#REF!</definedName>
    <definedName name="New_SP___Riepilogo_in_riga_con_periodo">#REF!</definedName>
    <definedName name="nome_percorso">[9]Master!$C$3</definedName>
    <definedName name="NomeTabella">"Dummy"</definedName>
    <definedName name="nuovo" localSheetId="6">#REF!</definedName>
    <definedName name="nuovo">#REF!</definedName>
    <definedName name="ò" localSheetId="6">#REF!</definedName>
    <definedName name="ò">#REF!</definedName>
    <definedName name="OPA" localSheetId="6">#REF!</definedName>
    <definedName name="OPA">#REF!</definedName>
    <definedName name="OpEx">[14]Newco!$E$30:$AN$30</definedName>
    <definedName name="P" localSheetId="6">#REF!</definedName>
    <definedName name="P">#REF!</definedName>
    <definedName name="padAcqBen00" localSheetId="6">#REF!</definedName>
    <definedName name="padAcqBen00">#REF!</definedName>
    <definedName name="padAcqBen01" localSheetId="6">#REF!</definedName>
    <definedName name="padAcqBen01">#REF!</definedName>
    <definedName name="padAcqBen02" localSheetId="6">#REF!</definedName>
    <definedName name="padAcqBen02">#REF!</definedName>
    <definedName name="padAcqBen03" localSheetId="6">#REF!</definedName>
    <definedName name="padAcqBen03">#REF!</definedName>
    <definedName name="padAcqBen04" localSheetId="6">#REF!</definedName>
    <definedName name="padAcqBen04">#REF!</definedName>
    <definedName name="padAcqBen05">'[16]parametri progr'!$I$20</definedName>
    <definedName name="padAltrEnti00" localSheetId="6">#REF!</definedName>
    <definedName name="padAltrEnti00">#REF!</definedName>
    <definedName name="padAltrEnti01" localSheetId="6">#REF!</definedName>
    <definedName name="padAltrEnti01">#REF!</definedName>
    <definedName name="padAltrEnti02" localSheetId="6">#REF!</definedName>
    <definedName name="padAltrEnti02">#REF!</definedName>
    <definedName name="padAltrEnti03" localSheetId="6">#REF!</definedName>
    <definedName name="padAltrEnti03">#REF!</definedName>
    <definedName name="padAltrEnti04" localSheetId="6">#REF!</definedName>
    <definedName name="padAltrEnti04">#REF!</definedName>
    <definedName name="padAltrEnti05" localSheetId="6">#REF!</definedName>
    <definedName name="padAltrEnti05">#REF!</definedName>
    <definedName name="padAltrEnti06" localSheetId="6">#REF!</definedName>
    <definedName name="padAltrEnti06">#REF!</definedName>
    <definedName name="padAltrEnti07" localSheetId="6">#REF!</definedName>
    <definedName name="padAltrEnti07">#REF!</definedName>
    <definedName name="padAltrServ00" localSheetId="6">#REF!</definedName>
    <definedName name="padAltrServ00">#REF!</definedName>
    <definedName name="padAltrServ01" localSheetId="6">#REF!</definedName>
    <definedName name="padAltrServ01">#REF!</definedName>
    <definedName name="padAltrServ02" localSheetId="6">#REF!</definedName>
    <definedName name="padAltrServ02">#REF!</definedName>
    <definedName name="padAltrServ03" localSheetId="6">#REF!</definedName>
    <definedName name="padAltrServ03">#REF!</definedName>
    <definedName name="padAltrServ04" localSheetId="6">#REF!</definedName>
    <definedName name="padAltrServ04">#REF!</definedName>
    <definedName name="padAltrServ05" localSheetId="6">#REF!</definedName>
    <definedName name="padAltrServ05">#REF!</definedName>
    <definedName name="padAltrServ06" localSheetId="6">#REF!</definedName>
    <definedName name="padAltrServ06">#REF!</definedName>
    <definedName name="padAltrServ07" localSheetId="6">#REF!</definedName>
    <definedName name="padAltrServ07">#REF!</definedName>
    <definedName name="padAmmGen00" localSheetId="6">#REF!</definedName>
    <definedName name="padAmmGen00">#REF!</definedName>
    <definedName name="padAmmGen01" localSheetId="6">#REF!</definedName>
    <definedName name="padAmmGen01">#REF!</definedName>
    <definedName name="padAmmGen02" localSheetId="6">#REF!</definedName>
    <definedName name="padAmmGen02">#REF!</definedName>
    <definedName name="padAmmGen03" localSheetId="6">#REF!</definedName>
    <definedName name="padAmmGen03">#REF!</definedName>
    <definedName name="padAmmGen04" localSheetId="6">#REF!</definedName>
    <definedName name="padAmmGen04">#REF!</definedName>
    <definedName name="padAmmGen05" localSheetId="6">#REF!</definedName>
    <definedName name="padAmmGen05">#REF!</definedName>
    <definedName name="padAmmGen06" localSheetId="6">#REF!</definedName>
    <definedName name="padAmmGen06">#REF!</definedName>
    <definedName name="padAmmGen07" localSheetId="6">#REF!</definedName>
    <definedName name="padAmmGen07">#REF!</definedName>
    <definedName name="padExtrFsn00" localSheetId="6">#REF!</definedName>
    <definedName name="padExtrFsn00">#REF!</definedName>
    <definedName name="padExtrFsn01" localSheetId="6">#REF!</definedName>
    <definedName name="padExtrFsn01">#REF!</definedName>
    <definedName name="padExtrFsn02" localSheetId="6">#REF!</definedName>
    <definedName name="padExtrFsn02">#REF!</definedName>
    <definedName name="padExtrFsn03" localSheetId="6">#REF!</definedName>
    <definedName name="padExtrFsn03">#REF!</definedName>
    <definedName name="padExtrFsn04" localSheetId="6">#REF!</definedName>
    <definedName name="padExtrFsn04">#REF!</definedName>
    <definedName name="padExtrFsn05" localSheetId="6">#REF!</definedName>
    <definedName name="padExtrFsn05">#REF!</definedName>
    <definedName name="padExtrFsn06" localSheetId="6">#REF!</definedName>
    <definedName name="padExtrFsn06">#REF!</definedName>
    <definedName name="padExtrFsn07" localSheetId="6">#REF!</definedName>
    <definedName name="padExtrFsn07">#REF!</definedName>
    <definedName name="padImpTax00" localSheetId="6">#REF!</definedName>
    <definedName name="padImpTax00">#REF!</definedName>
    <definedName name="padImpTax01" localSheetId="6">#REF!</definedName>
    <definedName name="padImpTax01">#REF!</definedName>
    <definedName name="padImpTax02" localSheetId="6">#REF!</definedName>
    <definedName name="padImpTax02">#REF!</definedName>
    <definedName name="padImpTax03" localSheetId="6">#REF!</definedName>
    <definedName name="padImpTax03">#REF!</definedName>
    <definedName name="padImpTax04" localSheetId="6">#REF!</definedName>
    <definedName name="padImpTax04">#REF!</definedName>
    <definedName name="padImpTax05" localSheetId="6">#REF!</definedName>
    <definedName name="padImpTax05">#REF!</definedName>
    <definedName name="padImpTax06" localSheetId="6">#REF!</definedName>
    <definedName name="padImpTax06">#REF!</definedName>
    <definedName name="padImpTax07" localSheetId="6">#REF!</definedName>
    <definedName name="padImpTax07">#REF!</definedName>
    <definedName name="padIrcss00" localSheetId="6">#REF!</definedName>
    <definedName name="padIrcss00">#REF!</definedName>
    <definedName name="padIrcss01" localSheetId="6">#REF!</definedName>
    <definedName name="padIrcss01">#REF!</definedName>
    <definedName name="padIrcss02" localSheetId="6">#REF!</definedName>
    <definedName name="padIrcss02">#REF!</definedName>
    <definedName name="padIrcss03" localSheetId="6">#REF!</definedName>
    <definedName name="padIrcss03">#REF!</definedName>
    <definedName name="padIrcss04" localSheetId="6">#REF!</definedName>
    <definedName name="padIrcss04">#REF!</definedName>
    <definedName name="padIrcss05" localSheetId="6">#REF!</definedName>
    <definedName name="padIrcss05">#REF!</definedName>
    <definedName name="padIrcss06" localSheetId="6">#REF!</definedName>
    <definedName name="padIrcss06">#REF!</definedName>
    <definedName name="padIrcss07" localSheetId="6">#REF!</definedName>
    <definedName name="padIrcss07">#REF!</definedName>
    <definedName name="padManutenz00" localSheetId="6">#REF!</definedName>
    <definedName name="padManutenz00">#REF!</definedName>
    <definedName name="padManutenz01" localSheetId="6">#REF!</definedName>
    <definedName name="padManutenz01">#REF!</definedName>
    <definedName name="padManutenz02" localSheetId="6">#REF!</definedName>
    <definedName name="padManutenz02">#REF!</definedName>
    <definedName name="padManutenz03" localSheetId="6">#REF!</definedName>
    <definedName name="padManutenz03">#REF!</definedName>
    <definedName name="padManutenz04" localSheetId="6">#REF!</definedName>
    <definedName name="padManutenz04">#REF!</definedName>
    <definedName name="padManutenz05" localSheetId="6">#REF!</definedName>
    <definedName name="padManutenz05">#REF!</definedName>
    <definedName name="padManutenz06" localSheetId="6">#REF!</definedName>
    <definedName name="padManutenz06">#REF!</definedName>
    <definedName name="padManutenz07" localSheetId="6">#REF!</definedName>
    <definedName name="padManutenz07">#REF!</definedName>
    <definedName name="padmedgen00" localSheetId="6">#REF!</definedName>
    <definedName name="padmedgen00">#REF!</definedName>
    <definedName name="padmedgen01" localSheetId="6">#REF!</definedName>
    <definedName name="padmedgen01">#REF!</definedName>
    <definedName name="padmedgen02" localSheetId="6">#REF!</definedName>
    <definedName name="padmedgen02">#REF!</definedName>
    <definedName name="padmedgen03" localSheetId="6">#REF!</definedName>
    <definedName name="padmedgen03">#REF!</definedName>
    <definedName name="padmedgen04" localSheetId="6">#REF!</definedName>
    <definedName name="padmedgen04">#REF!</definedName>
    <definedName name="padmedgen05">'[16]parametri progr'!$I$11</definedName>
    <definedName name="padOnFin00" localSheetId="6">#REF!</definedName>
    <definedName name="padOnFin00">#REF!</definedName>
    <definedName name="padOnFin01" localSheetId="6">#REF!</definedName>
    <definedName name="padOnFin01">#REF!</definedName>
    <definedName name="padOnFin02" localSheetId="6">#REF!</definedName>
    <definedName name="padOnFin02">#REF!</definedName>
    <definedName name="padOnFin03" localSheetId="6">#REF!</definedName>
    <definedName name="padOnFin03">#REF!</definedName>
    <definedName name="padOnFin04" localSheetId="6">#REF!</definedName>
    <definedName name="padOnFin04">#REF!</definedName>
    <definedName name="padOnFin05" localSheetId="6">#REF!</definedName>
    <definedName name="padOnFin05">#REF!</definedName>
    <definedName name="padOnFin06" localSheetId="6">#REF!</definedName>
    <definedName name="padOnFin06">#REF!</definedName>
    <definedName name="padOnFin07" localSheetId="6">#REF!</definedName>
    <definedName name="padOnFin07">#REF!</definedName>
    <definedName name="padOspPriv00" localSheetId="6">#REF!</definedName>
    <definedName name="padOspPriv00">#REF!</definedName>
    <definedName name="padOspPriv01" localSheetId="6">#REF!</definedName>
    <definedName name="padOspPriv01">#REF!</definedName>
    <definedName name="padOspPriv02" localSheetId="6">#REF!</definedName>
    <definedName name="padOspPriv02">#REF!</definedName>
    <definedName name="padOspPriv03" localSheetId="6">#REF!</definedName>
    <definedName name="padOspPriv03">#REF!</definedName>
    <definedName name="padOspPriv04" localSheetId="6">#REF!</definedName>
    <definedName name="padOspPriv04">#REF!</definedName>
    <definedName name="padOspPriv05" localSheetId="6">#REF!</definedName>
    <definedName name="padOspPriv05">#REF!</definedName>
    <definedName name="padOspPriv06" localSheetId="6">#REF!</definedName>
    <definedName name="padOspPriv06">#REF!</definedName>
    <definedName name="padOspPriv07" localSheetId="6">#REF!</definedName>
    <definedName name="padOspPriv07">#REF!</definedName>
    <definedName name="padOspPubb00" localSheetId="6">#REF!</definedName>
    <definedName name="padOspPubb00">#REF!</definedName>
    <definedName name="padOspPubb01" localSheetId="6">#REF!</definedName>
    <definedName name="padOspPubb01">#REF!</definedName>
    <definedName name="padOspPubb02" localSheetId="6">#REF!</definedName>
    <definedName name="padOspPubb02">#REF!</definedName>
    <definedName name="padOspPubb03" localSheetId="6">#REF!</definedName>
    <definedName name="padOspPubb03">#REF!</definedName>
    <definedName name="padOspPubb04" localSheetId="6">#REF!</definedName>
    <definedName name="padOspPubb04">#REF!</definedName>
    <definedName name="padOspPubb05" localSheetId="6">#REF!</definedName>
    <definedName name="padOspPubb05">#REF!</definedName>
    <definedName name="padOspPubb06" localSheetId="6">#REF!</definedName>
    <definedName name="padOspPubb06">#REF!</definedName>
    <definedName name="padOspPubb07" localSheetId="6">#REF!</definedName>
    <definedName name="padOspPubb07">#REF!</definedName>
    <definedName name="padServApp00" localSheetId="6">#REF!</definedName>
    <definedName name="padServApp00">#REF!</definedName>
    <definedName name="padServApp01" localSheetId="6">#REF!</definedName>
    <definedName name="padServApp01">#REF!</definedName>
    <definedName name="padServApp02" localSheetId="6">#REF!</definedName>
    <definedName name="padServApp02">#REF!</definedName>
    <definedName name="padServApp03" localSheetId="6">#REF!</definedName>
    <definedName name="padServApp03">#REF!</definedName>
    <definedName name="padServApp04" localSheetId="6">#REF!</definedName>
    <definedName name="padServApp04">#REF!</definedName>
    <definedName name="padServApp05" localSheetId="6">#REF!</definedName>
    <definedName name="padServApp05">#REF!</definedName>
    <definedName name="padServApp06" localSheetId="6">#REF!</definedName>
    <definedName name="padServApp06">#REF!</definedName>
    <definedName name="padServApp07" localSheetId="6">#REF!</definedName>
    <definedName name="padServApp07">#REF!</definedName>
    <definedName name="padSpecPriv00" localSheetId="6">#REF!</definedName>
    <definedName name="padSpecPriv00">#REF!</definedName>
    <definedName name="padSpecPriv01" localSheetId="6">#REF!</definedName>
    <definedName name="padSpecPriv01">#REF!</definedName>
    <definedName name="padSpecPriv02" localSheetId="6">#REF!</definedName>
    <definedName name="padSpecPriv02">#REF!</definedName>
    <definedName name="padSpecPriv03" localSheetId="6">#REF!</definedName>
    <definedName name="padSpecPriv03">#REF!</definedName>
    <definedName name="padSpecPriv04" localSheetId="6">#REF!</definedName>
    <definedName name="padSpecPriv04">#REF!</definedName>
    <definedName name="padSpecPriv05" localSheetId="6">#REF!</definedName>
    <definedName name="padSpecPriv05">#REF!</definedName>
    <definedName name="padSpecPriv06" localSheetId="6">#REF!</definedName>
    <definedName name="padSpecPriv06">#REF!</definedName>
    <definedName name="padSpecPriv07" localSheetId="6">#REF!</definedName>
    <definedName name="padSpecPriv07">#REF!</definedName>
    <definedName name="padSpecPubb00" localSheetId="6">#REF!</definedName>
    <definedName name="padSpecPubb00">#REF!</definedName>
    <definedName name="padSpecPubb01" localSheetId="6">#REF!</definedName>
    <definedName name="padSpecPubb01">#REF!</definedName>
    <definedName name="padSpecPubb02" localSheetId="6">#REF!</definedName>
    <definedName name="padSpecPubb02">#REF!</definedName>
    <definedName name="padSpecPubb03" localSheetId="6">#REF!</definedName>
    <definedName name="padSpecPubb03">#REF!</definedName>
    <definedName name="padSpecPubb04" localSheetId="6">#REF!</definedName>
    <definedName name="padSpecPubb04">#REF!</definedName>
    <definedName name="padSpecPubb05" localSheetId="6">#REF!</definedName>
    <definedName name="padSpecPubb05">#REF!</definedName>
    <definedName name="padSpecPubb06" localSheetId="6">#REF!</definedName>
    <definedName name="padSpecPubb06">#REF!</definedName>
    <definedName name="padSpecPubb07" localSheetId="6">#REF!</definedName>
    <definedName name="padSpecPubb07">#REF!</definedName>
    <definedName name="PARAMETRI">'[17]Parametri stipendiali'!$A$6:$T$80</definedName>
    <definedName name="partsardegna">'[18]Quadro macro'!$C$14</definedName>
    <definedName name="partsicilia">'[18]Quadro macro'!$C$13</definedName>
    <definedName name="PASSIVO" localSheetId="6">#REF!</definedName>
    <definedName name="PASSIVO">#REF!</definedName>
    <definedName name="PAT" localSheetId="6">#REF!</definedName>
    <definedName name="PAT">#REF!</definedName>
    <definedName name="PayFinal">[8]WorkCap!$C$46:$AR$46</definedName>
    <definedName name="PERSONALE" localSheetId="6">#REF!</definedName>
    <definedName name="PERSONALE">#REF!</definedName>
    <definedName name="PFI" localSheetId="6">#REF!</definedName>
    <definedName name="PFI">#REF!</definedName>
    <definedName name="piln07">'[19]Quadro Macro'!$L$7</definedName>
    <definedName name="pilt05">'[19]Quadro Macro'!$L$9</definedName>
    <definedName name="pilt06">'[19]Quadro Macro'!$L$10</definedName>
    <definedName name="pilt07">'[19]Quadro Macro'!$L$11</definedName>
    <definedName name="pilt08">'[20]Quadro Macro'!$L$12</definedName>
    <definedName name="pinflprev00" localSheetId="6">#REF!</definedName>
    <definedName name="pinflprev00">#REF!</definedName>
    <definedName name="pinflprev01" localSheetId="6">#REF!</definedName>
    <definedName name="pinflprev01">#REF!</definedName>
    <definedName name="pinflprev02" localSheetId="6">#REF!</definedName>
    <definedName name="pinflprev02">#REF!</definedName>
    <definedName name="pinflprev03" localSheetId="6">#REF!</definedName>
    <definedName name="pinflprev03">#REF!</definedName>
    <definedName name="pinflprev04" localSheetId="6">#REF!</definedName>
    <definedName name="pinflprev04">#REF!</definedName>
    <definedName name="pinflprev05" localSheetId="6">#REF!</definedName>
    <definedName name="pinflprev05">#REF!</definedName>
    <definedName name="pinflprev06" localSheetId="6">#REF!</definedName>
    <definedName name="pinflprev06">#REF!</definedName>
    <definedName name="pinflprev07" localSheetId="6">#REF!</definedName>
    <definedName name="pinflprev07">#REF!</definedName>
    <definedName name="pinflprog00" localSheetId="6">#REF!</definedName>
    <definedName name="pinflprog00">#REF!</definedName>
    <definedName name="pinflprog01" localSheetId="6">#REF!</definedName>
    <definedName name="pinflprog01">#REF!</definedName>
    <definedName name="pinflprog02" localSheetId="6">#REF!</definedName>
    <definedName name="pinflprog02">#REF!</definedName>
    <definedName name="pinflprog03" localSheetId="6">#REF!</definedName>
    <definedName name="pinflprog03">#REF!</definedName>
    <definedName name="pinflprog04" localSheetId="6">#REF!</definedName>
    <definedName name="pinflprog04">#REF!</definedName>
    <definedName name="pinflprog05" localSheetId="6">#REF!</definedName>
    <definedName name="pinflprog05">#REF!</definedName>
    <definedName name="pinflprog06" localSheetId="6">#REF!</definedName>
    <definedName name="pinflprog06">#REF!</definedName>
    <definedName name="pinflprog07" localSheetId="6">#REF!</definedName>
    <definedName name="pinflprog07">#REF!</definedName>
    <definedName name="pop_0" localSheetId="6">#REF!</definedName>
    <definedName name="pop_0">#REF!</definedName>
    <definedName name="pop_0_1" localSheetId="6">#REF!</definedName>
    <definedName name="pop_0_1">#REF!</definedName>
    <definedName name="pop_0_1_1">"#REF!"</definedName>
    <definedName name="pop_0_1_2">"#REF!"</definedName>
    <definedName name="pop_0_1_3">#N/A</definedName>
    <definedName name="pop_0_1_4" localSheetId="6">#REF!</definedName>
    <definedName name="pop_0_1_4">#REF!</definedName>
    <definedName name="pop_0_2" localSheetId="6">#REF!</definedName>
    <definedName name="pop_0_2">#REF!</definedName>
    <definedName name="pop_0_2_1">"#REF!"</definedName>
    <definedName name="pop_0_2_2">"#REF!"</definedName>
    <definedName name="pop_0_2_3">#N/A</definedName>
    <definedName name="pop_0_2_4" localSheetId="6">#REF!</definedName>
    <definedName name="pop_0_2_4">#REF!</definedName>
    <definedName name="pop_0_3" localSheetId="6">#REF!</definedName>
    <definedName name="pop_0_3">#REF!</definedName>
    <definedName name="pop_0_4">"#REF!"</definedName>
    <definedName name="pop_0_5">"#REF!"</definedName>
    <definedName name="pop_0_6" localSheetId="6">#REF!</definedName>
    <definedName name="pop_0_6">#REF!</definedName>
    <definedName name="pop_0_8" localSheetId="6">#REF!</definedName>
    <definedName name="pop_0_8">#REF!</definedName>
    <definedName name="pop_1_4" localSheetId="6">#REF!</definedName>
    <definedName name="pop_1_4">#REF!</definedName>
    <definedName name="pop_1_4_1" localSheetId="6">#REF!</definedName>
    <definedName name="pop_1_4_1">#REF!</definedName>
    <definedName name="pop_1_4_1_1">"#REF!"</definedName>
    <definedName name="pop_1_4_1_2">"#REF!"</definedName>
    <definedName name="pop_1_4_1_3">#N/A</definedName>
    <definedName name="pop_1_4_1_4" localSheetId="6">#REF!</definedName>
    <definedName name="pop_1_4_1_4">#REF!</definedName>
    <definedName name="pop_1_4_2" localSheetId="6">#REF!</definedName>
    <definedName name="pop_1_4_2">#REF!</definedName>
    <definedName name="pop_1_4_2_1">"#REF!"</definedName>
    <definedName name="pop_1_4_2_2">"#REF!"</definedName>
    <definedName name="pop_1_4_2_3">#N/A</definedName>
    <definedName name="pop_1_4_2_4" localSheetId="6">#REF!</definedName>
    <definedName name="pop_1_4_2_4">#REF!</definedName>
    <definedName name="pop_1_4_3" localSheetId="6">#REF!</definedName>
    <definedName name="pop_1_4_3">#REF!</definedName>
    <definedName name="pop_1_4_4">"#REF!"</definedName>
    <definedName name="pop_1_4_5">"#REF!"</definedName>
    <definedName name="pop_1_4_6" localSheetId="6">#REF!</definedName>
    <definedName name="pop_1_4_6">#REF!</definedName>
    <definedName name="pop_1_4_8" localSheetId="6">#REF!</definedName>
    <definedName name="pop_1_4_8">#REF!</definedName>
    <definedName name="pop_15_24" localSheetId="6">#REF!</definedName>
    <definedName name="pop_15_24">#REF!</definedName>
    <definedName name="pop_15_24_1" localSheetId="6">#REF!</definedName>
    <definedName name="pop_15_24_1">#REF!</definedName>
    <definedName name="pop_15_24_1_1">"#REF!"</definedName>
    <definedName name="pop_15_24_1_2">"#REF!"</definedName>
    <definedName name="pop_15_24_1_3">#N/A</definedName>
    <definedName name="pop_15_24_1_4" localSheetId="6">#REF!</definedName>
    <definedName name="pop_15_24_1_4">#REF!</definedName>
    <definedName name="pop_15_24_2" localSheetId="6">#REF!</definedName>
    <definedName name="pop_15_24_2">#REF!</definedName>
    <definedName name="pop_15_24_2_1">"#REF!"</definedName>
    <definedName name="pop_15_24_2_2">"#REF!"</definedName>
    <definedName name="pop_15_24_2_3">#N/A</definedName>
    <definedName name="pop_15_24_2_4" localSheetId="6">#REF!</definedName>
    <definedName name="pop_15_24_2_4">#REF!</definedName>
    <definedName name="pop_15_24_3" localSheetId="6">#REF!</definedName>
    <definedName name="pop_15_24_3">#REF!</definedName>
    <definedName name="pop_15_24_4">"#REF!"</definedName>
    <definedName name="pop_15_24_5">"#REF!"</definedName>
    <definedName name="pop_15_24_6" localSheetId="6">#REF!</definedName>
    <definedName name="pop_15_24_6">#REF!</definedName>
    <definedName name="pop_15_24_8" localSheetId="6">#REF!</definedName>
    <definedName name="pop_15_24_8">#REF!</definedName>
    <definedName name="pop_15_24_F" localSheetId="6">#REF!</definedName>
    <definedName name="pop_15_24_F">#REF!</definedName>
    <definedName name="pop_15_24_F_1" localSheetId="6">#REF!</definedName>
    <definedName name="pop_15_24_F_1">#REF!</definedName>
    <definedName name="pop_15_24_F_1_1">"#REF!"</definedName>
    <definedName name="pop_15_24_F_1_2">"#REF!"</definedName>
    <definedName name="pop_15_24_F_1_3">#N/A</definedName>
    <definedName name="pop_15_24_F_1_4" localSheetId="6">#REF!</definedName>
    <definedName name="pop_15_24_F_1_4">#REF!</definedName>
    <definedName name="pop_15_24_F_2" localSheetId="6">#REF!</definedName>
    <definedName name="pop_15_24_F_2">#REF!</definedName>
    <definedName name="pop_15_24_F_2_1">"#REF!"</definedName>
    <definedName name="pop_15_24_F_2_2">"#REF!"</definedName>
    <definedName name="pop_15_24_F_2_3">#N/A</definedName>
    <definedName name="pop_15_24_F_2_4" localSheetId="6">#REF!</definedName>
    <definedName name="pop_15_24_F_2_4">#REF!</definedName>
    <definedName name="pop_15_24_F_3" localSheetId="6">#REF!</definedName>
    <definedName name="pop_15_24_F_3">#REF!</definedName>
    <definedName name="pop_15_24_F_4">"#REF!"</definedName>
    <definedName name="pop_15_24_F_5">"#REF!"</definedName>
    <definedName name="pop_15_24_F_6" localSheetId="6">#REF!</definedName>
    <definedName name="pop_15_24_F_6">#REF!</definedName>
    <definedName name="pop_15_24_F_8" localSheetId="6">#REF!</definedName>
    <definedName name="pop_15_24_F_8">#REF!</definedName>
    <definedName name="pop_15_24_M" localSheetId="6">#REF!</definedName>
    <definedName name="pop_15_24_M">#REF!</definedName>
    <definedName name="pop_15_24_M_1" localSheetId="6">#REF!</definedName>
    <definedName name="pop_15_24_M_1">#REF!</definedName>
    <definedName name="pop_15_24_M_1_1">"#REF!"</definedName>
    <definedName name="pop_15_24_M_1_2">"#REF!"</definedName>
    <definedName name="pop_15_24_M_1_3">#N/A</definedName>
    <definedName name="pop_15_24_M_1_4" localSheetId="6">#REF!</definedName>
    <definedName name="pop_15_24_M_1_4">#REF!</definedName>
    <definedName name="pop_15_24_M_2" localSheetId="6">#REF!</definedName>
    <definedName name="pop_15_24_M_2">#REF!</definedName>
    <definedName name="pop_15_24_M_2_1">"#REF!"</definedName>
    <definedName name="pop_15_24_M_2_2">"#REF!"</definedName>
    <definedName name="pop_15_24_M_2_3">#N/A</definedName>
    <definedName name="pop_15_24_M_2_4" localSheetId="6">#REF!</definedName>
    <definedName name="pop_15_24_M_2_4">#REF!</definedName>
    <definedName name="pop_15_24_M_3" localSheetId="6">#REF!</definedName>
    <definedName name="pop_15_24_M_3">#REF!</definedName>
    <definedName name="pop_15_24_M_4">"#REF!"</definedName>
    <definedName name="pop_15_24_M_5">"#REF!"</definedName>
    <definedName name="pop_15_24_M_6" localSheetId="6">#REF!</definedName>
    <definedName name="pop_15_24_M_6">#REF!</definedName>
    <definedName name="pop_15_24_M_8" localSheetId="6">#REF!</definedName>
    <definedName name="pop_15_24_M_8">#REF!</definedName>
    <definedName name="pop_25_44" localSheetId="6">#REF!</definedName>
    <definedName name="pop_25_44">#REF!</definedName>
    <definedName name="pop_25_44_1" localSheetId="6">#REF!</definedName>
    <definedName name="pop_25_44_1">#REF!</definedName>
    <definedName name="pop_25_44_1_1">"#REF!"</definedName>
    <definedName name="pop_25_44_1_2">"#REF!"</definedName>
    <definedName name="pop_25_44_1_3">#N/A</definedName>
    <definedName name="pop_25_44_1_4" localSheetId="6">#REF!</definedName>
    <definedName name="pop_25_44_1_4">#REF!</definedName>
    <definedName name="pop_25_44_2" localSheetId="6">#REF!</definedName>
    <definedName name="pop_25_44_2">#REF!</definedName>
    <definedName name="pop_25_44_2_1">"#REF!"</definedName>
    <definedName name="pop_25_44_2_2">"#REF!"</definedName>
    <definedName name="pop_25_44_2_3">#N/A</definedName>
    <definedName name="pop_25_44_2_4" localSheetId="6">#REF!</definedName>
    <definedName name="pop_25_44_2_4">#REF!</definedName>
    <definedName name="pop_25_44_3" localSheetId="6">#REF!</definedName>
    <definedName name="pop_25_44_3">#REF!</definedName>
    <definedName name="pop_25_44_4">"#REF!"</definedName>
    <definedName name="pop_25_44_5">"#REF!"</definedName>
    <definedName name="pop_25_44_6" localSheetId="6">#REF!</definedName>
    <definedName name="pop_25_44_6">#REF!</definedName>
    <definedName name="pop_25_44_8" localSheetId="6">#REF!</definedName>
    <definedName name="pop_25_44_8">#REF!</definedName>
    <definedName name="pop_25_44_F" localSheetId="6">#REF!</definedName>
    <definedName name="pop_25_44_F">#REF!</definedName>
    <definedName name="pop_25_44_F_1" localSheetId="6">#REF!</definedName>
    <definedName name="pop_25_44_F_1">#REF!</definedName>
    <definedName name="pop_25_44_F_1_1">"#REF!"</definedName>
    <definedName name="pop_25_44_F_1_2">"#REF!"</definedName>
    <definedName name="pop_25_44_F_1_3">#N/A</definedName>
    <definedName name="pop_25_44_F_1_4" localSheetId="6">#REF!</definedName>
    <definedName name="pop_25_44_F_1_4">#REF!</definedName>
    <definedName name="pop_25_44_F_2" localSheetId="6">#REF!</definedName>
    <definedName name="pop_25_44_F_2">#REF!</definedName>
    <definedName name="pop_25_44_F_2_1">"#REF!"</definedName>
    <definedName name="pop_25_44_F_2_2">"#REF!"</definedName>
    <definedName name="pop_25_44_F_2_3">#N/A</definedName>
    <definedName name="pop_25_44_F_2_4" localSheetId="6">#REF!</definedName>
    <definedName name="pop_25_44_F_2_4">#REF!</definedName>
    <definedName name="pop_25_44_F_3" localSheetId="6">#REF!</definedName>
    <definedName name="pop_25_44_F_3">#REF!</definedName>
    <definedName name="pop_25_44_F_4">"#REF!"</definedName>
    <definedName name="pop_25_44_F_5">"#REF!"</definedName>
    <definedName name="pop_25_44_F_6" localSheetId="6">#REF!</definedName>
    <definedName name="pop_25_44_F_6">#REF!</definedName>
    <definedName name="pop_25_44_F_8" localSheetId="6">#REF!</definedName>
    <definedName name="pop_25_44_F_8">#REF!</definedName>
    <definedName name="pop_25_44_f1" localSheetId="6">#REF!</definedName>
    <definedName name="pop_25_44_f1">#REF!</definedName>
    <definedName name="pop_25_44_M" localSheetId="6">#REF!</definedName>
    <definedName name="pop_25_44_M">#REF!</definedName>
    <definedName name="pop_25_44_M_1" localSheetId="6">#REF!</definedName>
    <definedName name="pop_25_44_M_1">#REF!</definedName>
    <definedName name="pop_25_44_M_1_1">"#REF!"</definedName>
    <definedName name="pop_25_44_M_1_2">"#REF!"</definedName>
    <definedName name="pop_25_44_M_1_3">#N/A</definedName>
    <definedName name="pop_25_44_M_1_4" localSheetId="6">#REF!</definedName>
    <definedName name="pop_25_44_M_1_4">#REF!</definedName>
    <definedName name="pop_25_44_M_2" localSheetId="6">#REF!</definedName>
    <definedName name="pop_25_44_M_2">#REF!</definedName>
    <definedName name="pop_25_44_M_2_1">"#REF!"</definedName>
    <definedName name="pop_25_44_M_2_2">"#REF!"</definedName>
    <definedName name="pop_25_44_M_2_3">#N/A</definedName>
    <definedName name="pop_25_44_M_2_4" localSheetId="6">#REF!</definedName>
    <definedName name="pop_25_44_M_2_4">#REF!</definedName>
    <definedName name="pop_25_44_M_3" localSheetId="6">#REF!</definedName>
    <definedName name="pop_25_44_M_3">#REF!</definedName>
    <definedName name="pop_25_44_M_4">"#REF!"</definedName>
    <definedName name="pop_25_44_M_5">"#REF!"</definedName>
    <definedName name="pop_25_44_M_6" localSheetId="6">#REF!</definedName>
    <definedName name="pop_25_44_M_6">#REF!</definedName>
    <definedName name="pop_25_44_M_8" localSheetId="6">#REF!</definedName>
    <definedName name="pop_25_44_M_8">#REF!</definedName>
    <definedName name="pop_45_64" localSheetId="6">#REF!</definedName>
    <definedName name="pop_45_64">#REF!</definedName>
    <definedName name="pop_45_64_1" localSheetId="6">#REF!</definedName>
    <definedName name="pop_45_64_1">#REF!</definedName>
    <definedName name="pop_45_64_1_1">"#REF!"</definedName>
    <definedName name="pop_45_64_1_2">"#REF!"</definedName>
    <definedName name="pop_45_64_1_3">#N/A</definedName>
    <definedName name="pop_45_64_1_4" localSheetId="6">#REF!</definedName>
    <definedName name="pop_45_64_1_4">#REF!</definedName>
    <definedName name="pop_45_64_2" localSheetId="6">#REF!</definedName>
    <definedName name="pop_45_64_2">#REF!</definedName>
    <definedName name="pop_45_64_2_1">"#REF!"</definedName>
    <definedName name="pop_45_64_2_2">"#REF!"</definedName>
    <definedName name="pop_45_64_2_3">#N/A</definedName>
    <definedName name="pop_45_64_2_4" localSheetId="6">#REF!</definedName>
    <definedName name="pop_45_64_2_4">#REF!</definedName>
    <definedName name="pop_45_64_3" localSheetId="6">#REF!</definedName>
    <definedName name="pop_45_64_3">#REF!</definedName>
    <definedName name="pop_45_64_4">"#REF!"</definedName>
    <definedName name="pop_45_64_5">"#REF!"</definedName>
    <definedName name="pop_45_64_6" localSheetId="6">#REF!</definedName>
    <definedName name="pop_45_64_6">#REF!</definedName>
    <definedName name="pop_45_64_8" localSheetId="6">#REF!</definedName>
    <definedName name="pop_45_64_8">#REF!</definedName>
    <definedName name="pop_5_14" localSheetId="6">#REF!</definedName>
    <definedName name="pop_5_14">#REF!</definedName>
    <definedName name="pop_5_14_1" localSheetId="6">#REF!</definedName>
    <definedName name="pop_5_14_1">#REF!</definedName>
    <definedName name="pop_5_14_1_1">"#REF!"</definedName>
    <definedName name="pop_5_14_1_2">"#REF!"</definedName>
    <definedName name="pop_5_14_1_3">#N/A</definedName>
    <definedName name="pop_5_14_1_4" localSheetId="6">#REF!</definedName>
    <definedName name="pop_5_14_1_4">#REF!</definedName>
    <definedName name="pop_5_14_2" localSheetId="6">#REF!</definedName>
    <definedName name="pop_5_14_2">#REF!</definedName>
    <definedName name="pop_5_14_2_1">"#REF!"</definedName>
    <definedName name="pop_5_14_2_2">"#REF!"</definedName>
    <definedName name="pop_5_14_2_3">#N/A</definedName>
    <definedName name="pop_5_14_2_4" localSheetId="6">#REF!</definedName>
    <definedName name="pop_5_14_2_4">#REF!</definedName>
    <definedName name="pop_5_14_3" localSheetId="6">#REF!</definedName>
    <definedName name="pop_5_14_3">#REF!</definedName>
    <definedName name="pop_5_14_4">"#REF!"</definedName>
    <definedName name="pop_5_14_5">"#REF!"</definedName>
    <definedName name="pop_5_14_6" localSheetId="6">#REF!</definedName>
    <definedName name="pop_5_14_6">#REF!</definedName>
    <definedName name="pop_5_14_8" localSheetId="6">#REF!</definedName>
    <definedName name="pop_5_14_8">#REF!</definedName>
    <definedName name="pop_65_74" localSheetId="6">#REF!</definedName>
    <definedName name="pop_65_74">#REF!</definedName>
    <definedName name="pop_65_74_1" localSheetId="6">#REF!</definedName>
    <definedName name="pop_65_74_1">#REF!</definedName>
    <definedName name="pop_65_74_1_1">"#REF!"</definedName>
    <definedName name="pop_65_74_1_2">"#REF!"</definedName>
    <definedName name="pop_65_74_1_3">#N/A</definedName>
    <definedName name="pop_65_74_1_4" localSheetId="6">#REF!</definedName>
    <definedName name="pop_65_74_1_4">#REF!</definedName>
    <definedName name="pop_65_74_2" localSheetId="6">#REF!</definedName>
    <definedName name="pop_65_74_2">#REF!</definedName>
    <definedName name="pop_65_74_2_1">"#REF!"</definedName>
    <definedName name="pop_65_74_2_2">"#REF!"</definedName>
    <definedName name="pop_65_74_2_3">#N/A</definedName>
    <definedName name="pop_65_74_2_4" localSheetId="6">#REF!</definedName>
    <definedName name="pop_65_74_2_4">#REF!</definedName>
    <definedName name="pop_65_74_3" localSheetId="6">#REF!</definedName>
    <definedName name="pop_65_74_3">#REF!</definedName>
    <definedName name="pop_65_74_4">"#REF!"</definedName>
    <definedName name="pop_65_74_5">"#REF!"</definedName>
    <definedName name="pop_65_74_6" localSheetId="6">#REF!</definedName>
    <definedName name="pop_65_74_6">#REF!</definedName>
    <definedName name="pop_65_74_8" localSheetId="6">#REF!</definedName>
    <definedName name="pop_65_74_8">#REF!</definedName>
    <definedName name="pop_over_75" localSheetId="6">#REF!</definedName>
    <definedName name="pop_over_75">#REF!</definedName>
    <definedName name="pop_over_75_1" localSheetId="6">#REF!</definedName>
    <definedName name="pop_over_75_1">#REF!</definedName>
    <definedName name="pop_over_75_1_1">"#REF!"</definedName>
    <definedName name="pop_over_75_1_2">"#REF!"</definedName>
    <definedName name="pop_over_75_1_3">#N/A</definedName>
    <definedName name="pop_over_75_1_4" localSheetId="6">#REF!</definedName>
    <definedName name="pop_over_75_1_4">#REF!</definedName>
    <definedName name="pop_over_75_2" localSheetId="6">#REF!</definedName>
    <definedName name="pop_over_75_2">#REF!</definedName>
    <definedName name="pop_over_75_2_1">"#REF!"</definedName>
    <definedName name="pop_over_75_2_2">"#REF!"</definedName>
    <definedName name="pop_over_75_2_3">#N/A</definedName>
    <definedName name="pop_over_75_2_4" localSheetId="6">#REF!</definedName>
    <definedName name="pop_over_75_2_4">#REF!</definedName>
    <definedName name="pop_over_75_3" localSheetId="6">#REF!</definedName>
    <definedName name="pop_over_75_3">#REF!</definedName>
    <definedName name="pop_over_75_4">"#REF!"</definedName>
    <definedName name="pop_over_75_5">"#REF!"</definedName>
    <definedName name="pop_over_75_6" localSheetId="6">#REF!</definedName>
    <definedName name="pop_over_75_6">#REF!</definedName>
    <definedName name="pop_over_75_8" localSheetId="6">#REF!</definedName>
    <definedName name="pop_over_75_8">#REF!</definedName>
    <definedName name="Posizioni">'[21]Posizioni organizzative'!$A$3:$A$12</definedName>
    <definedName name="PosizioniOrganizzative">'[21]Posizioni organizzative'!$A$3:$A$11,'[21]Posizioni organizzative'!$A$12</definedName>
    <definedName name="Posti_Letto_2009_UO" localSheetId="6">#REF!</definedName>
    <definedName name="Posti_Letto_2009_UO">#REF!</definedName>
    <definedName name="PPAGINA_RIFERIMENTO" localSheetId="6">#REF!</definedName>
    <definedName name="PPAGINA_RIFERIMENTO">#REF!</definedName>
    <definedName name="PPAGINA_TIPO" localSheetId="6">#REF!</definedName>
    <definedName name="PPAGINA_TIPO">#REF!</definedName>
    <definedName name="PRESTAZIONI__SOCIALI______________________R64" localSheetId="6">#REF!</definedName>
    <definedName name="PRESTAZIONI__SOCIALI______________________R64">#REF!</definedName>
    <definedName name="prestfunzed98" localSheetId="6">#REF!</definedName>
    <definedName name="prestfunzed98">#REF!</definedName>
    <definedName name="Print_Area_0" localSheetId="6">'2016 Schema Rediconto '!$B$1:$C$119</definedName>
    <definedName name="Privatizz" localSheetId="6">#REF!</definedName>
    <definedName name="Privatizz">#REF!</definedName>
    <definedName name="Profiligestionali">'[21]Ana_profili gestionali_old'!$O$5:$O$66</definedName>
    <definedName name="PROSPETTO_DEI_FLUSSI_DI_CASSA" localSheetId="6">#REF!</definedName>
    <definedName name="PROSPETTO_DEI_FLUSSI_DI_CASSA">#REF!</definedName>
    <definedName name="PROSPETTO_DI_ANDAMENTO_DELLE_VENDITE" localSheetId="6">#REF!</definedName>
    <definedName name="PROSPETTO_DI_ANDAMENTO_DELLE_VENDITE">#REF!</definedName>
    <definedName name="pvarPIL00" localSheetId="6">#REF!</definedName>
    <definedName name="pvarPIL00">#REF!</definedName>
    <definedName name="pvarPIL01" localSheetId="6">#REF!</definedName>
    <definedName name="pvarPIL01">#REF!</definedName>
    <definedName name="pvarPIL02" localSheetId="6">#REF!</definedName>
    <definedName name="pvarPIL02">#REF!</definedName>
    <definedName name="pvarPIL03" localSheetId="6">#REF!</definedName>
    <definedName name="pvarPIL03">#REF!</definedName>
    <definedName name="pvarPIL04" localSheetId="6">#REF!</definedName>
    <definedName name="pvarPIL04">#REF!</definedName>
    <definedName name="pvarPIL05">'[16]parametri progr'!$I$16</definedName>
    <definedName name="pvarPILrgs04" localSheetId="6">#REF!</definedName>
    <definedName name="pvarPILrgs04">#REF!</definedName>
    <definedName name="pvarPILrgs05" localSheetId="6">#REF!</definedName>
    <definedName name="pvarPILrgs05">#REF!</definedName>
    <definedName name="pvarPILrgs06" localSheetId="6">#REF!</definedName>
    <definedName name="pvarPILrgs06">#REF!</definedName>
    <definedName name="pvarPILrgs07" localSheetId="6">#REF!</definedName>
    <definedName name="pvarPILrgs07">#REF!</definedName>
    <definedName name="Q" localSheetId="6">#REF!</definedName>
    <definedName name="Q">#REF!</definedName>
    <definedName name="Query" localSheetId="6">#REF!</definedName>
    <definedName name="Query">#REF!</definedName>
    <definedName name="Query_1" localSheetId="6">#REF!</definedName>
    <definedName name="Query_1">#REF!</definedName>
    <definedName name="Query_1_1">"#REF!"</definedName>
    <definedName name="Query_1_2">"#REF!"</definedName>
    <definedName name="Query_1_3">#N/A</definedName>
    <definedName name="Query_1_4" localSheetId="6">#REF!</definedName>
    <definedName name="Query_1_4">#REF!</definedName>
    <definedName name="Query_2" localSheetId="6">#REF!</definedName>
    <definedName name="Query_2">#REF!</definedName>
    <definedName name="Query_2_1">"#REF!"</definedName>
    <definedName name="Query_2_2">"#REF!"</definedName>
    <definedName name="Query_2_3">#N/A</definedName>
    <definedName name="Query_2_4" localSheetId="6">#REF!</definedName>
    <definedName name="Query_2_4">#REF!</definedName>
    <definedName name="Query_3" localSheetId="6">#REF!</definedName>
    <definedName name="Query_3">#REF!</definedName>
    <definedName name="Query_4">"#REF!"</definedName>
    <definedName name="Query_5">"#REF!"</definedName>
    <definedName name="Query_6" localSheetId="6">#REF!</definedName>
    <definedName name="Query_6">#REF!</definedName>
    <definedName name="Query_8" localSheetId="6">#REF!</definedName>
    <definedName name="Query_8">#REF!</definedName>
    <definedName name="Query_CE" localSheetId="6">#REF!</definedName>
    <definedName name="Query_CE">#REF!</definedName>
    <definedName name="QUOTATE" localSheetId="6">#REF!</definedName>
    <definedName name="QUOTATE">#REF!</definedName>
    <definedName name="R_KF_25">[3]VALORI!$C$36</definedName>
    <definedName name="R_NORM" localSheetId="6">#REF!</definedName>
    <definedName name="R_NORM">#REF!</definedName>
    <definedName name="RAF" localSheetId="6">#REF!</definedName>
    <definedName name="RAF">#REF!</definedName>
    <definedName name="Rapp.Cam._metodi_analitici" localSheetId="6">#REF!</definedName>
    <definedName name="Rapp.Cam._metodi_analitici">#REF!</definedName>
    <definedName name="Rapp_Cam__metodi_analitici" localSheetId="6">#REF!</definedName>
    <definedName name="Rapp_Cam__metodi_analitici">#REF!</definedName>
    <definedName name="rappirccs98" localSheetId="6">#REF!</definedName>
    <definedName name="rappirccs98">#REF!</definedName>
    <definedName name="Rapporti_di_cambio" localSheetId="6">#REF!</definedName>
    <definedName name="Rapporti_di_cambio">#REF!</definedName>
    <definedName name="rappusl98" localSheetId="6">#REF!</definedName>
    <definedName name="rappusl98">#REF!</definedName>
    <definedName name="Rating" localSheetId="6">#REF!</definedName>
    <definedName name="Rating">#REF!</definedName>
    <definedName name="RecFinal">[8]WorkCap!$C$31:$AR$31</definedName>
    <definedName name="Reddituale" localSheetId="6">#REF!</definedName>
    <definedName name="Reddituale">#REF!</definedName>
    <definedName name="REGIONI">[22]System_Tabs!$G$45:$G$70</definedName>
    <definedName name="regola1">'[23]Quadro macro'!$C$12</definedName>
    <definedName name="Rend_Fin" localSheetId="6">#REF!</definedName>
    <definedName name="Rend_Fin">#REF!</definedName>
    <definedName name="Reparti" localSheetId="6">#REF!</definedName>
    <definedName name="Reparti">#REF!</definedName>
    <definedName name="Rett_cont" localSheetId="6">#REF!</definedName>
    <definedName name="Rett_cont">#REF!</definedName>
    <definedName name="Revenues">[14]Newco!$E$8:$AN$8</definedName>
    <definedName name="RISULTATI" localSheetId="6">#REF!</definedName>
    <definedName name="RISULTATI">#REF!</definedName>
    <definedName name="S" localSheetId="6">#REF!</definedName>
    <definedName name="S">#REF!</definedName>
    <definedName name="S_01" localSheetId="6">[24]Menù!#REF!</definedName>
    <definedName name="S_01">[24]Menù!#REF!</definedName>
    <definedName name="S_02" localSheetId="6">[24]Menù!#REF!</definedName>
    <definedName name="S_02">[24]Menù!#REF!</definedName>
    <definedName name="S_03" localSheetId="6">[24]Menù!#REF!</definedName>
    <definedName name="S_03">[24]Menù!#REF!</definedName>
    <definedName name="S_04" localSheetId="6">[24]Menù!#REF!</definedName>
    <definedName name="S_04">[24]Menù!#REF!</definedName>
    <definedName name="S_05" localSheetId="6">#REF!</definedName>
    <definedName name="S_05">#REF!</definedName>
    <definedName name="S_06" localSheetId="6">#REF!</definedName>
    <definedName name="S_06">#REF!</definedName>
    <definedName name="S_07" localSheetId="6">#REF!</definedName>
    <definedName name="S_07">#REF!</definedName>
    <definedName name="S_08" localSheetId="6">#REF!</definedName>
    <definedName name="S_08">#REF!</definedName>
    <definedName name="S_09" localSheetId="6">#REF!</definedName>
    <definedName name="S_09">#REF!</definedName>
    <definedName name="S_10" localSheetId="6">#REF!</definedName>
    <definedName name="S_10">#REF!</definedName>
    <definedName name="S_11" localSheetId="6">#REF!</definedName>
    <definedName name="S_11">#REF!</definedName>
    <definedName name="S_12" localSheetId="6">#REF!</definedName>
    <definedName name="S_12">#REF!</definedName>
    <definedName name="S_13" localSheetId="6">#REF!</definedName>
    <definedName name="S_13">#REF!</definedName>
    <definedName name="S_14" localSheetId="6">#REF!</definedName>
    <definedName name="S_14">#REF!</definedName>
    <definedName name="Scadenze" localSheetId="6">#REF!</definedName>
    <definedName name="Scadenze">#REF!</definedName>
    <definedName name="SCQ" localSheetId="6">#REF!</definedName>
    <definedName name="SCQ">#REF!</definedName>
    <definedName name="sis" localSheetId="6">#REF!</definedName>
    <definedName name="sis">#REF!</definedName>
    <definedName name="SP_Att_CEE" localSheetId="6">#REF!</definedName>
    <definedName name="SP_Att_CEE">#REF!</definedName>
    <definedName name="SP_Att_Ric">[9]SP_RICL!$B$4:$L$60</definedName>
    <definedName name="SP_Pass_CEE" localSheetId="6">#REF!</definedName>
    <definedName name="SP_Pass_CEE">#REF!</definedName>
    <definedName name="SP_Pass_Ric">[9]SP_RICL!$B$62:$L$107</definedName>
    <definedName name="SP_storici" localSheetId="6">#REF!</definedName>
    <definedName name="SP_storici">#REF!</definedName>
    <definedName name="ssssss" localSheetId="6">#REF!</definedName>
    <definedName name="ssssss">#REF!</definedName>
    <definedName name="STAND" localSheetId="6">#REF!</definedName>
    <definedName name="STAND">#REF!</definedName>
    <definedName name="STATO_PATRIMONIALE" localSheetId="6">#REF!</definedName>
    <definedName name="STATO_PATRIMONIALE">#REF!</definedName>
    <definedName name="stima96" localSheetId="6">#REF!</definedName>
    <definedName name="stima96">#REF!</definedName>
    <definedName name="Struttura_Lea" localSheetId="6">#REF!</definedName>
    <definedName name="Struttura_Lea">#REF!</definedName>
    <definedName name="Struttura_Lea_1" localSheetId="6">#REF!</definedName>
    <definedName name="Struttura_Lea_1">#REF!</definedName>
    <definedName name="Struttura_Lea_1_1">"#REF!"</definedName>
    <definedName name="Struttura_Lea_1_2">"#REF!"</definedName>
    <definedName name="Struttura_Lea_1_3">#N/A</definedName>
    <definedName name="Struttura_Lea_1_4" localSheetId="6">#REF!</definedName>
    <definedName name="Struttura_Lea_1_4">#REF!</definedName>
    <definedName name="Struttura_Lea_2" localSheetId="6">#REF!</definedName>
    <definedName name="Struttura_Lea_2">#REF!</definedName>
    <definedName name="Struttura_Lea_2_1">"#REF!"</definedName>
    <definedName name="Struttura_Lea_2_2">"#REF!"</definedName>
    <definedName name="Struttura_Lea_2_3">#N/A</definedName>
    <definedName name="Struttura_Lea_2_4" localSheetId="6">#REF!</definedName>
    <definedName name="Struttura_Lea_2_4">#REF!</definedName>
    <definedName name="Struttura_Lea_3" localSheetId="6">#REF!</definedName>
    <definedName name="Struttura_Lea_3">#REF!</definedName>
    <definedName name="Struttura_Lea_4">"#REF!"</definedName>
    <definedName name="Struttura_Lea_5">"#REF!"</definedName>
    <definedName name="Struttura_Lea_6" localSheetId="6">#REF!</definedName>
    <definedName name="Struttura_Lea_6">#REF!</definedName>
    <definedName name="Struttura_Lea_8" localSheetId="6">#REF!</definedName>
    <definedName name="Struttura_Lea_8">#REF!</definedName>
    <definedName name="STRUTTURE">[10]Tabelle!$I$21:$I$44</definedName>
    <definedName name="STRUTTURE_8" localSheetId="6">#REF!</definedName>
    <definedName name="STRUTTURE_8">#REF!</definedName>
    <definedName name="T" localSheetId="6">#REF!</definedName>
    <definedName name="T">#REF!</definedName>
    <definedName name="Tab" localSheetId="6">#REF!</definedName>
    <definedName name="Tab">#REF!</definedName>
    <definedName name="Tab_Comuni" localSheetId="6">#REF!</definedName>
    <definedName name="Tab_Comuni">#REF!</definedName>
    <definedName name="Tab_Comuni_1" localSheetId="6">#REF!</definedName>
    <definedName name="Tab_Comuni_1">#REF!</definedName>
    <definedName name="Tab_Comuni_1_1">"#REF!"</definedName>
    <definedName name="Tab_Comuni_1_2">"#REF!"</definedName>
    <definedName name="Tab_Comuni_1_3">#N/A</definedName>
    <definedName name="Tab_Comuni_1_4" localSheetId="6">#REF!</definedName>
    <definedName name="Tab_Comuni_1_4">#REF!</definedName>
    <definedName name="Tab_Comuni_2" localSheetId="6">#REF!</definedName>
    <definedName name="Tab_Comuni_2">#REF!</definedName>
    <definedName name="Tab_Comuni_2_1">"#REF!"</definedName>
    <definedName name="Tab_Comuni_2_2">"#REF!"</definedName>
    <definedName name="Tab_Comuni_2_3">#N/A</definedName>
    <definedName name="Tab_Comuni_2_4" localSheetId="6">#REF!</definedName>
    <definedName name="Tab_Comuni_2_4">#REF!</definedName>
    <definedName name="Tab_Comuni_3" localSheetId="6">#REF!</definedName>
    <definedName name="Tab_Comuni_3">#REF!</definedName>
    <definedName name="Tab_Comuni_4">"#REF!"</definedName>
    <definedName name="Tab_Comuni_5">"#REF!"</definedName>
    <definedName name="Tab_Comuni_6" localSheetId="6">#REF!</definedName>
    <definedName name="Tab_Comuni_6">#REF!</definedName>
    <definedName name="Tab_Comuni_8" localSheetId="6">#REF!</definedName>
    <definedName name="Tab_Comuni_8">#REF!</definedName>
    <definedName name="Tabella" localSheetId="6">#REF!</definedName>
    <definedName name="Tabella">#REF!</definedName>
    <definedName name="Tabella_A_per_D1_2" localSheetId="6">#REF!</definedName>
    <definedName name="Tabella_A_per_D1_2">#REF!</definedName>
    <definedName name="terr2005" localSheetId="6">#REF!</definedName>
    <definedName name="terr2005">#REF!</definedName>
    <definedName name="terr2005_1" localSheetId="6">#REF!</definedName>
    <definedName name="terr2005_1">#REF!</definedName>
    <definedName name="terr2005_1_1">"#REF!"</definedName>
    <definedName name="terr2005_1_2">"#REF!"</definedName>
    <definedName name="terr2005_1_3">#N/A</definedName>
    <definedName name="terr2005_1_4" localSheetId="6">#REF!</definedName>
    <definedName name="terr2005_1_4">#REF!</definedName>
    <definedName name="terr2005_2" localSheetId="6">#REF!</definedName>
    <definedName name="terr2005_2">#REF!</definedName>
    <definedName name="terr2005_2_1">"#REF!"</definedName>
    <definedName name="terr2005_2_2">"#REF!"</definedName>
    <definedName name="terr2005_2_3">#N/A</definedName>
    <definedName name="terr2005_2_4" localSheetId="6">#REF!</definedName>
    <definedName name="terr2005_2_4">#REF!</definedName>
    <definedName name="terr2005_3" localSheetId="6">#REF!</definedName>
    <definedName name="terr2005_3">#REF!</definedName>
    <definedName name="terr2005_4">"#REF!"</definedName>
    <definedName name="terr2005_5">"#REF!"</definedName>
    <definedName name="terr2005_6" localSheetId="6">#REF!</definedName>
    <definedName name="terr2005_6">#REF!</definedName>
    <definedName name="terr2005_8" localSheetId="6">#REF!</definedName>
    <definedName name="terr2005_8">#REF!</definedName>
    <definedName name="tipo2" localSheetId="6">#REF!</definedName>
    <definedName name="tipo2">#REF!</definedName>
    <definedName name="tipo2_1" localSheetId="6">#REF!</definedName>
    <definedName name="tipo2_1">#REF!</definedName>
    <definedName name="tipo2_1_1">"#REF!"</definedName>
    <definedName name="tipo2_1_2">"#REF!"</definedName>
    <definedName name="tipo2_1_3">#N/A</definedName>
    <definedName name="tipo2_1_4" localSheetId="6">#REF!</definedName>
    <definedName name="tipo2_1_4">#REF!</definedName>
    <definedName name="tipo2_2" localSheetId="6">#REF!</definedName>
    <definedName name="tipo2_2">#REF!</definedName>
    <definedName name="tipo2_2_1">"#REF!"</definedName>
    <definedName name="tipo2_2_2">"#REF!"</definedName>
    <definedName name="tipo2_2_3">#N/A</definedName>
    <definedName name="tipo2_2_4" localSheetId="6">#REF!</definedName>
    <definedName name="tipo2_2_4">#REF!</definedName>
    <definedName name="tipo2_3" localSheetId="6">#REF!</definedName>
    <definedName name="tipo2_3">#REF!</definedName>
    <definedName name="tipo2_4">"#REF!"</definedName>
    <definedName name="tipo2_5">"#REF!"</definedName>
    <definedName name="tipo2_6" localSheetId="6">#REF!</definedName>
    <definedName name="tipo2_6">#REF!</definedName>
    <definedName name="tipo2_8" localSheetId="6">#REF!</definedName>
    <definedName name="tipo2_8">#REF!</definedName>
    <definedName name="_xlnm.Print_Titles" localSheetId="5">'Modello CE (NEW)'!$1:$21</definedName>
    <definedName name="_xlnm.Print_Titles" localSheetId="3">'Modello SP_Attivo (NEW)'!$1:$11</definedName>
    <definedName name="_xlnm.Print_Titles" localSheetId="4">'Modello SP_Passivo (NEW)'!$1:$21</definedName>
    <definedName name="tQUALIFICHE" localSheetId="6">#REF!</definedName>
    <definedName name="tQUALIFICHE">#REF!</definedName>
    <definedName name="Transazioni">'[25]Società Quotate'!$B$1:$AC$338</definedName>
    <definedName name="TRD" localSheetId="6">#REF!</definedName>
    <definedName name="TRD">#REF!</definedName>
    <definedName name="Trimestre" localSheetId="6">#REF!</definedName>
    <definedName name="Trimestre">#REF!</definedName>
    <definedName name="trtyr" localSheetId="6">#REF!</definedName>
    <definedName name="trtyr">#REF!</definedName>
    <definedName name="ù" localSheetId="6">#REF!</definedName>
    <definedName name="ù">#REF!</definedName>
    <definedName name="V" localSheetId="6">#REF!</definedName>
    <definedName name="V">#REF!</definedName>
    <definedName name="VAL" localSheetId="6">#REF!</definedName>
    <definedName name="VAL">#REF!</definedName>
    <definedName name="valore_acuti" localSheetId="6">#REF!</definedName>
    <definedName name="valore_acuti">#REF!</definedName>
    <definedName name="valore_Acutimag_2008" localSheetId="6">#REF!</definedName>
    <definedName name="valore_Acutimag_2008">#REF!</definedName>
    <definedName name="VARIABILI_DI_INPUT" localSheetId="6">#REF!</definedName>
    <definedName name="VARIABILI_DI_INPUT">#REF!</definedName>
    <definedName name="VatCredit">'[8]Cash flow inv'!$D$71:$L$71</definedName>
    <definedName name="vcvc" localSheetId="6">#REF!</definedName>
    <definedName name="vcvc">#REF!</definedName>
    <definedName name="vecchio_sis" localSheetId="6">#REF!</definedName>
    <definedName name="vecchio_sis">#REF!</definedName>
    <definedName name="vrert" localSheetId="6">#REF!</definedName>
    <definedName name="vrert">#REF!</definedName>
    <definedName name="w" localSheetId="6">#REF!</definedName>
    <definedName name="w">#REF!</definedName>
    <definedName name="WAC" localSheetId="6">#REF!</definedName>
    <definedName name="WAC">#REF!</definedName>
    <definedName name="Wages">[14]Newco!$E$18:$AN$18</definedName>
    <definedName name="ww" localSheetId="6">#REF!</definedName>
    <definedName name="ww">#REF!</definedName>
    <definedName name="XX" localSheetId="6">#REF!</definedName>
    <definedName name="XX">#REF!</definedName>
    <definedName name="Y" localSheetId="6">#REF!</definedName>
    <definedName name="Y">#REF!</definedName>
    <definedName name="Z" localSheetId="6">#REF!</definedName>
    <definedName name="Z">#REF!</definedName>
    <definedName name="ZZ" localSheetId="6">#REF!</definedName>
    <definedName name="ZZ">#REF!</definedName>
    <definedName name="ZZZ" localSheetId="6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17" i="34" l="1"/>
  <c r="E117" i="34"/>
  <c r="D117" i="34"/>
  <c r="F111" i="34"/>
  <c r="G110" i="34"/>
  <c r="F109" i="34"/>
  <c r="E109" i="34"/>
  <c r="D109" i="34"/>
  <c r="D110" i="34" s="1"/>
  <c r="F108" i="34"/>
  <c r="E108" i="34"/>
  <c r="D108" i="34"/>
  <c r="G106" i="34"/>
  <c r="G114" i="34" s="1"/>
  <c r="F102" i="34"/>
  <c r="F106" i="34" s="1"/>
  <c r="E102" i="34"/>
  <c r="E106" i="34" s="1"/>
  <c r="D102" i="34"/>
  <c r="D106" i="34" s="1"/>
  <c r="G96" i="34"/>
  <c r="E96" i="34"/>
  <c r="D96" i="34"/>
  <c r="F95" i="34"/>
  <c r="F96" i="34" s="1"/>
  <c r="G93" i="34"/>
  <c r="F93" i="34"/>
  <c r="G82" i="34"/>
  <c r="F76" i="34"/>
  <c r="F75" i="34"/>
  <c r="E75" i="34"/>
  <c r="E82" i="34" s="1"/>
  <c r="E98" i="34" s="1"/>
  <c r="D75" i="34"/>
  <c r="D82" i="34" s="1"/>
  <c r="D98" i="34" s="1"/>
  <c r="G57" i="34"/>
  <c r="E57" i="34"/>
  <c r="D57" i="34"/>
  <c r="F55" i="34"/>
  <c r="F57" i="34" s="1"/>
  <c r="G54" i="34"/>
  <c r="F53" i="34"/>
  <c r="E53" i="34"/>
  <c r="D53" i="34"/>
  <c r="F52" i="34"/>
  <c r="F51" i="34"/>
  <c r="E51" i="34"/>
  <c r="D51" i="34"/>
  <c r="D54" i="34" s="1"/>
  <c r="F50" i="34"/>
  <c r="E50" i="34"/>
  <c r="D50" i="34"/>
  <c r="F49" i="34"/>
  <c r="E49" i="34"/>
  <c r="D49" i="34"/>
  <c r="F48" i="34"/>
  <c r="E48" i="34"/>
  <c r="E54" i="34" s="1"/>
  <c r="D48" i="34"/>
  <c r="F46" i="34"/>
  <c r="G38" i="34"/>
  <c r="E38" i="34"/>
  <c r="F37" i="34"/>
  <c r="E37" i="34"/>
  <c r="D37" i="34"/>
  <c r="F36" i="34"/>
  <c r="F35" i="34"/>
  <c r="F34" i="34"/>
  <c r="D34" i="34"/>
  <c r="D38" i="34" s="1"/>
  <c r="F33" i="34"/>
  <c r="F32" i="34"/>
  <c r="F31" i="34"/>
  <c r="G27" i="34"/>
  <c r="E27" i="34"/>
  <c r="D27" i="34"/>
  <c r="F26" i="34"/>
  <c r="F25" i="34"/>
  <c r="F27" i="34" s="1"/>
  <c r="G24" i="34"/>
  <c r="F24" i="34"/>
  <c r="E24" i="34"/>
  <c r="D24" i="34"/>
  <c r="E22" i="34"/>
  <c r="D22" i="34"/>
  <c r="F20" i="34"/>
  <c r="E20" i="34"/>
  <c r="D20" i="34"/>
  <c r="G15" i="34"/>
  <c r="E15" i="34"/>
  <c r="D15" i="34"/>
  <c r="F13" i="34"/>
  <c r="F15" i="34" s="1"/>
  <c r="G12" i="34"/>
  <c r="F12" i="34"/>
  <c r="E12" i="34"/>
  <c r="E28" i="34" s="1"/>
  <c r="D12" i="34"/>
  <c r="G28" i="34" l="1"/>
  <c r="F38" i="34"/>
  <c r="F59" i="34" s="1"/>
  <c r="D114" i="34"/>
  <c r="E110" i="34"/>
  <c r="E114" i="34" s="1"/>
  <c r="F54" i="34"/>
  <c r="G98" i="34"/>
  <c r="D28" i="34"/>
  <c r="D59" i="34" s="1"/>
  <c r="D116" i="34" s="1"/>
  <c r="D119" i="34" s="1"/>
  <c r="F28" i="34"/>
  <c r="F82" i="34"/>
  <c r="F110" i="34"/>
  <c r="F114" i="34" s="1"/>
  <c r="E59" i="34"/>
  <c r="G59" i="34"/>
  <c r="G116" i="34" s="1"/>
  <c r="F98" i="34"/>
  <c r="F116" i="34" l="1"/>
  <c r="F119" i="34" s="1"/>
  <c r="E116" i="34"/>
  <c r="E119" i="34" s="1"/>
</calcChain>
</file>

<file path=xl/comments1.xml><?xml version="1.0" encoding="utf-8"?>
<comments xmlns="http://schemas.openxmlformats.org/spreadsheetml/2006/main">
  <authors>
    <author>ADRIANA SCARDINA</author>
  </authors>
  <commentList>
    <comment ref="E52" authorId="0">
      <text>
        <r>
          <rPr>
            <b/>
            <sz val="9"/>
            <color indexed="81"/>
            <rFont val="Tahoma"/>
            <family val="2"/>
          </rPr>
          <t>ADRIANA SCARDINA:</t>
        </r>
        <r>
          <rPr>
            <sz val="9"/>
            <color indexed="81"/>
            <rFont val="Tahoma"/>
            <family val="2"/>
          </rPr>
          <t xml:space="preserve">
DETRATTO ACCA F.DO SVALUTAZIONE
</t>
        </r>
      </text>
    </comment>
    <comment ref="E53" authorId="0">
      <text>
        <r>
          <rPr>
            <b/>
            <sz val="9"/>
            <color indexed="81"/>
            <rFont val="Tahoma"/>
            <family val="2"/>
          </rPr>
          <t>ADRIANA SCARDINA:</t>
        </r>
        <r>
          <rPr>
            <sz val="9"/>
            <color indexed="81"/>
            <rFont val="Tahoma"/>
            <family val="2"/>
          </rPr>
          <t xml:space="preserve">
DETRATTO ACCA F.DO SVALUTAZIONE</t>
        </r>
      </text>
    </comment>
  </commentList>
</comments>
</file>

<file path=xl/sharedStrings.xml><?xml version="1.0" encoding="utf-8"?>
<sst xmlns="http://schemas.openxmlformats.org/spreadsheetml/2006/main" count="11448" uniqueCount="2398">
  <si>
    <t>Terreni disponibili</t>
  </si>
  <si>
    <t>Impianti e macchinari</t>
  </si>
  <si>
    <t>Attrezzature sanitarie e scientifiche</t>
  </si>
  <si>
    <t>Mobili e arredi</t>
  </si>
  <si>
    <t>Automezzi</t>
  </si>
  <si>
    <t>Immobilizzazioni materiali in corso e acconti</t>
  </si>
  <si>
    <t>Crediti finanziari v/Regione</t>
  </si>
  <si>
    <t>Crediti v/Comuni</t>
  </si>
  <si>
    <t>Istituto Tesoriere</t>
  </si>
  <si>
    <t>Conto corrente postale</t>
  </si>
  <si>
    <t>Risconti attivi</t>
  </si>
  <si>
    <t>Canoni di leasing ancora da pagare</t>
  </si>
  <si>
    <t>Beni in comodato</t>
  </si>
  <si>
    <t>Altri conti d'ordine</t>
  </si>
  <si>
    <t>Fondo di dotazione</t>
  </si>
  <si>
    <t>Finanziamenti per beni di prima dotazione</t>
  </si>
  <si>
    <t>Riserve da donazioni e lasciti vincolati ad investimenti</t>
  </si>
  <si>
    <t>Debiti v/Comuni</t>
  </si>
  <si>
    <t>Risconti passivi</t>
  </si>
  <si>
    <t>Ammortamenti delle altre immobilizzazioni materiali</t>
  </si>
  <si>
    <t>Altri accantonamenti</t>
  </si>
  <si>
    <t>Altri proventi straordinari</t>
  </si>
  <si>
    <t>IRAP relativa a personale dipendente</t>
  </si>
  <si>
    <t>IRAP relativa ad attività di libera professione (intramoenia)</t>
  </si>
  <si>
    <t>AA0030</t>
  </si>
  <si>
    <t>AA0040</t>
  </si>
  <si>
    <t>AA0070</t>
  </si>
  <si>
    <t>AA0080</t>
  </si>
  <si>
    <t>AA0090</t>
  </si>
  <si>
    <t>AA0100</t>
  </si>
  <si>
    <t>AA0120</t>
  </si>
  <si>
    <t>AA0130</t>
  </si>
  <si>
    <t>AA0150</t>
  </si>
  <si>
    <t>AA0160</t>
  </si>
  <si>
    <t>AA0170</t>
  </si>
  <si>
    <t>AA0190</t>
  </si>
  <si>
    <t>AA0200</t>
  </si>
  <si>
    <t>AA0210</t>
  </si>
  <si>
    <t>AA0220</t>
  </si>
  <si>
    <t>AA0230</t>
  </si>
  <si>
    <t>AA0250</t>
  </si>
  <si>
    <t>AA0260</t>
  </si>
  <si>
    <t>AA0280</t>
  </si>
  <si>
    <t>AA0290</t>
  </si>
  <si>
    <t>AA0300</t>
  </si>
  <si>
    <t>AA0310</t>
  </si>
  <si>
    <t>AA0350</t>
  </si>
  <si>
    <t>AA0360</t>
  </si>
  <si>
    <t>AA0370</t>
  </si>
  <si>
    <t>AA0380</t>
  </si>
  <si>
    <t>AA0390</t>
  </si>
  <si>
    <t>AA0400</t>
  </si>
  <si>
    <t>AA0410</t>
  </si>
  <si>
    <t>AA0420</t>
  </si>
  <si>
    <t>AA0430</t>
  </si>
  <si>
    <t>AA0440</t>
  </si>
  <si>
    <t>AA0460</t>
  </si>
  <si>
    <t>AA0470</t>
  </si>
  <si>
    <t>AA0480</t>
  </si>
  <si>
    <t>AA0490</t>
  </si>
  <si>
    <t>AA0500</t>
  </si>
  <si>
    <t>AA0510</t>
  </si>
  <si>
    <t>AA0520</t>
  </si>
  <si>
    <t>AA0530</t>
  </si>
  <si>
    <t>AA0540</t>
  </si>
  <si>
    <t>AA0550</t>
  </si>
  <si>
    <t>AA0560</t>
  </si>
  <si>
    <t>AA0580</t>
  </si>
  <si>
    <t>AA0590</t>
  </si>
  <si>
    <t>AA0600</t>
  </si>
  <si>
    <t>AA0620</t>
  </si>
  <si>
    <t>AA0630</t>
  </si>
  <si>
    <t>AA0640</t>
  </si>
  <si>
    <t>AA0650</t>
  </si>
  <si>
    <t>AA0660</t>
  </si>
  <si>
    <t>AA0680</t>
  </si>
  <si>
    <t>AA0690</t>
  </si>
  <si>
    <t>AA0700</t>
  </si>
  <si>
    <t>AA0710</t>
  </si>
  <si>
    <t>AA0720</t>
  </si>
  <si>
    <t>AA0730</t>
  </si>
  <si>
    <t>AA0740</t>
  </si>
  <si>
    <t>AA0760</t>
  </si>
  <si>
    <t>AA0780</t>
  </si>
  <si>
    <t>AA0790</t>
  </si>
  <si>
    <t>AA0810</t>
  </si>
  <si>
    <t>AA0820</t>
  </si>
  <si>
    <t>AA0830</t>
  </si>
  <si>
    <t>AA0850</t>
  </si>
  <si>
    <t>AA0870</t>
  </si>
  <si>
    <t>AA0900</t>
  </si>
  <si>
    <t>AA0910</t>
  </si>
  <si>
    <t>AA0920</t>
  </si>
  <si>
    <t>AA0930</t>
  </si>
  <si>
    <t>AA0950</t>
  </si>
  <si>
    <t>AA0960</t>
  </si>
  <si>
    <t>AA0970</t>
  </si>
  <si>
    <t>AA0990</t>
  </si>
  <si>
    <t>AA1000</t>
  </si>
  <si>
    <t>AA1010</t>
  </si>
  <si>
    <t>AA1020</t>
  </si>
  <si>
    <t>AA1030</t>
  </si>
  <si>
    <t>AA1040</t>
  </si>
  <si>
    <t>AA1050</t>
  </si>
  <si>
    <t>AA1070</t>
  </si>
  <si>
    <t>AA1080</t>
  </si>
  <si>
    <t>AA1090</t>
  </si>
  <si>
    <t>BA2670</t>
  </si>
  <si>
    <t>BA2680</t>
  </si>
  <si>
    <t>BA0040</t>
  </si>
  <si>
    <t>BA0050</t>
  </si>
  <si>
    <t>BA0060</t>
  </si>
  <si>
    <t>BA0080</t>
  </si>
  <si>
    <t>BA0090</t>
  </si>
  <si>
    <t>BA0100</t>
  </si>
  <si>
    <t>BA0220</t>
  </si>
  <si>
    <t>BA0230</t>
  </si>
  <si>
    <t>BA0240</t>
  </si>
  <si>
    <t>BA0250</t>
  </si>
  <si>
    <t>BA0260</t>
  </si>
  <si>
    <t>BA0270</t>
  </si>
  <si>
    <t>BA0280</t>
  </si>
  <si>
    <t>BA0290</t>
  </si>
  <si>
    <t>BA0300</t>
  </si>
  <si>
    <t>BA0320</t>
  </si>
  <si>
    <t>BA0330</t>
  </si>
  <si>
    <t>BA0340</t>
  </si>
  <si>
    <t>BA0350</t>
  </si>
  <si>
    <t>BA0360</t>
  </si>
  <si>
    <t>BA0370</t>
  </si>
  <si>
    <t>BA0380</t>
  </si>
  <si>
    <t>BA0430</t>
  </si>
  <si>
    <t>BA0440</t>
  </si>
  <si>
    <t>BA0450</t>
  </si>
  <si>
    <t>BA0460</t>
  </si>
  <si>
    <t>BA0470</t>
  </si>
  <si>
    <t>BA0480</t>
  </si>
  <si>
    <t>BA0500</t>
  </si>
  <si>
    <t>BA0510</t>
  </si>
  <si>
    <t>BA0520</t>
  </si>
  <si>
    <t>BA0540</t>
  </si>
  <si>
    <t>BA0550</t>
  </si>
  <si>
    <t>BA0560</t>
  </si>
  <si>
    <t>BA0570</t>
  </si>
  <si>
    <t>BA0590</t>
  </si>
  <si>
    <t>BA0600</t>
  </si>
  <si>
    <t>BA0610</t>
  </si>
  <si>
    <t>BA0620</t>
  </si>
  <si>
    <t>BA0630</t>
  </si>
  <si>
    <t>BA0650</t>
  </si>
  <si>
    <t>BA0660</t>
  </si>
  <si>
    <t>BA0670</t>
  </si>
  <si>
    <t>BA0680</t>
  </si>
  <si>
    <t>BA0690</t>
  </si>
  <si>
    <t>BA0710</t>
  </si>
  <si>
    <t>BA0720</t>
  </si>
  <si>
    <t>BA0730</t>
  </si>
  <si>
    <t>BA0740</t>
  </si>
  <si>
    <t>BA0760</t>
  </si>
  <si>
    <t>BA0770</t>
  </si>
  <si>
    <t>BA0780</t>
  </si>
  <si>
    <t>BA0790</t>
  </si>
  <si>
    <t>BA0810</t>
  </si>
  <si>
    <t>BA0820</t>
  </si>
  <si>
    <t>BA0830</t>
  </si>
  <si>
    <t>BA0850</t>
  </si>
  <si>
    <t>BA0860</t>
  </si>
  <si>
    <t>BA0870</t>
  </si>
  <si>
    <t>BA0880</t>
  </si>
  <si>
    <t>BA0890</t>
  </si>
  <si>
    <t>BA0910</t>
  </si>
  <si>
    <t>BA0920</t>
  </si>
  <si>
    <t>BA0930</t>
  </si>
  <si>
    <t>BA0940</t>
  </si>
  <si>
    <t>BA0950</t>
  </si>
  <si>
    <t>BA0970</t>
  </si>
  <si>
    <t>BA0980</t>
  </si>
  <si>
    <t>BA0990</t>
  </si>
  <si>
    <t>BA1000</t>
  </si>
  <si>
    <t>BA1010</t>
  </si>
  <si>
    <t>BA1020</t>
  </si>
  <si>
    <t>BA1040</t>
  </si>
  <si>
    <t>BA1050</t>
  </si>
  <si>
    <t>BA1060</t>
  </si>
  <si>
    <t>BA1070</t>
  </si>
  <si>
    <t>BA1080</t>
  </si>
  <si>
    <t>BA1100</t>
  </si>
  <si>
    <t>BA1110</t>
  </si>
  <si>
    <t>BA1120</t>
  </si>
  <si>
    <t>BA1130</t>
  </si>
  <si>
    <t>BA1150</t>
  </si>
  <si>
    <t>BA1160</t>
  </si>
  <si>
    <t>BA1170</t>
  </si>
  <si>
    <t>BA1180</t>
  </si>
  <si>
    <t>BA1190</t>
  </si>
  <si>
    <t>BA1210</t>
  </si>
  <si>
    <t>BA1220</t>
  </si>
  <si>
    <t>BA1230</t>
  </si>
  <si>
    <t>BA1240</t>
  </si>
  <si>
    <t>BA1250</t>
  </si>
  <si>
    <t>BA1260</t>
  </si>
  <si>
    <t>BA1270</t>
  </si>
  <si>
    <t>BA1290</t>
  </si>
  <si>
    <t>BA1300</t>
  </si>
  <si>
    <t>BA1310</t>
  </si>
  <si>
    <t>BA1320</t>
  </si>
  <si>
    <t>BA1330</t>
  </si>
  <si>
    <t>BA1340</t>
  </si>
  <si>
    <t>BA1360</t>
  </si>
  <si>
    <t>BA1370</t>
  </si>
  <si>
    <t>BA1390</t>
  </si>
  <si>
    <t>BA1400</t>
  </si>
  <si>
    <t>BA1410</t>
  </si>
  <si>
    <t>BA1430</t>
  </si>
  <si>
    <t>BA1440</t>
  </si>
  <si>
    <t>BA1460</t>
  </si>
  <si>
    <t>BA1470</t>
  </si>
  <si>
    <t>BA1480</t>
  </si>
  <si>
    <t>BA1420</t>
  </si>
  <si>
    <t>BA1500</t>
  </si>
  <si>
    <t>BA1510</t>
  </si>
  <si>
    <t>BA1520</t>
  </si>
  <si>
    <t>BA1530</t>
  </si>
  <si>
    <t>BA1540</t>
  </si>
  <si>
    <t>BA1550</t>
  </si>
  <si>
    <t>BA1580</t>
  </si>
  <si>
    <t>BA1590</t>
  </si>
  <si>
    <t>BA1600</t>
  </si>
  <si>
    <t>BA1610</t>
  </si>
  <si>
    <t>BA1620</t>
  </si>
  <si>
    <t>BA1630</t>
  </si>
  <si>
    <t>BA1640</t>
  </si>
  <si>
    <t>BA1650</t>
  </si>
  <si>
    <t>BA1660</t>
  </si>
  <si>
    <t>BA1670</t>
  </si>
  <si>
    <t>BA1690</t>
  </si>
  <si>
    <t>BA1700</t>
  </si>
  <si>
    <t>BA1720</t>
  </si>
  <si>
    <t>BA1730</t>
  </si>
  <si>
    <t>BA1740</t>
  </si>
  <si>
    <t>BA1760</t>
  </si>
  <si>
    <t>BA1770</t>
  </si>
  <si>
    <t>BA1790</t>
  </si>
  <si>
    <t>BA1800</t>
  </si>
  <si>
    <t>BA1820</t>
  </si>
  <si>
    <t>BA1830</t>
  </si>
  <si>
    <t>BA1850</t>
  </si>
  <si>
    <t>BA1860</t>
  </si>
  <si>
    <t>BA1870</t>
  </si>
  <si>
    <t>BA1810</t>
  </si>
  <si>
    <t>BA1890</t>
  </si>
  <si>
    <t>BA1900</t>
  </si>
  <si>
    <t>BA1920</t>
  </si>
  <si>
    <t>BA1930</t>
  </si>
  <si>
    <t>BA1940</t>
  </si>
  <si>
    <t>BA1950</t>
  </si>
  <si>
    <t>BA1960</t>
  </si>
  <si>
    <t>BA1970</t>
  </si>
  <si>
    <t>BA1980</t>
  </si>
  <si>
    <t>BA2000</t>
  </si>
  <si>
    <t>BA2020</t>
  </si>
  <si>
    <t>BA2030</t>
  </si>
  <si>
    <t>BA2050</t>
  </si>
  <si>
    <t>BA2060</t>
  </si>
  <si>
    <t>BA2070</t>
  </si>
  <si>
    <t>BA2120</t>
  </si>
  <si>
    <t>BA2130</t>
  </si>
  <si>
    <t>BA2140</t>
  </si>
  <si>
    <t>BA2160</t>
  </si>
  <si>
    <t>BA2170</t>
  </si>
  <si>
    <t>BA2180</t>
  </si>
  <si>
    <t>BA2200</t>
  </si>
  <si>
    <t>BA2210</t>
  </si>
  <si>
    <t>BA2220</t>
  </si>
  <si>
    <t>BA2250</t>
  </si>
  <si>
    <t>BA2260</t>
  </si>
  <si>
    <t>BA2270</t>
  </si>
  <si>
    <t>BA2290</t>
  </si>
  <si>
    <t>BA2300</t>
  </si>
  <si>
    <t>BA2310</t>
  </si>
  <si>
    <t>BA2340</t>
  </si>
  <si>
    <t>BA2350</t>
  </si>
  <si>
    <t>BA2360</t>
  </si>
  <si>
    <t>BA2380</t>
  </si>
  <si>
    <t>BA2390</t>
  </si>
  <si>
    <t>BA2400</t>
  </si>
  <si>
    <t>BA2430</t>
  </si>
  <si>
    <t>BA2440</t>
  </si>
  <si>
    <t>BA2450</t>
  </si>
  <si>
    <t>BA2470</t>
  </si>
  <si>
    <t>BA2480</t>
  </si>
  <si>
    <t>BA2490</t>
  </si>
  <si>
    <t>BA2510</t>
  </si>
  <si>
    <t>BA2520</t>
  </si>
  <si>
    <t>BA2540</t>
  </si>
  <si>
    <t>BA2550</t>
  </si>
  <si>
    <t>BA2570</t>
  </si>
  <si>
    <t>BA2600</t>
  </si>
  <si>
    <t>BA2610</t>
  </si>
  <si>
    <t>BA2620</t>
  </si>
  <si>
    <t>BA2640</t>
  </si>
  <si>
    <t>BA2650</t>
  </si>
  <si>
    <t>BA2710</t>
  </si>
  <si>
    <t>BA2720</t>
  </si>
  <si>
    <t>BA2730</t>
  </si>
  <si>
    <t>BA2740</t>
  </si>
  <si>
    <t>BA2750</t>
  </si>
  <si>
    <t>BA2760</t>
  </si>
  <si>
    <t>BA2780</t>
  </si>
  <si>
    <t>BA2790</t>
  </si>
  <si>
    <t>BA2800</t>
  </si>
  <si>
    <t>BA2810</t>
  </si>
  <si>
    <t>BA2830</t>
  </si>
  <si>
    <t>BA2840</t>
  </si>
  <si>
    <t>BA2850</t>
  </si>
  <si>
    <t>BA2860</t>
  </si>
  <si>
    <t>BA2870</t>
  </si>
  <si>
    <t>BA2880</t>
  </si>
  <si>
    <t>BA2890</t>
  </si>
  <si>
    <t>CA0020</t>
  </si>
  <si>
    <t>CA0030</t>
  </si>
  <si>
    <t>CA0040</t>
  </si>
  <si>
    <t>CA0060</t>
  </si>
  <si>
    <t>CA0070</t>
  </si>
  <si>
    <t>CA0080</t>
  </si>
  <si>
    <t>CA0090</t>
  </si>
  <si>
    <t>CA0100</t>
  </si>
  <si>
    <t>CA0120</t>
  </si>
  <si>
    <t>CA0130</t>
  </si>
  <si>
    <t>CA0140</t>
  </si>
  <si>
    <t>CA0160</t>
  </si>
  <si>
    <t>CA0170</t>
  </si>
  <si>
    <t>DA0010</t>
  </si>
  <si>
    <t>DA0020</t>
  </si>
  <si>
    <t>EA0020</t>
  </si>
  <si>
    <t>EA0040</t>
  </si>
  <si>
    <t>EA0060</t>
  </si>
  <si>
    <t>EA0080</t>
  </si>
  <si>
    <t>EA0090</t>
  </si>
  <si>
    <t>EA0100</t>
  </si>
  <si>
    <t>EA0110</t>
  </si>
  <si>
    <t>EA0120</t>
  </si>
  <si>
    <t>EA0130</t>
  </si>
  <si>
    <t>EA0140</t>
  </si>
  <si>
    <t>EA0160</t>
  </si>
  <si>
    <t>EA0180</t>
  </si>
  <si>
    <t>EA0190</t>
  </si>
  <si>
    <t>EA0200</t>
  </si>
  <si>
    <t>EA0210</t>
  </si>
  <si>
    <t>EA0220</t>
  </si>
  <si>
    <t>EA0230</t>
  </si>
  <si>
    <t>EA0240</t>
  </si>
  <si>
    <t>EA0250</t>
  </si>
  <si>
    <t>EA0270</t>
  </si>
  <si>
    <t>EA0290</t>
  </si>
  <si>
    <t>EA0300</t>
  </si>
  <si>
    <t>EA0330</t>
  </si>
  <si>
    <t>EA0340</t>
  </si>
  <si>
    <t>EA0360</t>
  </si>
  <si>
    <t>EA0380</t>
  </si>
  <si>
    <t>EA0390</t>
  </si>
  <si>
    <t>EA0400</t>
  </si>
  <si>
    <t>EA0410</t>
  </si>
  <si>
    <t>EA0420</t>
  </si>
  <si>
    <t>EA0430</t>
  </si>
  <si>
    <t>EA0440</t>
  </si>
  <si>
    <t>EA0450</t>
  </si>
  <si>
    <t>EA0470</t>
  </si>
  <si>
    <t>EA0490</t>
  </si>
  <si>
    <t>EA0500</t>
  </si>
  <si>
    <t>EA0510</t>
  </si>
  <si>
    <t>EA0520</t>
  </si>
  <si>
    <t>EA0530</t>
  </si>
  <si>
    <t>EA0540</t>
  </si>
  <si>
    <t>EA0550</t>
  </si>
  <si>
    <t>EA0560</t>
  </si>
  <si>
    <t>Altri oneri straordinari</t>
  </si>
  <si>
    <t>YA0020</t>
  </si>
  <si>
    <t>YA0030</t>
  </si>
  <si>
    <t>YA0040</t>
  </si>
  <si>
    <t>YA0050</t>
  </si>
  <si>
    <t>YA0070</t>
  </si>
  <si>
    <t>YA0080</t>
  </si>
  <si>
    <t>YA0090</t>
  </si>
  <si>
    <t>Altre immobilizzazioni immateriali</t>
  </si>
  <si>
    <t>Terreni indisponibili</t>
  </si>
  <si>
    <t>Crediti finanziari v/Stato</t>
  </si>
  <si>
    <t>Crediti finanziari v/altri</t>
  </si>
  <si>
    <t>Depositi cauzionali</t>
  </si>
  <si>
    <t>Crediti v/prefetture</t>
  </si>
  <si>
    <t>Crediti v/Regione o Provincia Autonoma per ricostituzione risorse da investimenti esercizi precedenti</t>
  </si>
  <si>
    <t>Altri titoli che non costituiscono immobilizzazioni</t>
  </si>
  <si>
    <t>Tesoreria Unica</t>
  </si>
  <si>
    <t>Ratei attivi</t>
  </si>
  <si>
    <t>Finanziamenti da altri soggetti pubblici per investimenti</t>
  </si>
  <si>
    <t>Fondi per imposte, anche differite</t>
  </si>
  <si>
    <t>Debiti v/altri finanziatori</t>
  </si>
  <si>
    <t>Ratei passivi</t>
  </si>
  <si>
    <t>DESCRIZIONE</t>
  </si>
  <si>
    <t>AAA020</t>
  </si>
  <si>
    <t>AAA030</t>
  </si>
  <si>
    <t>AAA050</t>
  </si>
  <si>
    <t>AAA060</t>
  </si>
  <si>
    <t>AAA080</t>
  </si>
  <si>
    <t>AAA090</t>
  </si>
  <si>
    <t>AAA100</t>
  </si>
  <si>
    <t>AAA110</t>
  </si>
  <si>
    <t>AAA120</t>
  </si>
  <si>
    <t>AAA140</t>
  </si>
  <si>
    <t>AAA150</t>
  </si>
  <si>
    <t>AAA160</t>
  </si>
  <si>
    <t>AAA170</t>
  </si>
  <si>
    <t>AAA180</t>
  </si>
  <si>
    <t>AAA190</t>
  </si>
  <si>
    <t>AAA200</t>
  </si>
  <si>
    <t>AAA210</t>
  </si>
  <si>
    <t>AAA230</t>
  </si>
  <si>
    <t>AAA240</t>
  </si>
  <si>
    <t>AAA250</t>
  </si>
  <si>
    <t>AAA260</t>
  </si>
  <si>
    <t>AAA290</t>
  </si>
  <si>
    <t>AAA300</t>
  </si>
  <si>
    <t>AAA330</t>
  </si>
  <si>
    <t>AAA340</t>
  </si>
  <si>
    <t>AAA360</t>
  </si>
  <si>
    <t>AAA370</t>
  </si>
  <si>
    <t>AAA390</t>
  </si>
  <si>
    <t>AAA400</t>
  </si>
  <si>
    <t>AAA420</t>
  </si>
  <si>
    <t>AAA430</t>
  </si>
  <si>
    <t>AAA450</t>
  </si>
  <si>
    <t>AAA460</t>
  </si>
  <si>
    <t>AAA480</t>
  </si>
  <si>
    <t>AAA490</t>
  </si>
  <si>
    <t>AAA500</t>
  </si>
  <si>
    <t>AAA520</t>
  </si>
  <si>
    <t>AAA530</t>
  </si>
  <si>
    <t>AAA540</t>
  </si>
  <si>
    <t>AAA560</t>
  </si>
  <si>
    <t>AAA570</t>
  </si>
  <si>
    <t>AAA580</t>
  </si>
  <si>
    <t>AAA590</t>
  </si>
  <si>
    <t>AAA600</t>
  </si>
  <si>
    <t>AAA610</t>
  </si>
  <si>
    <t>AAA620</t>
  </si>
  <si>
    <t>AAA630</t>
  </si>
  <si>
    <t>AAA660</t>
  </si>
  <si>
    <t>AAA670</t>
  </si>
  <si>
    <t>AAA680</t>
  </si>
  <si>
    <t>AAA690</t>
  </si>
  <si>
    <t>AAA710</t>
  </si>
  <si>
    <t>AAA730</t>
  </si>
  <si>
    <t>AAA740</t>
  </si>
  <si>
    <t>AAA750</t>
  </si>
  <si>
    <t>AAA760</t>
  </si>
  <si>
    <t>ABA020</t>
  </si>
  <si>
    <t>ABA030</t>
  </si>
  <si>
    <t>ABA040</t>
  </si>
  <si>
    <t>ABA050</t>
  </si>
  <si>
    <t>ABA060</t>
  </si>
  <si>
    <t>ABA070</t>
  </si>
  <si>
    <t>ABA080</t>
  </si>
  <si>
    <t>ABA090</t>
  </si>
  <si>
    <t>ABA100</t>
  </si>
  <si>
    <t>ABA120</t>
  </si>
  <si>
    <t>ABA130</t>
  </si>
  <si>
    <t>ABA140</t>
  </si>
  <si>
    <t>ABA150</t>
  </si>
  <si>
    <t>ABA160</t>
  </si>
  <si>
    <t>ABA170</t>
  </si>
  <si>
    <t>ABA180</t>
  </si>
  <si>
    <t>ABA210</t>
  </si>
  <si>
    <t>ABA220</t>
  </si>
  <si>
    <t>ABA230</t>
  </si>
  <si>
    <t>ABA240</t>
  </si>
  <si>
    <t>ABA250</t>
  </si>
  <si>
    <t>ABA260</t>
  </si>
  <si>
    <t>ABA270</t>
  </si>
  <si>
    <t>ABA280</t>
  </si>
  <si>
    <t>ABA300</t>
  </si>
  <si>
    <t>ABA310</t>
  </si>
  <si>
    <t>ABA320</t>
  </si>
  <si>
    <t>ABA330</t>
  </si>
  <si>
    <t>ABA340</t>
  </si>
  <si>
    <t>ABA370</t>
  </si>
  <si>
    <t>ABA380</t>
  </si>
  <si>
    <t>ABA390</t>
  </si>
  <si>
    <t>ABA400</t>
  </si>
  <si>
    <t>ABA410</t>
  </si>
  <si>
    <t>ABA420</t>
  </si>
  <si>
    <t>ABA430</t>
  </si>
  <si>
    <t>ABA440</t>
  </si>
  <si>
    <t>ABA450</t>
  </si>
  <si>
    <t>ABA460</t>
  </si>
  <si>
    <t>ABA480</t>
  </si>
  <si>
    <t>ABA490</t>
  </si>
  <si>
    <t>ABA500</t>
  </si>
  <si>
    <t>ABA510</t>
  </si>
  <si>
    <t>ABA520</t>
  </si>
  <si>
    <t>ABA530</t>
  </si>
  <si>
    <t>ABA540</t>
  </si>
  <si>
    <t>ABA560</t>
  </si>
  <si>
    <t>ABA570</t>
  </si>
  <si>
    <t>ABA580</t>
  </si>
  <si>
    <t>ABA590</t>
  </si>
  <si>
    <t>ABA600</t>
  </si>
  <si>
    <t>B.II.5</t>
  </si>
  <si>
    <t>ABA610</t>
  </si>
  <si>
    <t>ABA620</t>
  </si>
  <si>
    <t>ABA630</t>
  </si>
  <si>
    <t>ABA640</t>
  </si>
  <si>
    <t>ABA650</t>
  </si>
  <si>
    <t>B.II.7</t>
  </si>
  <si>
    <t>Crediti v/altri</t>
  </si>
  <si>
    <t>ABA660</t>
  </si>
  <si>
    <t>ABA670</t>
  </si>
  <si>
    <t>ABA680</t>
  </si>
  <si>
    <t>ABA690</t>
  </si>
  <si>
    <t>ABA700</t>
  </si>
  <si>
    <t>ABA710</t>
  </si>
  <si>
    <t>ABA730</t>
  </si>
  <si>
    <t>ABA740</t>
  </si>
  <si>
    <t>ABA760</t>
  </si>
  <si>
    <t>ABA770</t>
  </si>
  <si>
    <t>ABA780</t>
  </si>
  <si>
    <t>ABA790</t>
  </si>
  <si>
    <t>ACA010</t>
  </si>
  <si>
    <t>ACA020</t>
  </si>
  <si>
    <t>ACA040</t>
  </si>
  <si>
    <t>ACA050</t>
  </si>
  <si>
    <t>ADA000</t>
  </si>
  <si>
    <t>ADA010</t>
  </si>
  <si>
    <t>ADA020</t>
  </si>
  <si>
    <t>ADA030</t>
  </si>
  <si>
    <t>PAA000</t>
  </si>
  <si>
    <t>PAA020</t>
  </si>
  <si>
    <t>PAA040</t>
  </si>
  <si>
    <t>PAA050</t>
  </si>
  <si>
    <t>PAA060</t>
  </si>
  <si>
    <t>PAA070</t>
  </si>
  <si>
    <t>PAA080</t>
  </si>
  <si>
    <t>PAA090</t>
  </si>
  <si>
    <t>PAA100</t>
  </si>
  <si>
    <t>PAA120</t>
  </si>
  <si>
    <t>PAA130</t>
  </si>
  <si>
    <t>PAA140</t>
  </si>
  <si>
    <t>PAA150</t>
  </si>
  <si>
    <t>PAA160</t>
  </si>
  <si>
    <t>PAA180</t>
  </si>
  <si>
    <t>PAA190</t>
  </si>
  <si>
    <t>PAA200</t>
  </si>
  <si>
    <t>A.VI</t>
  </si>
  <si>
    <t>PAA210</t>
  </si>
  <si>
    <t>PAA220</t>
  </si>
  <si>
    <t>PBA000</t>
  </si>
  <si>
    <t>PBA020</t>
  </si>
  <si>
    <t>PBA030</t>
  </si>
  <si>
    <t>PBA040</t>
  </si>
  <si>
    <t>PBA050</t>
  </si>
  <si>
    <t>PBA060</t>
  </si>
  <si>
    <t>PBA080</t>
  </si>
  <si>
    <t>PBA090</t>
  </si>
  <si>
    <t>PBA100</t>
  </si>
  <si>
    <t>PBA110</t>
  </si>
  <si>
    <t>PBA120</t>
  </si>
  <si>
    <t>PBA130</t>
  </si>
  <si>
    <t>PBA140</t>
  </si>
  <si>
    <t>PBA160</t>
  </si>
  <si>
    <t>PBA170</t>
  </si>
  <si>
    <t>PBA180</t>
  </si>
  <si>
    <t>PBA190</t>
  </si>
  <si>
    <t>PBA210</t>
  </si>
  <si>
    <t>PBA230</t>
  </si>
  <si>
    <t>PBA240</t>
  </si>
  <si>
    <t>PBA250</t>
  </si>
  <si>
    <t>PBA260</t>
  </si>
  <si>
    <t>PCA000</t>
  </si>
  <si>
    <t>PCA010</t>
  </si>
  <si>
    <t>PDA000</t>
  </si>
  <si>
    <t>PDA020</t>
  </si>
  <si>
    <t>PDA030</t>
  </si>
  <si>
    <t>PDA040</t>
  </si>
  <si>
    <t>PDA050</t>
  </si>
  <si>
    <t>PDA060</t>
  </si>
  <si>
    <t>PDA080</t>
  </si>
  <si>
    <t>PDA090</t>
  </si>
  <si>
    <t>PDA100</t>
  </si>
  <si>
    <t>PDA110</t>
  </si>
  <si>
    <t>PDA120</t>
  </si>
  <si>
    <t>PDA130</t>
  </si>
  <si>
    <t>PDA150</t>
  </si>
  <si>
    <t>PDA160</t>
  </si>
  <si>
    <t>PDA170</t>
  </si>
  <si>
    <t>PDA180</t>
  </si>
  <si>
    <t>PDA190</t>
  </si>
  <si>
    <t>PDA200</t>
  </si>
  <si>
    <t>PDA210</t>
  </si>
  <si>
    <t>PDA220</t>
  </si>
  <si>
    <t>PDA230</t>
  </si>
  <si>
    <t>PDA250</t>
  </si>
  <si>
    <t>PDA260</t>
  </si>
  <si>
    <t>PDA270</t>
  </si>
  <si>
    <t>PDA290</t>
  </si>
  <si>
    <t>PDA300</t>
  </si>
  <si>
    <t>PDA310</t>
  </si>
  <si>
    <t>PDA320</t>
  </si>
  <si>
    <t>PDA330</t>
  </si>
  <si>
    <t>PDA360</t>
  </si>
  <si>
    <t>PDA370</t>
  </si>
  <si>
    <t>PDA380</t>
  </si>
  <si>
    <t>PEA010</t>
  </si>
  <si>
    <t>PEA020</t>
  </si>
  <si>
    <t>PEA040</t>
  </si>
  <si>
    <t>PEA050</t>
  </si>
  <si>
    <t>PFA000</t>
  </si>
  <si>
    <t>PFA010</t>
  </si>
  <si>
    <t>PFA020</t>
  </si>
  <si>
    <t>PFA030</t>
  </si>
  <si>
    <t>CONTO  ECONOMICO</t>
  </si>
  <si>
    <t>VARIAZIONE T/T-1</t>
  </si>
  <si>
    <t>Importo</t>
  </si>
  <si>
    <t>%</t>
  </si>
  <si>
    <t>A)</t>
  </si>
  <si>
    <t>VALORE DELLA PRODUZIONE</t>
  </si>
  <si>
    <t>1)</t>
  </si>
  <si>
    <t>Contributi in c/esercizio</t>
  </si>
  <si>
    <t>a.1.a</t>
  </si>
  <si>
    <t>a)</t>
  </si>
  <si>
    <t>Contributi in c/esercizio - da Regione o Provincia Autonoma per quota F.S. regionale</t>
  </si>
  <si>
    <t>b)</t>
  </si>
  <si>
    <t>Contributi in c/esercizio - extra fondo</t>
  </si>
  <si>
    <t>a.1.b.1</t>
  </si>
  <si>
    <t>Contributi da Regione o Prov. Aut. (extra fondo) - vincolati</t>
  </si>
  <si>
    <t>a.1.b.2</t>
  </si>
  <si>
    <t>2)</t>
  </si>
  <si>
    <t>Contributi da Regione o Prov. Aut. (extra fondo) - Risorse aggiuntive da bilancio a titolo di copertura LEA</t>
  </si>
  <si>
    <t>a.1.b.3</t>
  </si>
  <si>
    <t>3)</t>
  </si>
  <si>
    <t>Contributi da Regione o Prov. Aut. (extra fondo) - Risorse aggiuntive da bilancio a titolo di copertura extra LEA</t>
  </si>
  <si>
    <t>a.1.b.4</t>
  </si>
  <si>
    <t>4)</t>
  </si>
  <si>
    <t>Contributi da Regione o Prov. Aut. (extra fondo) - altro</t>
  </si>
  <si>
    <t>a.1.b.5</t>
  </si>
  <si>
    <t>5)</t>
  </si>
  <si>
    <t>Contributi da aziende sanitarie pubbliche (extra fondo)</t>
  </si>
  <si>
    <t>a.1.b.6</t>
  </si>
  <si>
    <t>6)</t>
  </si>
  <si>
    <t>Contributi da altri soggetti pubblici</t>
  </si>
  <si>
    <t>c)</t>
  </si>
  <si>
    <t>Contributi in c/esercizio - per ricerca</t>
  </si>
  <si>
    <t>a.1.c.1</t>
  </si>
  <si>
    <t>da Ministero della Salute per ricerca corrente</t>
  </si>
  <si>
    <t>a.1.c.2</t>
  </si>
  <si>
    <t>da Ministero della Salute per ricerca finalizzata</t>
  </si>
  <si>
    <t>a.1.c.3</t>
  </si>
  <si>
    <t>da Regione e altri soggetti pubblici</t>
  </si>
  <si>
    <t>a.1.c.4</t>
  </si>
  <si>
    <t>da privati</t>
  </si>
  <si>
    <t>a.1.d</t>
  </si>
  <si>
    <t>d)</t>
  </si>
  <si>
    <t>Contributi in c/esercizio - da privati</t>
  </si>
  <si>
    <t>a.2</t>
  </si>
  <si>
    <t>Rettifica contributi c/esercizio per destinazione ad investimenti</t>
  </si>
  <si>
    <t>a.3</t>
  </si>
  <si>
    <t>Utilizzo fondi per quote inutilizzate contributi vincolati di esercizi precedenti</t>
  </si>
  <si>
    <t>a.4</t>
  </si>
  <si>
    <t>Ricavi per prestazioni sanitarie e sociosanitarie a rilevanza sanitaria</t>
  </si>
  <si>
    <t>a.4.a</t>
  </si>
  <si>
    <t>Ricavi per prestazioni sanitarie e sociosanitarie - ad aziende sanitarie pubbliche</t>
  </si>
  <si>
    <t>a.4.b</t>
  </si>
  <si>
    <t>Ricavi per prestazioni sanitarie e sociosanitarie - intramoenia</t>
  </si>
  <si>
    <t>a.4.c</t>
  </si>
  <si>
    <t>Ricavi per prestazioni sanitarie e sociosanitarie - altro</t>
  </si>
  <si>
    <t>a.5</t>
  </si>
  <si>
    <t>Concorsi, recuperi e rimborsi</t>
  </si>
  <si>
    <t>a.6</t>
  </si>
  <si>
    <t>Compartecipazione alla spesa per prestazioni sanitarie (Ticket)</t>
  </si>
  <si>
    <t>a.7</t>
  </si>
  <si>
    <t>7)</t>
  </si>
  <si>
    <t>Quota contributi in c/capitale imputata nell'esercizio</t>
  </si>
  <si>
    <t>a.8</t>
  </si>
  <si>
    <t>8)</t>
  </si>
  <si>
    <t>Incrementi delle immobilizzazioni per lavori interni</t>
  </si>
  <si>
    <t>a.9</t>
  </si>
  <si>
    <t>9)</t>
  </si>
  <si>
    <t>Altri ricavi e proventi</t>
  </si>
  <si>
    <t>Totale A)</t>
  </si>
  <si>
    <t>B)</t>
  </si>
  <si>
    <t>COSTI DELLA PRODUZIONE</t>
  </si>
  <si>
    <t>Acquisti di beni</t>
  </si>
  <si>
    <t>b.1.a</t>
  </si>
  <si>
    <t>Acquisti di beni sanitari</t>
  </si>
  <si>
    <t>b.1.b</t>
  </si>
  <si>
    <t>Acquisti di beni non sanitari</t>
  </si>
  <si>
    <t>Acquisti di servizi sanitari</t>
  </si>
  <si>
    <t>b.2.a</t>
  </si>
  <si>
    <t>Acquisti di servizi sanitari - Medicina di base</t>
  </si>
  <si>
    <t>b.2.b</t>
  </si>
  <si>
    <t>Acquisti di servizi sanitari - Farmaceutica</t>
  </si>
  <si>
    <t>b.2.c</t>
  </si>
  <si>
    <t>Acquisti di servizi sanitari per assitenza specialistica ambulatoriale</t>
  </si>
  <si>
    <t>b.2.d</t>
  </si>
  <si>
    <t>Acquisti di servizi sanitari per assistenza riabilitativa</t>
  </si>
  <si>
    <t>b.2.e</t>
  </si>
  <si>
    <t>e)</t>
  </si>
  <si>
    <t>Acquisti di servizi sanitari per assistenza integrativa</t>
  </si>
  <si>
    <t>b.2.f</t>
  </si>
  <si>
    <t>f)</t>
  </si>
  <si>
    <t>Acquisti di servizi sanitari per assistenza protesica</t>
  </si>
  <si>
    <t>b.2.g</t>
  </si>
  <si>
    <t>g)</t>
  </si>
  <si>
    <t>b.2.h</t>
  </si>
  <si>
    <t>h)</t>
  </si>
  <si>
    <t>Acquisti prestazioni di psichiatrica residenziale e semiresidenziale</t>
  </si>
  <si>
    <t>b.2.i</t>
  </si>
  <si>
    <t>i)</t>
  </si>
  <si>
    <t>Acquisti prestazioni di distribuzione farmaci File F</t>
  </si>
  <si>
    <t>b.2.j</t>
  </si>
  <si>
    <t>j)</t>
  </si>
  <si>
    <t>Acquisti prestazioni termali in convenzione</t>
  </si>
  <si>
    <t>b.2.k</t>
  </si>
  <si>
    <t>k)</t>
  </si>
  <si>
    <t>Acquisti prestazioni di trasporto sanitario</t>
  </si>
  <si>
    <t>b.2.l</t>
  </si>
  <si>
    <t>l)</t>
  </si>
  <si>
    <t>Acquisti prestazioni  socio-sanitarie a rilevanza sanitaria</t>
  </si>
  <si>
    <t>b.2.m</t>
  </si>
  <si>
    <t>m)</t>
  </si>
  <si>
    <t>Compartecipazione al personale per att. Libero-prof. (intramoenia)</t>
  </si>
  <si>
    <t>b.2.n</t>
  </si>
  <si>
    <t>n)</t>
  </si>
  <si>
    <t>Rimborsi Assegni e contributi sanitari</t>
  </si>
  <si>
    <t>b.2.o</t>
  </si>
  <si>
    <t>o)</t>
  </si>
  <si>
    <t>Consulenze, collaborazioni, interinale, altre prestazioni di lavoro sanitarie e sociosanitarie</t>
  </si>
  <si>
    <t>b.2.p</t>
  </si>
  <si>
    <t>p)</t>
  </si>
  <si>
    <t>Altri servizi sanitari e sociosanitari a rilevanza sanitaria</t>
  </si>
  <si>
    <t>b.2.q</t>
  </si>
  <si>
    <t>q)</t>
  </si>
  <si>
    <t>Costi per differenziale Tariffe TUC</t>
  </si>
  <si>
    <t>Acquisti di servizi non sanitari</t>
  </si>
  <si>
    <t>b.3.a</t>
  </si>
  <si>
    <t>Servizi non sanitari</t>
  </si>
  <si>
    <t>b.3.b</t>
  </si>
  <si>
    <t>b.3.c</t>
  </si>
  <si>
    <t>Formazione</t>
  </si>
  <si>
    <t>b.4</t>
  </si>
  <si>
    <t>Manutenzione e riparazione</t>
  </si>
  <si>
    <t>b.5</t>
  </si>
  <si>
    <t>Godimento di beni di terzi</t>
  </si>
  <si>
    <t>Costi del personale</t>
  </si>
  <si>
    <t>b.6.a</t>
  </si>
  <si>
    <t>Personale dirigente medico</t>
  </si>
  <si>
    <t>b.6.b</t>
  </si>
  <si>
    <t>Personale dirigente ruolo sanitario non medico</t>
  </si>
  <si>
    <t>b.6.c</t>
  </si>
  <si>
    <t>Personale comparto ruolo sanitario</t>
  </si>
  <si>
    <t>b.6.d</t>
  </si>
  <si>
    <t>Personale dirigente altri ruoli</t>
  </si>
  <si>
    <t>b.6.e</t>
  </si>
  <si>
    <t>Personale comparto altri ruoli</t>
  </si>
  <si>
    <t>b.7</t>
  </si>
  <si>
    <t>Oneri diversi di gestione</t>
  </si>
  <si>
    <t>Ammortamenti</t>
  </si>
  <si>
    <t>b.8.a</t>
  </si>
  <si>
    <t>Ammortamenti immobilizzazioni immateriali</t>
  </si>
  <si>
    <t>b.8.b</t>
  </si>
  <si>
    <t>Ammortamenti dei Fabbricati</t>
  </si>
  <si>
    <t>b.8.c</t>
  </si>
  <si>
    <t>b.9</t>
  </si>
  <si>
    <t>Svalutazione delle immobilizzazioni e dei crediti</t>
  </si>
  <si>
    <t>10)</t>
  </si>
  <si>
    <t>Variazione delle rimanenze</t>
  </si>
  <si>
    <t>b.10.a</t>
  </si>
  <si>
    <t>Variazione delle rimanenze sanitarie</t>
  </si>
  <si>
    <t>b.10.b</t>
  </si>
  <si>
    <t>Variazione delle rimanenze non sanitarie</t>
  </si>
  <si>
    <t>11)</t>
  </si>
  <si>
    <t>Accantonamenti</t>
  </si>
  <si>
    <t>b.11.a</t>
  </si>
  <si>
    <t>Accantonamenti per rischi</t>
  </si>
  <si>
    <t>b.11.b</t>
  </si>
  <si>
    <t xml:space="preserve">Accantonamenti per premio operosità </t>
  </si>
  <si>
    <t>b.11.c</t>
  </si>
  <si>
    <t>Accantonamenti per quote inutilizzate di contributi vincolati</t>
  </si>
  <si>
    <t>b.11.d</t>
  </si>
  <si>
    <t>Totale B)</t>
  </si>
  <si>
    <t>DIFF. TRA VALORE E COSTI DELLA PRODUZIONE (A-B)</t>
  </si>
  <si>
    <t>C)</t>
  </si>
  <si>
    <t>PROVENTI E ONERI FINANZIARI</t>
  </si>
  <si>
    <t>c.1</t>
  </si>
  <si>
    <t>Interessi attivi ed altri proventi finanziari</t>
  </si>
  <si>
    <t>c.2</t>
  </si>
  <si>
    <t>Interessi passivi ed altri oneri finanziari</t>
  </si>
  <si>
    <t>Totale C)</t>
  </si>
  <si>
    <t>D)</t>
  </si>
  <si>
    <t>RETTIFICHE DI VALORE DI ATTIVITA' FINANZIARIE</t>
  </si>
  <si>
    <t>Cd.1</t>
  </si>
  <si>
    <t>Rivalutazioni</t>
  </si>
  <si>
    <t>d.2</t>
  </si>
  <si>
    <t>Svalutazioni</t>
  </si>
  <si>
    <t>Totale D)</t>
  </si>
  <si>
    <t>E)</t>
  </si>
  <si>
    <t>PROVENTI E ONERI STRAORDINARI</t>
  </si>
  <si>
    <t>Proventi straordinari</t>
  </si>
  <si>
    <t>e.1.a</t>
  </si>
  <si>
    <t>Plusvalenze</t>
  </si>
  <si>
    <t>e.1.b</t>
  </si>
  <si>
    <t>Oneri straordinari</t>
  </si>
  <si>
    <t>e.2.a</t>
  </si>
  <si>
    <t>Minusvalenze</t>
  </si>
  <si>
    <t>e.2.b</t>
  </si>
  <si>
    <t>Totale E)</t>
  </si>
  <si>
    <t>RISULTATO PRIMA DELLE IMPOSTE (A-B+C+D+E)</t>
  </si>
  <si>
    <t>Y)</t>
  </si>
  <si>
    <t>IMPOSTE SUL REDDITO DELL'ESERCIZIO</t>
  </si>
  <si>
    <t>IRAP</t>
  </si>
  <si>
    <t>y.1.a</t>
  </si>
  <si>
    <t>y.1.b</t>
  </si>
  <si>
    <t>IRAP relativa a collaboratori e personale assimilato a lavoro dipendente</t>
  </si>
  <si>
    <t>y.1.c</t>
  </si>
  <si>
    <t>y.1.d</t>
  </si>
  <si>
    <t>IRAP relativa ad attività commerciali</t>
  </si>
  <si>
    <t>y.2</t>
  </si>
  <si>
    <t>IRES</t>
  </si>
  <si>
    <t>y.3</t>
  </si>
  <si>
    <t>Accantonamento a fondo imposte (accertamenti, condoni, ecc.)</t>
  </si>
  <si>
    <t>Totale Y)</t>
  </si>
  <si>
    <t>UTILE (PERDITA) DELL'ESERCIZIO</t>
  </si>
  <si>
    <t>Il Direttore Generale</t>
  </si>
  <si>
    <t xml:space="preserve">                  STATO  PATRIMONIALE</t>
  </si>
  <si>
    <t xml:space="preserve">                  PASSIVO E PATRIMONIO NETTO</t>
  </si>
  <si>
    <r>
      <t xml:space="preserve">SCHEMA DI BILANCIO
</t>
    </r>
    <r>
      <rPr>
        <i/>
        <sz val="16"/>
        <rFont val="Garamond"/>
        <family val="1"/>
      </rPr>
      <t>Decreto Interministeriale ___________</t>
    </r>
  </si>
  <si>
    <t>PATRIMONIO NETTO</t>
  </si>
  <si>
    <t>A.I</t>
  </si>
  <si>
    <t>I</t>
  </si>
  <si>
    <t>II</t>
  </si>
  <si>
    <t>Finanziamenti per investimenti</t>
  </si>
  <si>
    <t>A.II.1</t>
  </si>
  <si>
    <t>Finanziamenti da Stato per investimenti</t>
  </si>
  <si>
    <t>A.II.2.a)</t>
  </si>
  <si>
    <t>Finanziamenti da Stato ex art. 20 Legge 67/88</t>
  </si>
  <si>
    <t>A.II.2.b)</t>
  </si>
  <si>
    <t>Finanziamenti da Stato per ricerca</t>
  </si>
  <si>
    <t>A.II.2.c</t>
  </si>
  <si>
    <t>Finanziamenti da Stato - altro</t>
  </si>
  <si>
    <t>A.II.3)</t>
  </si>
  <si>
    <t>Finanziamenti da Regione per investimenti</t>
  </si>
  <si>
    <t>A.II.4)</t>
  </si>
  <si>
    <t>A.II.5)</t>
  </si>
  <si>
    <t>Finanziamenti per investimenti da rettifica contributi in conto esercizio</t>
  </si>
  <si>
    <t>A.III</t>
  </si>
  <si>
    <t>III</t>
  </si>
  <si>
    <t>A.IV</t>
  </si>
  <si>
    <t>IV</t>
  </si>
  <si>
    <t>Altre riserve</t>
  </si>
  <si>
    <t>A.V</t>
  </si>
  <si>
    <t>V</t>
  </si>
  <si>
    <t>Contributi per ripiano perdite</t>
  </si>
  <si>
    <t>VI</t>
  </si>
  <si>
    <t>Utili (perdite) portati a nuovo</t>
  </si>
  <si>
    <t>A.VII</t>
  </si>
  <si>
    <t>VII</t>
  </si>
  <si>
    <t>Utile (perdita) dell'esercizio</t>
  </si>
  <si>
    <t>FONDI PER RISCHI ED ONERI</t>
  </si>
  <si>
    <t>B.1</t>
  </si>
  <si>
    <t>B.2</t>
  </si>
  <si>
    <t>Fondi per rischi</t>
  </si>
  <si>
    <t>B.3</t>
  </si>
  <si>
    <t>Fondi da distribuire</t>
  </si>
  <si>
    <t>B.4)</t>
  </si>
  <si>
    <t>Quota inutilizzata contributi di parte corrente vincolati</t>
  </si>
  <si>
    <t>B.5)</t>
  </si>
  <si>
    <t>Altri fondi oneri</t>
  </si>
  <si>
    <t>TRATTAMENTO FINE RAPPORTO</t>
  </si>
  <si>
    <t>C.1)</t>
  </si>
  <si>
    <t>Premi operosità</t>
  </si>
  <si>
    <t>C.2)</t>
  </si>
  <si>
    <t>TFR personale dipendente</t>
  </si>
  <si>
    <t>DEBITI (con separata indicazione, per ciascuna voce, degli importi esigibili oltre l'esercizio successivo)</t>
  </si>
  <si>
    <t>Entro 12 mesi</t>
  </si>
  <si>
    <t>Oltre 12 mesi</t>
  </si>
  <si>
    <t>D.1)</t>
  </si>
  <si>
    <t>Mutui passivi</t>
  </si>
  <si>
    <t>D.2)</t>
  </si>
  <si>
    <t>Debiti v/Stato</t>
  </si>
  <si>
    <t>D.3)</t>
  </si>
  <si>
    <t>Debiti v/Regione o Provincia Autonoma</t>
  </si>
  <si>
    <t>D.4)</t>
  </si>
  <si>
    <t>Debiti v/aziende sanitarie pubbliche</t>
  </si>
  <si>
    <t>D.5).a</t>
  </si>
  <si>
    <t>Debiti v/aziende sanitarie pubbliche della Regione per spesa corrente e mobilità</t>
  </si>
  <si>
    <t>D.5).b</t>
  </si>
  <si>
    <t xml:space="preserve">Debiti v/aziende sanitarie pubbliche della Regione per finanziamento sanitario aggiuntivo corrente LEA </t>
  </si>
  <si>
    <t>D.5).c</t>
  </si>
  <si>
    <t xml:space="preserve">Debiti v/aziende sanitarie pubbliche della Regione per finanziamento sanitario aggiuntivo corrente extra LEA </t>
  </si>
  <si>
    <t>D.5).d</t>
  </si>
  <si>
    <t>Debiti v/aziende sanitarie pubbliche della Regione per altre prestazioni</t>
  </si>
  <si>
    <t>D.5).e</t>
  </si>
  <si>
    <t>Debiti v/aziende sanitarie pubbliche della Regione per versamenti a patrimonio netto</t>
  </si>
  <si>
    <t>D.5).f</t>
  </si>
  <si>
    <t>Debiti v/aziende sanitarie pubbliche fuori Regione</t>
  </si>
  <si>
    <t>D.6)</t>
  </si>
  <si>
    <t>Debiti v/società partecipate e/o enti dipendenti della Regione</t>
  </si>
  <si>
    <t>D.7)</t>
  </si>
  <si>
    <t>Debiti v/fornitori</t>
  </si>
  <si>
    <t>D.8)</t>
  </si>
  <si>
    <t>Debiti v/Istituto Tesoriere</t>
  </si>
  <si>
    <t>D.9)</t>
  </si>
  <si>
    <t>Debiti tributari</t>
  </si>
  <si>
    <t>D.10)</t>
  </si>
  <si>
    <t>D.11)</t>
  </si>
  <si>
    <t>Debiti v/istituti previdenziali, assistenziali e sicurezza sociale</t>
  </si>
  <si>
    <t>D.12)</t>
  </si>
  <si>
    <t>12)</t>
  </si>
  <si>
    <t>Debiti v/altri</t>
  </si>
  <si>
    <t>RATEI E RISCONTI PASSIVI</t>
  </si>
  <si>
    <t>E.1)</t>
  </si>
  <si>
    <t>E.2)</t>
  </si>
  <si>
    <t>TOTALE PASSIVO E PATRIMONIO NETTO (A+B+C+D+E)</t>
  </si>
  <si>
    <t>F)</t>
  </si>
  <si>
    <t>CONTI D'ORDINE</t>
  </si>
  <si>
    <t>F.1)</t>
  </si>
  <si>
    <t>F.2)</t>
  </si>
  <si>
    <t>F.3)</t>
  </si>
  <si>
    <t>F.4)</t>
  </si>
  <si>
    <t>Totale F)</t>
  </si>
  <si>
    <t>STATO  PATRIMONIALE</t>
  </si>
  <si>
    <t>ATTIVO</t>
  </si>
  <si>
    <t>IMMOBILIZZAZIONI</t>
  </si>
  <si>
    <t>Immobilizzazioni immateriali</t>
  </si>
  <si>
    <t>A.I.1</t>
  </si>
  <si>
    <t>Costi d'impianto e di ampliamento</t>
  </si>
  <si>
    <t>A.I.2</t>
  </si>
  <si>
    <t>Costi di ricerca e sviluppo</t>
  </si>
  <si>
    <t>A.I.3</t>
  </si>
  <si>
    <t>Diritti di brevetto e di utilizzazione delle opere dell'ingegno</t>
  </si>
  <si>
    <t>A.I.4</t>
  </si>
  <si>
    <t>Immobilizzazioni immateriali in corso e acconti</t>
  </si>
  <si>
    <t>A.I.5</t>
  </si>
  <si>
    <t>Immobilizzazioni materiali</t>
  </si>
  <si>
    <t>Terreni</t>
  </si>
  <si>
    <t>A.II.1.A</t>
  </si>
  <si>
    <t>A.II.1.B</t>
  </si>
  <si>
    <t>Fabbricati</t>
  </si>
  <si>
    <t>A.II.2.A</t>
  </si>
  <si>
    <t>Fabbricati non strumentali (disponibili)</t>
  </si>
  <si>
    <t>A.II.2.B</t>
  </si>
  <si>
    <t>Fabbricati strumentali (indisponibili)</t>
  </si>
  <si>
    <t>A.II.3</t>
  </si>
  <si>
    <t>A.II.4</t>
  </si>
  <si>
    <t>A.II.5</t>
  </si>
  <si>
    <t>A.II.6</t>
  </si>
  <si>
    <t>A.II.7</t>
  </si>
  <si>
    <t>Oggetti d'arte</t>
  </si>
  <si>
    <t>A.II.8</t>
  </si>
  <si>
    <t>Altre immobilizzazioni materiali</t>
  </si>
  <si>
    <t>A.II.9</t>
  </si>
  <si>
    <t>Crediti finanziari</t>
  </si>
  <si>
    <t>A.III.1.A</t>
  </si>
  <si>
    <t>A.III.1.B</t>
  </si>
  <si>
    <t>A.III.1.C</t>
  </si>
  <si>
    <t>Crediti finanziari v/partecipate</t>
  </si>
  <si>
    <t>A.III.1.D</t>
  </si>
  <si>
    <t>Titoli</t>
  </si>
  <si>
    <t>A.III.2.A</t>
  </si>
  <si>
    <t>Partecipazioni</t>
  </si>
  <si>
    <t>A.III.2.B</t>
  </si>
  <si>
    <t>Altri titoli</t>
  </si>
  <si>
    <t>ATTIVO CIRCOLANTE</t>
  </si>
  <si>
    <t>Rimanenze</t>
  </si>
  <si>
    <t>B.I.1</t>
  </si>
  <si>
    <t>Rimanenze beni sanitari</t>
  </si>
  <si>
    <t>B.I.2</t>
  </si>
  <si>
    <t>Rimanenze beni non sanitari</t>
  </si>
  <si>
    <t>B.I.3</t>
  </si>
  <si>
    <t>Acconti per acquisti beni sanitari</t>
  </si>
  <si>
    <t>B.I.4</t>
  </si>
  <si>
    <t>Acconti per acquisti beni non sanitari</t>
  </si>
  <si>
    <t>Crediti v/Stato</t>
  </si>
  <si>
    <t>Crediti v/Stato - parte corrente</t>
  </si>
  <si>
    <t>B.II.1.A.1</t>
  </si>
  <si>
    <t>B.II.1.A.2</t>
  </si>
  <si>
    <t>Crediti v/Stato - altro</t>
  </si>
  <si>
    <t>B.II.1.B</t>
  </si>
  <si>
    <t>Crediti v/Stato - investimenti</t>
  </si>
  <si>
    <t>Crediti v/Stato - per ricerca</t>
  </si>
  <si>
    <t>B.II.1.C.1</t>
  </si>
  <si>
    <t>Crediti v/Ministero della Salute per ricerca corrente</t>
  </si>
  <si>
    <t>B.II.1.C.2</t>
  </si>
  <si>
    <t>Crediti v/Ministero della Salute per ricerca finalizzata</t>
  </si>
  <si>
    <t>B.II.1.C.3</t>
  </si>
  <si>
    <t xml:space="preserve">Crediti v/Stato per ricerca - altre Amministrazioni centrali </t>
  </si>
  <si>
    <t>B.II.1.C.4</t>
  </si>
  <si>
    <t>Crediti v/Stato - investimenti per ricerca</t>
  </si>
  <si>
    <t>B.II.1.D</t>
  </si>
  <si>
    <t>Crediti v/Regione o Provincia Autonoma</t>
  </si>
  <si>
    <t>Crediti v/Regione o Provincia Autonoma - parte corrente</t>
  </si>
  <si>
    <t>Crediti v/Regione o Provincia Autonoma per spesa corrente</t>
  </si>
  <si>
    <t>B.II.2.A.1.A</t>
  </si>
  <si>
    <t xml:space="preserve">a)  Crediti v/Regione o Provincia Autonoma per finanziamento sanitario ordinario corrente </t>
  </si>
  <si>
    <t>B.II.2.A.1.B</t>
  </si>
  <si>
    <t>b)  Crediti v/Regione o Provincia Autonoma per finanziamento sanitario aggiuntivo corrente LEA</t>
  </si>
  <si>
    <t>B.II.2.A.1.C</t>
  </si>
  <si>
    <t>c)  Crediti v/Regione o Provincia Autonoma per finanziamento sanitario aggiuntivo corrente extra LEA</t>
  </si>
  <si>
    <t>B.II.2.A.1.D</t>
  </si>
  <si>
    <t>d)  Crediti v/Regione o Provincia Autonoma per spesa corrente - altro</t>
  </si>
  <si>
    <t>B.II.2.A.2</t>
  </si>
  <si>
    <t>Crediti v/Regione o Provincia Autonoma per ricerca</t>
  </si>
  <si>
    <t>Crediti v/Regione o Provincia Autonoma - patrimonio netto</t>
  </si>
  <si>
    <t>B.II.2.B.1</t>
  </si>
  <si>
    <t>Crediti v/Regione o Provincia Autonoma per finanziamento per investimenti</t>
  </si>
  <si>
    <t>B.II.2.B.2</t>
  </si>
  <si>
    <t>Crediti v/Regione o Provincia Autonoma per incremento fondo di dotazione</t>
  </si>
  <si>
    <t>B.II.2.B.3</t>
  </si>
  <si>
    <t>Crediti v/Regione o Provincia Autonoma per ripiano perdite</t>
  </si>
  <si>
    <t>B.II.2.B.4</t>
  </si>
  <si>
    <t>B.II.3</t>
  </si>
  <si>
    <t>Crediti v/aziende sanitarie pubbliche e acconto quota FSR da distribuire</t>
  </si>
  <si>
    <t>B.II.4.A</t>
  </si>
  <si>
    <t>Crediti v/aziende sanitarie pubbliche della Regione</t>
  </si>
  <si>
    <t>B.II.4.B</t>
  </si>
  <si>
    <t>Crediti v/aziende sanitarie pubbliche fuori Regione</t>
  </si>
  <si>
    <t>Crediti v/società partecipate e/o enti dipendenti della Regione</t>
  </si>
  <si>
    <t>B.II.6</t>
  </si>
  <si>
    <t>Crediti v/Erario</t>
  </si>
  <si>
    <t>Attività finanziarie che non costituiscono immobilizzazioni</t>
  </si>
  <si>
    <t>B.III.1</t>
  </si>
  <si>
    <t>Partecipazioni che non costituiscono immobilizzazioni</t>
  </si>
  <si>
    <t>B.III.2</t>
  </si>
  <si>
    <t>Disponibilità liquide</t>
  </si>
  <si>
    <t>B.IV.1</t>
  </si>
  <si>
    <t>Cassa</t>
  </si>
  <si>
    <t>B.IV.2</t>
  </si>
  <si>
    <t>B.IV.3</t>
  </si>
  <si>
    <t>B.IV.4</t>
  </si>
  <si>
    <t>RATEI E RISCONTI ATTIVI</t>
  </si>
  <si>
    <t>C.I</t>
  </si>
  <si>
    <t>C.II</t>
  </si>
  <si>
    <t>TOTALE ATTIVO (A+B+C)</t>
  </si>
  <si>
    <t>D.1</t>
  </si>
  <si>
    <t>D.2</t>
  </si>
  <si>
    <t>D.3</t>
  </si>
  <si>
    <t>D.4</t>
  </si>
  <si>
    <t>MINISTERO DELLA SALUTE</t>
  </si>
  <si>
    <t>Direzione Generale della Programmazione Sanitaria</t>
  </si>
  <si>
    <t>Direzione Generale del Sistema Informativo e Statistico Sanitario</t>
  </si>
  <si>
    <t>STRUTTURA RILEVATA</t>
  </si>
  <si>
    <t>APPROVAZIONE BILANCIO DA PARTE DEL COLLEGIO SINDACALE</t>
  </si>
  <si>
    <t>A T T I V I T A'</t>
  </si>
  <si>
    <t>Cons</t>
  </si>
  <si>
    <t>CODICE</t>
  </si>
  <si>
    <t>SEGNO
(+/-)</t>
  </si>
  <si>
    <t>AAZ999</t>
  </si>
  <si>
    <t>A) IMMOBILIZZAZIONI</t>
  </si>
  <si>
    <t>+</t>
  </si>
  <si>
    <t>AAA000</t>
  </si>
  <si>
    <t xml:space="preserve">     A.I) IMMOBILIZZAZIONI IMMATERIALI</t>
  </si>
  <si>
    <t>AAA010</t>
  </si>
  <si>
    <t xml:space="preserve">            A.I.1) Costi di impianto e di ampliamento</t>
  </si>
  <si>
    <t xml:space="preserve">                       A.I.1.a) Costi di impianto e di ampliamento</t>
  </si>
  <si>
    <t xml:space="preserve">                       A.I.1.b) F.do Amm.to costi di impianto e di ampliamento</t>
  </si>
  <si>
    <t>AAA040</t>
  </si>
  <si>
    <t xml:space="preserve">            A.I.2) Costi di ricerca e sviluppo</t>
  </si>
  <si>
    <t xml:space="preserve">                       A.I.2.a) Costi di ricerca e sviluppo</t>
  </si>
  <si>
    <t xml:space="preserve">                       A.I.2.b) F.do Amm.to costi di ricerca e sviluppo</t>
  </si>
  <si>
    <t>AAA070</t>
  </si>
  <si>
    <t xml:space="preserve">            A.I.3) Diritti di brevetto e diritti di utilizzazione delle opere d'ingegno</t>
  </si>
  <si>
    <t xml:space="preserve">                       A.I.3.a) Diritti di brevetto e diritti di utilizzazione delle opere d'ingegno - derivanti dall'attività di 
                       ricerca</t>
  </si>
  <si>
    <t xml:space="preserve">                       A.I.3.b) F.do Amm.to diritti di brevetto e diritti di utilizzazione delle opere d'ingegno - derivanti
                        dall'attività di ricerca</t>
  </si>
  <si>
    <t xml:space="preserve">                       A.I.3.c) Diritti di brevetto e diritti di utilizzazione delle opere d'ingegno - altri</t>
  </si>
  <si>
    <t xml:space="preserve">                       A.I.3.d) F.do Amm.to diritti di brevetto e diritti di utilizzazione delle opere d'ingegno - altri</t>
  </si>
  <si>
    <t xml:space="preserve">            A.I.4) Immobilizzazioni immateriali in corso e acconti</t>
  </si>
  <si>
    <t>AAA130</t>
  </si>
  <si>
    <t xml:space="preserve">            A.I.5) Altre immobilizzazioni immateriali</t>
  </si>
  <si>
    <t xml:space="preserve">                       A.I.5.a) Concessioni, licenze, marchi e diritti simili</t>
  </si>
  <si>
    <t xml:space="preserve">                       A.I.5.b) F.do Amm.to concessioni, licenze, marchi e diritti simili</t>
  </si>
  <si>
    <t xml:space="preserve">                       A.I.5.c) Migliorie su beni di terzi</t>
  </si>
  <si>
    <t xml:space="preserve">                       A.I.5.d) F.do Amm.to migliorie su beni di terzi</t>
  </si>
  <si>
    <t xml:space="preserve">                       A.I.5.e) Pubblicità</t>
  </si>
  <si>
    <t xml:space="preserve">                       A.I.5.f) F.do Amm.to pubblicità</t>
  </si>
  <si>
    <t xml:space="preserve">                       A.I.5.g) Altre immobilizzazioni immateriali</t>
  </si>
  <si>
    <t xml:space="preserve">                       A.I.5.h) F.do Amm.to altre immobilizzazioni immateriali</t>
  </si>
  <si>
    <t>AAA220</t>
  </si>
  <si>
    <t xml:space="preserve">            A.I.6) Fondo Svalutazione immobilizzazioni immateriali</t>
  </si>
  <si>
    <t xml:space="preserve">                       A.I.6.a) F.do Svalut. Costi di impianto e di ampliamento</t>
  </si>
  <si>
    <t xml:space="preserve">                       A.I.6.b) F.do Svalut. Costi di ricerca e sviluppo</t>
  </si>
  <si>
    <t xml:space="preserve">                       A.I.6.c) F.do Svalut. Diritti di brevetto e diritti di utilizzazione delle opere d'ingegno</t>
  </si>
  <si>
    <t xml:space="preserve">                       A.I.6.d) F.do Svalut. Altre immobilizzazioni immateriali</t>
  </si>
  <si>
    <t>AAA270</t>
  </si>
  <si>
    <t xml:space="preserve">     A.II)  IMMOBILIZZAZIONI MATERIALI</t>
  </si>
  <si>
    <t>AAA280</t>
  </si>
  <si>
    <t xml:space="preserve">            A.II.1) Terreni</t>
  </si>
  <si>
    <t xml:space="preserve">                       A.II.1.a) Terreni disponibili</t>
  </si>
  <si>
    <t xml:space="preserve">                       A.II.1.b) Terreni indisponibili</t>
  </si>
  <si>
    <t>AAA310</t>
  </si>
  <si>
    <t xml:space="preserve">            A.II.2) Fabbricati</t>
  </si>
  <si>
    <t>AAA320</t>
  </si>
  <si>
    <t xml:space="preserve">                       A.II.2.a) Fabbricati non strumentali (disponibili)</t>
  </si>
  <si>
    <t xml:space="preserve">                               A.II.2.a.1) Fabbricati non strumentali (disponibili)</t>
  </si>
  <si>
    <t xml:space="preserve">                               A.II.2.a.2) F.do Amm.to Fabbricati non strumentali (disponibili)</t>
  </si>
  <si>
    <t>AAA350</t>
  </si>
  <si>
    <t xml:space="preserve">                       A.II.2.b) Fabbricati strumentali (indisponibili)</t>
  </si>
  <si>
    <t xml:space="preserve">                               A.II.2.b.1) Fabbricati strumentali (indisponibili)</t>
  </si>
  <si>
    <t xml:space="preserve">                               A.II.2.b.2) F.do Amm.to Fabbricati strumentali (indisponibili)</t>
  </si>
  <si>
    <t>AAA380</t>
  </si>
  <si>
    <t xml:space="preserve">            A.II.3) Impianti e macchinari</t>
  </si>
  <si>
    <t xml:space="preserve">                       A.II.3.a) Impianti e macchinari</t>
  </si>
  <si>
    <t xml:space="preserve">                       A.II.3.b) F.do Amm.to Impianti e macchinari</t>
  </si>
  <si>
    <t>AAA410</t>
  </si>
  <si>
    <t xml:space="preserve">            A.II.4) Attrezzature sanitarie e scientifiche</t>
  </si>
  <si>
    <t xml:space="preserve">                       A.II.4.a) Attrezzature sanitarie e scientifiche</t>
  </si>
  <si>
    <t xml:space="preserve">                       A.II.4.b) F.do Amm.to Attrezzature sanitarie e scientifiche</t>
  </si>
  <si>
    <t>AAA440</t>
  </si>
  <si>
    <t xml:space="preserve">            A.II.5) Mobili e arredi</t>
  </si>
  <si>
    <t xml:space="preserve">                       A.II.5.a) Mobili e arredi</t>
  </si>
  <si>
    <t xml:space="preserve">                       A.II.5.b) F.do Amm.to Mobili e arredi</t>
  </si>
  <si>
    <t>AAA470</t>
  </si>
  <si>
    <t xml:space="preserve">            A.II.6) Automezzi</t>
  </si>
  <si>
    <t xml:space="preserve">                       A.II.6.a) Automezzi</t>
  </si>
  <si>
    <t xml:space="preserve">                       A.II.6.b) F.do Amm.to Automezzi</t>
  </si>
  <si>
    <t xml:space="preserve">            A.II.7) Oggetti d'arte</t>
  </si>
  <si>
    <t>AAA510</t>
  </si>
  <si>
    <t xml:space="preserve">            A.II.8) Altre immobilizzazioni materiali</t>
  </si>
  <si>
    <t xml:space="preserve">                       A.II.8.a) Altre immobilizzazioni materiali</t>
  </si>
  <si>
    <t xml:space="preserve">                       A.II.8.b) F.do Amm.to Altre immobilizzazioni materiali</t>
  </si>
  <si>
    <t xml:space="preserve">            A.II.9) Immobilizzazioni materiali in corso e acconti</t>
  </si>
  <si>
    <t>AAA550</t>
  </si>
  <si>
    <t xml:space="preserve">            A.II.10) Fondo Svalutazione immobilizzazioni materiali</t>
  </si>
  <si>
    <t xml:space="preserve">                       A.II.10.a) F.do Svalut. Terreni</t>
  </si>
  <si>
    <t xml:space="preserve">                       A.II.10.b) F.do Svalut. Fabbricati</t>
  </si>
  <si>
    <t xml:space="preserve">                       A.II.10.c) F.do Svalut. Impianti e macchinari</t>
  </si>
  <si>
    <t xml:space="preserve">                       A.II.10.d) F.do Svalut. Attrezzature sanitarie e scientifiche</t>
  </si>
  <si>
    <t xml:space="preserve">                       A.II.10.e) F.do Svalut. Mobili e arredi</t>
  </si>
  <si>
    <t xml:space="preserve">                       A.II.10.f) F.do Svalut. Automezzi</t>
  </si>
  <si>
    <t xml:space="preserve">                       A.II.10.g) F.do Svalut. Oggetti d'arte</t>
  </si>
  <si>
    <t xml:space="preserve">                       A.II.10.h) F.do Svalut. Altre immobilizzazioni materiali</t>
  </si>
  <si>
    <t>AAA640</t>
  </si>
  <si>
    <t xml:space="preserve">     A.III)  IMMOBILIZZAZIONI FINANZIARIE</t>
  </si>
  <si>
    <t>AAA650</t>
  </si>
  <si>
    <t xml:space="preserve">            A.III.1) Crediti finanziari</t>
  </si>
  <si>
    <t xml:space="preserve">                       A.III.1.a) Crediti finanziari v/Stato</t>
  </si>
  <si>
    <t xml:space="preserve">                       A.III.1.b) Crediti finanziari v/Regione</t>
  </si>
  <si>
    <t xml:space="preserve">                       A.III.1.c) Crediti finanziari v/partecipate</t>
  </si>
  <si>
    <t xml:space="preserve">                       A.III.1.d) Crediti finanziari v/altri</t>
  </si>
  <si>
    <t>AAA700</t>
  </si>
  <si>
    <t xml:space="preserve">            A.III.2) Titoli</t>
  </si>
  <si>
    <t xml:space="preserve">                       A.III.2.a) Partecipazioni</t>
  </si>
  <si>
    <t>AAA720</t>
  </si>
  <si>
    <t xml:space="preserve">                       A.III.2.b) Altri titoli</t>
  </si>
  <si>
    <t xml:space="preserve">                            A.III.2.b.1) Titoli di Stato</t>
  </si>
  <si>
    <t xml:space="preserve">                            A.III.2.b.2) Altre Obbligazioni</t>
  </si>
  <si>
    <t xml:space="preserve">                            A.III.2.b.3) Titoli azionari quotati in Borsa</t>
  </si>
  <si>
    <t xml:space="preserve">                            A.III.2.b.4) Titoli diversi</t>
  </si>
  <si>
    <t>ABZ999</t>
  </si>
  <si>
    <t>B)  ATTIVO CIRCOLANTE</t>
  </si>
  <si>
    <t>ABA000</t>
  </si>
  <si>
    <t xml:space="preserve">     B.I)  RIMANENZE</t>
  </si>
  <si>
    <t>ABA010</t>
  </si>
  <si>
    <t xml:space="preserve">            B.I.1) Rimanenze beni sanitari</t>
  </si>
  <si>
    <t xml:space="preserve">                       B.I.1.a)  Prodotti farmaceutici ed emoderivati</t>
  </si>
  <si>
    <t xml:space="preserve">                       B.I.1.b)  Sangue ed emocomponenti</t>
  </si>
  <si>
    <t xml:space="preserve">                       B.I.1.c)  Dispositivi medici</t>
  </si>
  <si>
    <t xml:space="preserve">                       B.I.1.d)  Prodotti dietetici</t>
  </si>
  <si>
    <t xml:space="preserve">                       B.I.1.e)  Materiali per la profilassi (vaccini)</t>
  </si>
  <si>
    <t xml:space="preserve">                       B.I.1.f)  Prodotti chimici</t>
  </si>
  <si>
    <t xml:space="preserve">                       B.I.1.g)  Materiali e prodotti per uso veterinario</t>
  </si>
  <si>
    <t xml:space="preserve">                       B.I.1.h)  Altri beni e prodotti sanitari</t>
  </si>
  <si>
    <t xml:space="preserve">                       B.I.1.i)  Acconti per acquisto di beni e prodotti sanitari</t>
  </si>
  <si>
    <t>ABA110</t>
  </si>
  <si>
    <t xml:space="preserve">            B.I.2) Rimanenze beni non sanitari</t>
  </si>
  <si>
    <t xml:space="preserve">                       B.I.2.a)  Prodotti alimentari</t>
  </si>
  <si>
    <t xml:space="preserve">                       B.I.2.b)  Materiali di guardaroba, di pulizia, e di convivenza in genere</t>
  </si>
  <si>
    <t xml:space="preserve">                       B.I.2.c)  Combustibili, carburanti e lubrificanti</t>
  </si>
  <si>
    <t xml:space="preserve">                       B.I.2.d)  Supporti informatici e cancelleria</t>
  </si>
  <si>
    <t xml:space="preserve">                       B.I.2.e)  Materiale per la manutenzione</t>
  </si>
  <si>
    <t xml:space="preserve">                       B.I.2.f)  Altri beni e prodotti non sanitari</t>
  </si>
  <si>
    <t xml:space="preserve">                       B.I.2.g)  Acconti per acquisto di beni e prodotti non sanitari</t>
  </si>
  <si>
    <t>ABA190</t>
  </si>
  <si>
    <t xml:space="preserve">     B.II)  CREDITI </t>
  </si>
  <si>
    <t>ABA200</t>
  </si>
  <si>
    <t xml:space="preserve">            B.II.1)  Crediti v/Stato</t>
  </si>
  <si>
    <t>SS</t>
  </si>
  <si>
    <t xml:space="preserve">                       B.II.1.a)  Crediti v/Stato per spesa corrente - Integrazione a norma del D.L.vo 56/2000</t>
  </si>
  <si>
    <t xml:space="preserve">                       B.II.1.b)  Crediti v/Stato per spesa corrente - FSN</t>
  </si>
  <si>
    <t>S</t>
  </si>
  <si>
    <t xml:space="preserve">                       B.II.1.c)  Crediti v/Stato per mobilità attiva extraregionale</t>
  </si>
  <si>
    <t xml:space="preserve">                       B.II.1.d)  Crediti v/Stato per mobilità attiva internazionale</t>
  </si>
  <si>
    <t xml:space="preserve">                       B.II.1.e)  Crediti v/Stato per acconto quota fabbisogno sanitario regionale standard</t>
  </si>
  <si>
    <t xml:space="preserve">                       B.II.1.f)  Crediti v/Stato per finanziamento sanitario aggiuntivo corrente</t>
  </si>
  <si>
    <t xml:space="preserve">                       B.II.1.g)   Crediti v/Stato per spesa corrente - altro</t>
  </si>
  <si>
    <t xml:space="preserve">                       B.II.1.h)  Crediti v/Stato per finanziamenti per investimenti</t>
  </si>
  <si>
    <t>ABA290</t>
  </si>
  <si>
    <t xml:space="preserve">                       B.II.1.i)  Crediti v/Stato per ricerca</t>
  </si>
  <si>
    <t xml:space="preserve">                      B.II.1.i.1)  Crediti v/Stato per ricerca corrente - Ministero della Salute</t>
  </si>
  <si>
    <t xml:space="preserve">                            B.II.1.i.2)  Crediti v/Stato per ricerca finalizzata - Ministero della Salute</t>
  </si>
  <si>
    <t xml:space="preserve">                            B.II.1.i.3)  Crediti v/Stato per ricerca - altre Amministrazioni centrali </t>
  </si>
  <si>
    <t xml:space="preserve">                            B.II.1.i.4)  Crediti v/Stato per ricerca - finanziamenti per investimenti</t>
  </si>
  <si>
    <t xml:space="preserve">                       B.II.1.l)  Crediti v/prefetture</t>
  </si>
  <si>
    <t>ABA350</t>
  </si>
  <si>
    <t xml:space="preserve">            B.II.2)  Crediti v/Regione o Provincia Autonoma</t>
  </si>
  <si>
    <t>ABA360</t>
  </si>
  <si>
    <t xml:space="preserve">                       B.II.2.a)  Crediti v/Regione o Provincia Autonoma per spesa corrente</t>
  </si>
  <si>
    <t>RR</t>
  </si>
  <si>
    <t xml:space="preserve">                            B.II.2.a.1)  Crediti v/Regione o Provincia Autonoma per spesa corrente - IRAP</t>
  </si>
  <si>
    <t xml:space="preserve">                            B.II.2.a.2)  Crediti v/Regione o Provincia Autonoma per spesa corrente - Addizionale IRPEF</t>
  </si>
  <si>
    <t xml:space="preserve">                            B.II.2.a.3)  Crediti v/Regione o Provincia Autonoma per quota FSR</t>
  </si>
  <si>
    <t>R</t>
  </si>
  <si>
    <t xml:space="preserve">                            B.II.2.a.4)  Crediti v/Regione o Provincia Autonoma per mobilità attiva intraregionale</t>
  </si>
  <si>
    <t xml:space="preserve">                            B.II.2.a.5)  Crediti v/Regione o Provincia Autonoma per mobilità attiva extraregionale</t>
  </si>
  <si>
    <t xml:space="preserve">                            B.II.2.a.6)  Crediti v/Regione o Provincia Autonoma per acconto quota FSR</t>
  </si>
  <si>
    <t xml:space="preserve">                            B.II.2.a.7)  Crediti v/Regione o Provincia Autonoma per finanziamento sanitario   aggiuntivo  corrente LEA
                           </t>
  </si>
  <si>
    <t xml:space="preserve">                            B.II.2.a.8)  Crediti v/Regione o Provincia Autonoma per finanziamento sanitario aggiuntivo
                            corrente extra LEA</t>
  </si>
  <si>
    <t xml:space="preserve">                            B.II.2.a.9)  Crediti v/Regione o Provincia Autonoma per spesa corrente - altro</t>
  </si>
  <si>
    <t xml:space="preserve">                            B.II.2.a.10)  Crediti v/Regione o Provincia Autonoma per ricerca</t>
  </si>
  <si>
    <t>ABA470</t>
  </si>
  <si>
    <t xml:space="preserve">                       B.II.2.b) Crediti v/Regione o Provincia Autonoma per versamenti a patrimonio netto</t>
  </si>
  <si>
    <t xml:space="preserve">                            B.II.2.b.1) Crediti v/Regione o Provincia Autonoma per finanziamenti per investimenti</t>
  </si>
  <si>
    <t xml:space="preserve">                            B.II.2.b.2) Crediti v/Regione o Provincia Autonoma per incremento fondo dotazione</t>
  </si>
  <si>
    <t xml:space="preserve">                            B.II.2.b.3) Crediti v/Regione o Provincia Autonoma per ripiano perdite</t>
  </si>
  <si>
    <t xml:space="preserve">                            B.II.2.b.4) Crediti v/Regione per copertura debiti al 31/12/2005</t>
  </si>
  <si>
    <t xml:space="preserve">                            B.II.2.b.5) Crediti v/Regione o Provincia Autonoma per ricostituzione risorse da investimenti
                                           esercizi precedenti</t>
  </si>
  <si>
    <t xml:space="preserve">            B.II.3)  Crediti v/Comuni</t>
  </si>
  <si>
    <t xml:space="preserve">            B.II.4) Crediti v/Aziende sanitarie pubbliche</t>
  </si>
  <si>
    <t>ABA550</t>
  </si>
  <si>
    <t xml:space="preserve">                       B.II.4.a) Crediti v/Aziende sanitarie pubbliche della Regione</t>
  </si>
  <si>
    <t xml:space="preserve">                            B.II.4.a.1) Crediti v/Aziende sanitarie pubbliche della Regione - per mobilità in compensazione</t>
  </si>
  <si>
    <t xml:space="preserve">                            B.II.4.a.2) Crediti v/Aziende sanitarie pubbliche della Regione - per mobilità non in
                            compensazione</t>
  </si>
  <si>
    <t xml:space="preserve">                            B.II.4.a.3) Crediti v/Aziende sanitarie pubbliche della Regione - per altre prestazioni</t>
  </si>
  <si>
    <t xml:space="preserve">                       B.II.4.b) Acconto quota FSR da distribuire</t>
  </si>
  <si>
    <t xml:space="preserve">                       B.II.4.c) Crediti v/Aziende sanitarie pubbliche Extraregione</t>
  </si>
  <si>
    <t xml:space="preserve">            B.II.5) Crediti v/società partecipate e/o enti dipendenti della Regione</t>
  </si>
  <si>
    <t xml:space="preserve">                       B.II.5.a) Crediti v/enti regionali</t>
  </si>
  <si>
    <t xml:space="preserve">                       B.II.5.b) Crediti v/sperimentazioni gestionali</t>
  </si>
  <si>
    <t xml:space="preserve">                       B.II.5.c) Crediti v/altre partecipate</t>
  </si>
  <si>
    <t xml:space="preserve">            B.II.6) Crediti v/Erario</t>
  </si>
  <si>
    <t xml:space="preserve">            B.II.7) Crediti v/altri</t>
  </si>
  <si>
    <t xml:space="preserve">                       B.II.7.a) Crediti v/clienti privati</t>
  </si>
  <si>
    <t xml:space="preserve">                       B.II.7.b) Crediti v/gestioni liquidatorie</t>
  </si>
  <si>
    <t xml:space="preserve">                       B.II.7.c) Crediti v/altri soggetti pubblici</t>
  </si>
  <si>
    <t xml:space="preserve">                       B.II.7.d) Crediti v/altri soggetti pubblici per ricerca</t>
  </si>
  <si>
    <t xml:space="preserve">                       B.II.7.e) Altri crediti diversi</t>
  </si>
  <si>
    <t>ABA720</t>
  </si>
  <si>
    <t xml:space="preserve">     B.III)  ATTIVITA' FINANZIARIE CHE NON COSTITUISCONO IMMOBILIZZAZIONI</t>
  </si>
  <si>
    <t xml:space="preserve">            B.III.1)  Partecipazioni che non costituiscono immobilizzazioni</t>
  </si>
  <si>
    <t xml:space="preserve">            B.III.2)  Altri titoli che non costituiscono immobilizzazioni</t>
  </si>
  <si>
    <t>ABA750</t>
  </si>
  <si>
    <t xml:space="preserve">     B.IV)  DISPONIBILITA' LIQUIDE</t>
  </si>
  <si>
    <t xml:space="preserve">            B.IV.1)  Cassa</t>
  </si>
  <si>
    <t xml:space="preserve">            B.IV.2)  Istituto Tesoriere</t>
  </si>
  <si>
    <t xml:space="preserve">            B.IV.3) Tesoreria Unica</t>
  </si>
  <si>
    <t xml:space="preserve">            B.IV.4) Conto corrente postale</t>
  </si>
  <si>
    <t>ACZ999</t>
  </si>
  <si>
    <t>C)  RATEI E RISCONTI ATTIVI</t>
  </si>
  <si>
    <t>ACA000</t>
  </si>
  <si>
    <t xml:space="preserve">     C.I) RATEI ATTIVI</t>
  </si>
  <si>
    <t xml:space="preserve">            C.I.1) Ratei attivi</t>
  </si>
  <si>
    <t xml:space="preserve">            C.I.2) Ratei attivi v/Aziende sanitarie pubbliche della Regione</t>
  </si>
  <si>
    <t>ACA030</t>
  </si>
  <si>
    <t xml:space="preserve">     C.II) RISCONTI ATTIVI</t>
  </si>
  <si>
    <t xml:space="preserve">            C.II.1) Risconti attivi</t>
  </si>
  <si>
    <t xml:space="preserve">            C.II.2) Risconti attivi v/Aziende sanitarie pubbliche della Regione</t>
  </si>
  <si>
    <t>ADZ999</t>
  </si>
  <si>
    <t>D)  CONTI D'ORDINE</t>
  </si>
  <si>
    <t xml:space="preserve">     D.I) CANONI DI LEASING ANCORA DA PAGARE</t>
  </si>
  <si>
    <t xml:space="preserve">     D.II) DEPOSITI CAUZIONALI</t>
  </si>
  <si>
    <t xml:space="preserve">     D.III) BENI IN COMODATO</t>
  </si>
  <si>
    <t xml:space="preserve">     D.IV) ALTRI CONTI D'ORDINE</t>
  </si>
  <si>
    <t xml:space="preserve">SI </t>
  </si>
  <si>
    <t xml:space="preserve">NO  </t>
  </si>
  <si>
    <t>P A S S I V I T A'</t>
  </si>
  <si>
    <t xml:space="preserve">  PAZ999</t>
  </si>
  <si>
    <t>A)  PATRIMONIO NETTO</t>
  </si>
  <si>
    <t xml:space="preserve">     A.I) FONDO DI DOTAZIONE</t>
  </si>
  <si>
    <t>+/-</t>
  </si>
  <si>
    <t>PAA010</t>
  </si>
  <si>
    <t xml:space="preserve">     A.II) FINANZIAMENTI PER INVESTIMENTI</t>
  </si>
  <si>
    <t xml:space="preserve">            A.II.1) Finanziamenti per beni di prima dotazione</t>
  </si>
  <si>
    <t xml:space="preserve"> PAA030</t>
  </si>
  <si>
    <t xml:space="preserve">            A.II.2) Finanziamenti da Stato per investimenti</t>
  </si>
  <si>
    <t xml:space="preserve">                       A.II.2.a) Finanziamenti da Stato per investimenti - ex art. 20 legge 67/88</t>
  </si>
  <si>
    <t xml:space="preserve">                       A.II.2.b) Finanziamenti da Stato per investimenti - ricerca</t>
  </si>
  <si>
    <t xml:space="preserve">                       A.II.2.c) Finanziamenti da Stato per investimenti - altro</t>
  </si>
  <si>
    <t xml:space="preserve">            A.II.3) Finanziamenti da Regione per investimenti</t>
  </si>
  <si>
    <t xml:space="preserve">            A.II.4) Finanziamenti da altri soggetti pubblici per investimenti</t>
  </si>
  <si>
    <t xml:space="preserve">            A.II.5) Finanziamenti per investimenti da rettifica contributi in conto esercizio</t>
  </si>
  <si>
    <t xml:space="preserve">     A.III) RISERVE DA DONAZIONI E LASCITI VINCOLATI AD INVESTIMENTI</t>
  </si>
  <si>
    <t>PAA110</t>
  </si>
  <si>
    <t xml:space="preserve">     A.IV) ALTRE RISERVE</t>
  </si>
  <si>
    <t xml:space="preserve">            A.IV.1) Riserve da rivalutazioni</t>
  </si>
  <si>
    <t xml:space="preserve">            A.IV.2) Riserve da plusvalenze da reinvestire</t>
  </si>
  <si>
    <t xml:space="preserve">            A.IV.3) Contributi da reinvestire</t>
  </si>
  <si>
    <t xml:space="preserve">            A.IV.4) Riserve da utili di esercizio destinati ad investimenti</t>
  </si>
  <si>
    <t xml:space="preserve">            A.IV.5) Riserve diverse</t>
  </si>
  <si>
    <t>PAA170</t>
  </si>
  <si>
    <t xml:space="preserve">     A.V) CONTRIBUTI PER RIPIANO PERDITE</t>
  </si>
  <si>
    <t xml:space="preserve">            A.V.1) Contributi per copertura debiti al 31/12/2005</t>
  </si>
  <si>
    <r>
      <t xml:space="preserve">            A.V.2) Contributi per ricostituzione risorse da investimenti esercizi precedenti</t>
    </r>
    <r>
      <rPr>
        <b/>
        <i/>
        <strike/>
        <sz val="10"/>
        <rFont val="Tahoma"/>
        <family val="2"/>
      </rPr>
      <t/>
    </r>
  </si>
  <si>
    <t xml:space="preserve">            A.V.3) Altro</t>
  </si>
  <si>
    <t xml:space="preserve">     A.VI) UTILI (PERDITE) PORTATI A NUOVO</t>
  </si>
  <si>
    <t xml:space="preserve">     A.VII) UTILE (PERDITA) D'ESERCIZIO</t>
  </si>
  <si>
    <t>PBZ999</t>
  </si>
  <si>
    <t>B)  FONDI PER RISCHI E ONERI</t>
  </si>
  <si>
    <t xml:space="preserve">     B.I)  FONDI PER IMPOSTE, ANCHE DIFFERITE</t>
  </si>
  <si>
    <t>PBA010</t>
  </si>
  <si>
    <t xml:space="preserve">     B.II)  FONDI PER RISCHI</t>
  </si>
  <si>
    <t xml:space="preserve">           B.II.1) Fondo rischi per cause civili ed oneri processuali</t>
  </si>
  <si>
    <t xml:space="preserve">           B.II.2) Fondo rischi per contenzioso personale dipendente</t>
  </si>
  <si>
    <t xml:space="preserve">           B.II.3) Fondo rischi connessi all'acquisto di prestazioni sanitarie da privato</t>
  </si>
  <si>
    <t xml:space="preserve">           B.II.4) Fondo rischi per copertura diretta dei rischi (autoassicurazione)</t>
  </si>
  <si>
    <t xml:space="preserve">           B.II.5) Altri fondi rischi</t>
  </si>
  <si>
    <t>PBA070</t>
  </si>
  <si>
    <t xml:space="preserve">     B.III) FONDI DA DISTRIBUIRE</t>
  </si>
  <si>
    <t xml:space="preserve">           B.III.1) FSR indistinto da distribuire</t>
  </si>
  <si>
    <t xml:space="preserve">           B.III.2) FSR vincolato da distribuire</t>
  </si>
  <si>
    <t xml:space="preserve">           B.III.3) Fondo per ripiano disavanzi pregressi</t>
  </si>
  <si>
    <t xml:space="preserve">           B.III.4) Fondo finanziamento sanitario aggiuntivo corrente LEA</t>
  </si>
  <si>
    <t xml:space="preserve">           B.III.5) Fondo finanziamento sanitario aggiuntivo corrente extra LEA</t>
  </si>
  <si>
    <t xml:space="preserve">           B.III.6) Fondo finanziamento per ricerca</t>
  </si>
  <si>
    <t xml:space="preserve">           B.III.7) Fondo finanziamento per investimenti</t>
  </si>
  <si>
    <t>PBA150</t>
  </si>
  <si>
    <t xml:space="preserve">     B.IV) QUOTE INUTILIZZATE CONTRIBUTI</t>
  </si>
  <si>
    <t xml:space="preserve">           B.IV.1) Quote inutilizzate contributi da Regione o Prov. Aut. per quota F.S. vincolato</t>
  </si>
  <si>
    <t xml:space="preserve">           B.IV.2) Quote inutilizzate contributi vincolati da soggetti pubblici (extra fondo)</t>
  </si>
  <si>
    <t xml:space="preserve">           B.IV.3) Quote inutilizzate contributi per ricerca</t>
  </si>
  <si>
    <t xml:space="preserve">           B.IV.4) Quote inutilizzate contributi vincolati da privati</t>
  </si>
  <si>
    <t>PBA200</t>
  </si>
  <si>
    <t xml:space="preserve">     B.V)  ALTRI FONDI PER ONERI E SPESE</t>
  </si>
  <si>
    <t xml:space="preserve">           B.V.1) Fondi integrativi pensione</t>
  </si>
  <si>
    <t>PBA220</t>
  </si>
  <si>
    <t xml:space="preserve">           B.V.2) Fondi rinnovi contrattuali</t>
  </si>
  <si>
    <t xml:space="preserve">                       B.V.2.a) Fondo rinnovi contrattuali personale dipendente </t>
  </si>
  <si>
    <t xml:space="preserve">                       B.V.2.b) Fondo rinnovi convenzioni MMG/PLS/MCA</t>
  </si>
  <si>
    <t xml:space="preserve">                       B.V.2.c) Fondo rinnovi convenzioni medici Sumai</t>
  </si>
  <si>
    <t xml:space="preserve">           B.V.3) Altri fondi per oneri e spese</t>
  </si>
  <si>
    <t>PCZ999</t>
  </si>
  <si>
    <t>C)  TRATTAMENTO FINE RAPPORTO</t>
  </si>
  <si>
    <t xml:space="preserve">     C.I)  FONDO PER PREMI OPEROSITA' MEDICI SUMAI</t>
  </si>
  <si>
    <t xml:space="preserve">     C.II)  FONDO PER TRATTAMENTO DI FINE RAPPORTO DIPENDENTI</t>
  </si>
  <si>
    <t>PDZ999</t>
  </si>
  <si>
    <t>D)  DEBITI</t>
  </si>
  <si>
    <t xml:space="preserve">     D.I) DEBITI PER MUTUI PASSIVI</t>
  </si>
  <si>
    <t>PDA010</t>
  </si>
  <si>
    <t xml:space="preserve">     D.II) DEBITI V/STATO</t>
  </si>
  <si>
    <t xml:space="preserve">           D.II.1) Debiti v/Stato per mobilità passiva extraregionale</t>
  </si>
  <si>
    <t xml:space="preserve">           D.II.2) Debiti v/Stato per mobilità passiva internazionale</t>
  </si>
  <si>
    <t xml:space="preserve">           D.II.3) Acconto quota FSR v/Stato</t>
  </si>
  <si>
    <t xml:space="preserve">           D.II.4) Debiti v/Stato per restituzione finanziamenti - per ricerca</t>
  </si>
  <si>
    <t xml:space="preserve">           D.II.5) Altri debiti v/Stato</t>
  </si>
  <si>
    <t>PDA070</t>
  </si>
  <si>
    <t xml:space="preserve">     D.III) DEBITI V/REGIONE O PROVINCIA AUTONOMA</t>
  </si>
  <si>
    <t xml:space="preserve">           D.III.1) Debiti v/Regione o Provincia Autonoma per finanziamenti</t>
  </si>
  <si>
    <t xml:space="preserve">           D.III.2) Debiti v/Regione o Provincia Autonoma per mobilità passiva intraregionale</t>
  </si>
  <si>
    <t xml:space="preserve">           D.III.3) Debiti v/Regione o Provincia Autonoma per mobilità passiva extraregionale</t>
  </si>
  <si>
    <t xml:space="preserve">           D.III.4) Acconto quota FSR da Regione o Provincia Autonoma</t>
  </si>
  <si>
    <t xml:space="preserve">           D.III.5) Altri debiti v/Regione o Provincia Autonoma</t>
  </si>
  <si>
    <t xml:space="preserve">     D.IV) DEBITI V/COMUNI</t>
  </si>
  <si>
    <t>PDA140</t>
  </si>
  <si>
    <t xml:space="preserve">     D.V) DEBITI V/AZIENDE SANITARIE PUBBLICHE</t>
  </si>
  <si>
    <t xml:space="preserve">           D.V.1) Debiti v/Aziende sanitarie pubbliche della Regione</t>
  </si>
  <si>
    <t xml:space="preserve">                       D.V.1.a) Debiti v/Aziende sanitarie pubbliche della Regione - per quota FSR</t>
  </si>
  <si>
    <t xml:space="preserve">                       D.V.1.b) Debiti v/Aziende sanitarie pubbliche della Regione - per finanziamento sanitario  aggiuntivo corrente LEA</t>
  </si>
  <si>
    <t xml:space="preserve">                       D.V.1.c) Debiti v/Aziende sanitarie pubbliche della Regione - per finanziamento sanitario  aggiuntivo corrente extra LEA</t>
  </si>
  <si>
    <t xml:space="preserve">                       D.V.1.d) Debiti v/Aziende sanitarie pubbliche della Regione - per mobilità in compensazione</t>
  </si>
  <si>
    <t xml:space="preserve">                       D.V.1.e) Debiti v/Aziende sanitarie pubbliche della Regione - per mobilità non in compensazione</t>
  </si>
  <si>
    <t xml:space="preserve">                       D.V.1.f) Debiti v/Aziende sanitarie pubbliche della Regione - per altre prestazioni</t>
  </si>
  <si>
    <t xml:space="preserve">           D.V.2) Debiti v/Aziende sanitarie pubbliche Extraregione </t>
  </si>
  <si>
    <t xml:space="preserve">           D.V.3) Debiti v/Aziende sanitarie pubbliche della Regione per versamenti c/patrimonio netto</t>
  </si>
  <si>
    <t>PDA240</t>
  </si>
  <si>
    <t xml:space="preserve">     D.VI) DEBITI V/ SOCIETA' PARTECIPATE E/O ENTI DIPENDENTI DELLA REGIONE</t>
  </si>
  <si>
    <t xml:space="preserve">            D.VI.1) Debiti v/enti regionali</t>
  </si>
  <si>
    <t xml:space="preserve">            D.VI.2) Debiti v/sperimentazioni gestionali</t>
  </si>
  <si>
    <t xml:space="preserve">            D.VI.3) Debiti v/altre partecipate</t>
  </si>
  <si>
    <t>PDA280</t>
  </si>
  <si>
    <t xml:space="preserve">     D.VII) DEBITI V/FORNITORI</t>
  </si>
  <si>
    <t xml:space="preserve">            D.VII.1) Debiti verso erogatori (privati accreditati e convenzionati) di prestazioni sanitarie </t>
  </si>
  <si>
    <t xml:space="preserve">            D.VII.2) Debiti verso altri fornitori</t>
  </si>
  <si>
    <t xml:space="preserve">     D.VIII) DEBITI V/ISTITUTO TESORIERE</t>
  </si>
  <si>
    <t xml:space="preserve">     D.IX) DEBITI TRIBUTARI</t>
  </si>
  <si>
    <t xml:space="preserve">     D.X) DEBITI V/ISTITUTI PREVIDENZIALI, ASSISTENZIALI E SICUREZZA SOCIALE</t>
  </si>
  <si>
    <t>PDA340</t>
  </si>
  <si>
    <t xml:space="preserve">     D.XI)  DEBITI V/ALTRI</t>
  </si>
  <si>
    <t>PDA350</t>
  </si>
  <si>
    <t xml:space="preserve">           D.XI.1) Debiti v/altri finanziatori</t>
  </si>
  <si>
    <t xml:space="preserve">           D.XI.2) Debiti v/dipendenti</t>
  </si>
  <si>
    <t xml:space="preserve">           D.XI.3) Debiti v/gestioni liquidatorie</t>
  </si>
  <si>
    <t xml:space="preserve">           D.XI.4) Altri debiti diversi</t>
  </si>
  <si>
    <t>PEZ999</t>
  </si>
  <si>
    <t>E)  RATEI E RISCONTI PASSIVI</t>
  </si>
  <si>
    <t>PEA000</t>
  </si>
  <si>
    <t xml:space="preserve">     E.I) RATEI PASSIVI</t>
  </si>
  <si>
    <t xml:space="preserve">            E.I.1) Ratei passivi</t>
  </si>
  <si>
    <t xml:space="preserve">            E.I.2) Ratei passivi v/Aziende sanitarie pubbliche della Regione</t>
  </si>
  <si>
    <t>PEA030</t>
  </si>
  <si>
    <t xml:space="preserve">     E.II) RISCONTI PASSIVI</t>
  </si>
  <si>
    <t xml:space="preserve">           E.II.1) Risconti passivi</t>
  </si>
  <si>
    <t xml:space="preserve">           E.II.2) Risconti passivi v/Aziende sanitarie pubbliche della Regione</t>
  </si>
  <si>
    <t>PFZ999</t>
  </si>
  <si>
    <t>F)  CONTI D'ORDINE</t>
  </si>
  <si>
    <t xml:space="preserve">     F.I) CANONI DI LEASING ANCORA DA PAGARE</t>
  </si>
  <si>
    <t xml:space="preserve">     F.II) DEPOSITI CAUZIONALI</t>
  </si>
  <si>
    <t xml:space="preserve">     F.III) BENI IN COMODATO</t>
  </si>
  <si>
    <t xml:space="preserve">     F.IV) ALTRI CONTI D'ORDINE</t>
  </si>
  <si>
    <t>Dettaglio debiti (PDZ999) per anno di formazione</t>
  </si>
  <si>
    <t>IMPORTO ANTE 31/12/2005</t>
  </si>
  <si>
    <t>IMPORTO POST 31/12/2005</t>
  </si>
  <si>
    <t>TOTALE</t>
  </si>
  <si>
    <t xml:space="preserve">DEBITI COMMERCIALI </t>
  </si>
  <si>
    <t xml:space="preserve">DEBITI NON COMMERCIALI </t>
  </si>
  <si>
    <t>(PDZ999)</t>
  </si>
  <si>
    <t xml:space="preserve">Data </t>
  </si>
  <si>
    <t>……………………</t>
  </si>
  <si>
    <t>MODELLO DI RILEVAZIONE DEL CONTO ECONOMICO
AZIENDE SANITARIE LOCALI - AZIENDE OSPEDALIERE
IRCCS - AZIENDE OSPEDALIERE UNIVERSITARIE</t>
  </si>
  <si>
    <t xml:space="preserve">                                                            VOCE MODELLO CE</t>
  </si>
  <si>
    <t>A)  Valore della produzione</t>
  </si>
  <si>
    <t>AA0010</t>
  </si>
  <si>
    <t>A.1)  Contributi in c/esercizio</t>
  </si>
  <si>
    <t>AA0020</t>
  </si>
  <si>
    <t>A.1.A)  Contributi da Regione o Prov. Aut. per quota F.S. regionale</t>
  </si>
  <si>
    <t>A.1.A.1)  da Regione o Prov. Aut. per quota F.S. regionale indistinto</t>
  </si>
  <si>
    <t>A.1.A.2)  da Regione o Prov. Aut. per quota F.S. regionale vincolato</t>
  </si>
  <si>
    <t>AA0050</t>
  </si>
  <si>
    <t>A.1.B)  Contributi c/esercizio (extra fondo)</t>
  </si>
  <si>
    <t>A.1.B)  Contributi c/esercizio da enti pubblici  (EXTRA FONDO)</t>
  </si>
  <si>
    <t>AA0060</t>
  </si>
  <si>
    <t xml:space="preserve">A.1.B.1)  da Regione o Prov. Aut. (extra fondo) </t>
  </si>
  <si>
    <t>A.1.B.1)  da altri enti pubblici (extra fondo) vincolati</t>
  </si>
  <si>
    <t>A.1.B.1.1)  Contributi da Regione o Prov. Aut. (extra fondo) vincolati</t>
  </si>
  <si>
    <t>A.1.B.1.1)  Contributi da Regione (extra fondo) vincolati</t>
  </si>
  <si>
    <t>A.1.B.2.1)  Contributi da altri enti pubblici (extra fondo) vincolati</t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</si>
  <si>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</si>
  <si>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</si>
  <si>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</si>
  <si>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A.1.B.2.1)  Contributi da Aziende sanitarie pubbliche della Regione o Prov. Aut. (extra fondo) vincolati</t>
  </si>
  <si>
    <t>A.1.B.2.2)  Contributi da Aziende sanitarie pubbliche della Regione o Prov. Aut. (extra fondo) altro</t>
  </si>
  <si>
    <t>AA0140</t>
  </si>
  <si>
    <t xml:space="preserve">A.1.B.3)  Contributi da altri soggetti pubblici (extra fondo) </t>
  </si>
  <si>
    <t>A.1.B.3.1)  Contributi da altri soggetti pubblici (extra fondo) vincolati</t>
  </si>
  <si>
    <t>A.1.B.1.2)  Contributi da altri enti pubblici (extra fondo) vincolati</t>
  </si>
  <si>
    <t>A.1.B.3.2)  Contributi da altri soggetti pubblici (extra fondo) L. 210/92</t>
  </si>
  <si>
    <t>A.1.B.3.3)  Contributi da altri soggetti pubblici (extra fondo) altro</t>
  </si>
  <si>
    <t>AA0180</t>
  </si>
  <si>
    <t>A.1.C)  Contributi c/esercizio per ricerca</t>
  </si>
  <si>
    <t>A.1.C.1)  Contributi da Ministero della Salute per ricerca corrente</t>
  </si>
  <si>
    <t>A.1.B.1.4)  Contributi in conto esercizio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</si>
  <si>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</si>
  <si>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</si>
  <si>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</si>
  <si>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A.1.D)  Contributi c/esercizio da privati</t>
  </si>
  <si>
    <t>A.1.C)  Contributi c/esercizio da enti privati</t>
  </si>
  <si>
    <t>AA0240</t>
  </si>
  <si>
    <t>A.2)  Rettifica contributi c/esercizio per destinazione ad investimenti</t>
  </si>
  <si>
    <t>-</t>
  </si>
  <si>
    <t>A.2.A)  Rettifica contributi in c/esercizio per destinazione ad investimenti - da Regione o Prov. Aut. per quota F.S. regionale</t>
  </si>
  <si>
    <t>A.2.B)  Rettifica contributi in c/esercizio per destinazione ad investimenti - altri contributi</t>
  </si>
  <si>
    <t>AA0270</t>
  </si>
  <si>
    <t>A.3) Utilizzo fondi per quote inutilizzate contributi vincolati di esercizi precedenti</t>
  </si>
  <si>
    <t>A.3.A)  Utilizzo fondi per quote inutilizzate contributi di esercizi precedenti da Regione o Prov. Aut. per quota F.S. regionale vincolato</t>
  </si>
  <si>
    <t>A.3.B) Utilizzo fondi per quote inutilizzate contributi di esercizi precedenti da soggetti pubblici (extra fondo) vincolati</t>
  </si>
  <si>
    <t>B.15.C.1)  Accantonamenti per interessi di mora</t>
  </si>
  <si>
    <t>A.3.C)  Utilizzo fondi per quote inutilizzate contributi di esercizi precedenti per ricerca</t>
  </si>
  <si>
    <t>A.3.D)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</si>
  <si>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</si>
  <si>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</si>
  <si>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</si>
  <si>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</si>
  <si>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</si>
  <si>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</si>
  <si>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A.4.A.1.1) Prestazioni di ricovero</t>
  </si>
  <si>
    <t>A.4.A.1.2) Prestazioni di specialistica ambulatoriale</t>
  </si>
  <si>
    <t>A.2.A.1.1.B) Prestazioni di specialistica ambulatoriale</t>
  </si>
  <si>
    <t>A.4.A.1.3) Prestazioni di psichiatria residenziale e semiresidenziale</t>
  </si>
  <si>
    <t>A.2.A.1.1.C) Prestazioni di psichiatria residenziale e semiresidenziale</t>
  </si>
  <si>
    <t>A.4.A.1.4) Prestazioni di File F</t>
  </si>
  <si>
    <t>A.2.A.1.1.D) Prestazioni di File F</t>
  </si>
  <si>
    <t>A.4.A.1.5) Prestazioni servizi MMG, PLS, Contin. assistenziale</t>
  </si>
  <si>
    <t>A.2.A.1.1.E.1) Prestazioni servizi MMG, PLS, Contin. Assistenziale</t>
  </si>
  <si>
    <t>A.4.A.1.6) Prestazioni servizi farmaceutica convenzionata</t>
  </si>
  <si>
    <t>A.2.A.1.1.E.2) Prestazioni servizi farmaceutica convenzionata</t>
  </si>
  <si>
    <t>A.4.A.1.7) Prestazioni termali</t>
  </si>
  <si>
    <t>A.2.A.1.1.E.3) Prestazioni termali</t>
  </si>
  <si>
    <t>A.4.A.1.8) Prestazioni trasporto ambulanze ed elisoccorso</t>
  </si>
  <si>
    <t>A.2.A.1.1.E.4) Prestazioni trasporto ambulanze ed elisoccorso</t>
  </si>
  <si>
    <t xml:space="preserve">A.4.A.1.9) Altre prestazioni sanitarie e socio-sanitarie a rilevanza sanitaria </t>
  </si>
  <si>
    <t>A.2.A.1.1.E.5) Altre prestazioni sanitarie e socio-sanitarie</t>
  </si>
  <si>
    <t xml:space="preserve">A.4.A.2)   Ricavi per prestaz. sanitarie e sociosanitarie a rilevanza sanitaria erogate ad altri soggetti pubblici </t>
  </si>
  <si>
    <t>A.2.A.1.2)   Ricavi per prestaz. sanitarie  e sociosanitarie  erogate ad altri soggetti pubblici della Regione</t>
  </si>
  <si>
    <t>AA0450</t>
  </si>
  <si>
    <t>A.4.A.3)   Ricavi per prestaz. sanitarie e sociosanitarie a rilevanza sanitaria erogate a soggetti pubblici Extraregione</t>
  </si>
  <si>
    <t>A.2.A.1.3)    Ricavi per prestaz. sanitarie e sociosanitarie erogate a soggetti pubblici extra Regione</t>
  </si>
  <si>
    <t>A.4.A.3.1) Prestazioni di ricovero</t>
  </si>
  <si>
    <t>A.2.A.1.3.A) Prestazioni di ricovero</t>
  </si>
  <si>
    <t>A.4.A.3.2) Prestazioni ambulatoriali</t>
  </si>
  <si>
    <t>A.2.A.1.3.B) Prestazioni ambulatoriali</t>
  </si>
  <si>
    <t>A.4.A.3.3) Prestazioni di psichiatria non soggetta a compensazione (resid. e semiresid.)</t>
  </si>
  <si>
    <t>A.2.A.1.3.C) Prestazioni di psichiatria non soggetta a compensazione (resid. e semiresid.)</t>
  </si>
  <si>
    <t>A.4.A.3.4) Prestazioni di File F</t>
  </si>
  <si>
    <t>A.2.A.1.3.D) Prestazioni di File F</t>
  </si>
  <si>
    <t>A.4.A.3.5) Prestazioni servizi MMG, PLS, Contin. assistenziale Extraregione</t>
  </si>
  <si>
    <t>A.2.A.1.3.E.1) Prestazioni servizi MMG, PLS, Contin. assistenziale Extraregione</t>
  </si>
  <si>
    <t>A.4.A.3.6) Prestazioni servizi farmaceutica convenzionata Extraregione</t>
  </si>
  <si>
    <t>A.2.A.1.3.E.2) Prestazioni servizi farmaceutica conv enzionata Extraregione</t>
  </si>
  <si>
    <t>A.4.A.3.7) Prestazioni termali Extraregione</t>
  </si>
  <si>
    <t>A.2.A.1.3.E.3) Prestazioni termali Extraregione</t>
  </si>
  <si>
    <t>A.4.A.3.8) Prestazioni trasporto ambulanze ed elisoccorso Extraregione</t>
  </si>
  <si>
    <t>A.2.A.1.3.E.4) Prestazioni trasporto ambulanze ed elisoccorso Extraregione</t>
  </si>
  <si>
    <t>A.4.A.3.9) Altre prestazioni sanitarie e sociosanitarie a rilevanza sanitaria Extraregione</t>
  </si>
  <si>
    <t>A.2.A.1.3.E.5) Altre prestazioni sanitarie Extraregione</t>
  </si>
  <si>
    <t>A.4.A.3.10) Ricavi per cessione di emocomponenti e cellule staminali Extraregione</t>
  </si>
  <si>
    <t>A.4.A.3.11) Ricavi per differenziale tariffe TUC</t>
  </si>
  <si>
    <t>A.2.A.1.3.F) Altre prestazioni sanitarie e sociosanitarie non soggette a compensazione Extraregione</t>
  </si>
  <si>
    <t>AA0570</t>
  </si>
  <si>
    <t>A.4.A.3.12) Altre prestazioni sanitarie e sociosanitarie a rilevanza sanitaria non soggette a compensazione Extraregione</t>
  </si>
  <si>
    <t>A.4.A.3.12.A) Prestazioni di assistenza riabilitativa non soggette a compensazione Extraregione</t>
  </si>
  <si>
    <t>A.2.A.1.3.F.1) Prestazioni di assistenza riabilitativa non soggetta a compenzazione Extraregione</t>
  </si>
  <si>
    <t>A.4.A.3.12.B) Altre prestazioni sanitarie e socio-sanitarie a rilevanza sanitaria non soggette a compensazione Extraregione</t>
  </si>
  <si>
    <t>A.2.A.1.3.F.2) Altre prestazioni sanitarie e socio-sanitarie non soggetta a compenzazione Extraregione</t>
  </si>
  <si>
    <t>A.4.A.3.13) Altre prestazioni sanitarie a rilevanza sanitaria - Mobilità attiva Internazionale</t>
  </si>
  <si>
    <t>A.2.A.1.3.G) Altre prestazioni sanitarie - Mobilità attiva Internazionale</t>
  </si>
  <si>
    <t>AA0610</t>
  </si>
  <si>
    <t>A.4.B)  Ricavi per prestazioni sanitarie e sociosanitarie a rilevanza sanitaria erogate da privati v/residenti Extraregione in compensazione (mobilità attiva)</t>
  </si>
  <si>
    <t>A.2.A.2)  Ricavi per prestazioni sanitarie erogate da soggetti privati v/ residenti extraregione in compensazione (mobilità attiva)</t>
  </si>
  <si>
    <t>A.4.B.1)  Prestazioni di ricovero da priv. Extraregione in compensazione (mobilità attiva)</t>
  </si>
  <si>
    <t>A.2.A.2.1)  Prestazioni di ricovero da priv. extraregione in compensazione (mobilità attiva)</t>
  </si>
  <si>
    <t>A.4.B.2)  Prestazioni ambulatoriali da priv. Extraregione in compensazione  (mobilità attiva)</t>
  </si>
  <si>
    <t>A.2.A.2.2)  Prestazioni di ambulatoriali da priv. extraregione in compensazione  (mobilità attiva)</t>
  </si>
  <si>
    <t>A.4.B.3)  Prestazioni di File F da priv. Extraregione in compensazione (mobilità attiva)</t>
  </si>
  <si>
    <t>A.2.A.2.3)  Prestazioni di File F da priv. extraregione in compensazione (mobilità attiva)</t>
  </si>
  <si>
    <t>A.4.B.4)  Altre prestazioni sanitarie e sociosanitarie a rilevanza sanitaria erogate da privati v/residenti Extraregione in compensazione (mobilità attiva)</t>
  </si>
  <si>
    <t>A.2.A.2.4)  Altre prestazioni sanitarie erogate da privati v/residenti extraregione in compensazione (mobilità attiva)</t>
  </si>
  <si>
    <t xml:space="preserve">A.4.C)  Ricavi per prestazioni sanitarie e sociosanitarie a rilevanza sanitaria erogate a privati </t>
  </si>
  <si>
    <t xml:space="preserve">A.2.A.3)  Ricavi per prestazioni sanitarie erogate a soggetti privati </t>
  </si>
  <si>
    <t>AA0670</t>
  </si>
  <si>
    <t>A.4.D)  Ricavi per prestazioni sanitarie erogate in regime di intramoenia</t>
  </si>
  <si>
    <t>A.2.A.4)  Ricavi per prestazioni sanitarie erogate in regime di intramoenia</t>
  </si>
  <si>
    <t>A.4.D.1)  Ricavi per prestazioni sanitarie intramoenia - Area ospedaliera</t>
  </si>
  <si>
    <t>A.2.A.4.1)  Ricavi per prestazioni sanitarie intramoenia - Area ospedaliera</t>
  </si>
  <si>
    <t>A.4.D.2)  Ricavi per prestazioni sanitarie intramoenia - Area specialistica</t>
  </si>
  <si>
    <t>A.2.A.4.2)  Ricavi per prestazioni sanitarie intramoenia - Area specialistica</t>
  </si>
  <si>
    <t>A.4.D.3)  Ricavi per prestazioni sanitarie intramoenia - Area sanità pubblica</t>
  </si>
  <si>
    <t>A.2.A.4.3)  Ricavi per prestazioni sanitarie intramoenia - Area sanità pubblica</t>
  </si>
  <si>
    <t>A.4.D.4)  Ricavi per prestazioni sanitarie intramoenia - Consulenze (ex art. 55 c.1 lett. c), d) ed ex art. 57-58)</t>
  </si>
  <si>
    <t>A.2.A.4.4)  Ricavi per prestazioni sanitarie intramoenia - Consulenze (ex art. 55 c.1 lett. c), d) ed ex Art. 57-58)</t>
  </si>
  <si>
    <t>A.4.D.5)  Ricavi per prestazioni sanitarie intramoenia - Consulenze (ex art. 55 c.1 lett. c), d) ed ex art. 57-58) (Aziende sanitarie pubbliche della Regione)</t>
  </si>
  <si>
    <t>A.2.A.4.5)  Ricavi per prestazioni sanitarie intramoenia - Consulenze (ex art. 55 c.1 lett. c), d) ed ex Art. 57-58) (Asl - Ao, Irccs e Policlinici della Regione)</t>
  </si>
  <si>
    <t>A.4.D.6)  Ricavi per prestazioni sanitarie intramoenia - Altro</t>
  </si>
  <si>
    <t>A.2.A.4.6)  Ricavi per prestazioni sanitarie intramoenia - Altro</t>
  </si>
  <si>
    <t>A.4.D.7)  Ricavi per prestazioni sanitarie intramoenia - Altro (Aziende sanitarie pubbliche della Regione)</t>
  </si>
  <si>
    <t>A.2.A.4.7)  Ricavi per prestazioni sanitarie intramoenia - Altro (Asl - Ao, Irccs e Policlinici della Regione)</t>
  </si>
  <si>
    <t>AA0750</t>
  </si>
  <si>
    <t>A.5) Concorsi, recuperi e rimborsi</t>
  </si>
  <si>
    <t>A.3)  Concorsi, recuperi e rimborsi per attività tipiche</t>
  </si>
  <si>
    <t>A.5.A) Rimborsi assicurativi</t>
  </si>
  <si>
    <t>A.3.A) Rimborsi assicurativi</t>
  </si>
  <si>
    <t>AA0770</t>
  </si>
  <si>
    <t>A.5.B) Concorsi, recuperi e rimborsi da Regione</t>
  </si>
  <si>
    <t>A.3.B.3) Concorsi, recuperi e rimborsi v/Regione</t>
  </si>
  <si>
    <t>A.5.B.1) Rimborso degli oneri stipendiali del personale dell'azienda in posizione di comando presso la Regione</t>
  </si>
  <si>
    <t>A.3.B.3.1) Rimborso degli oneri stipendiali del personale dell'azienda in posizione di comando v/Regione</t>
  </si>
  <si>
    <t>A.5.B.2) Altri concorsi, recuperi e rimborsi da parte della Regione</t>
  </si>
  <si>
    <t>A.3.B.3.2) Altri concorsi, recuperi e rimborsi per attività tipiche v/Regione</t>
  </si>
  <si>
    <t>AA0800</t>
  </si>
  <si>
    <t>A.5.C) Concorsi, recuperi e rimborsi da Aziende sanitarie pubbliche della Regione</t>
  </si>
  <si>
    <t>A.3.B.1) Concorsi, recuperi e rimborsi v/Asl-AO, IRCCS, Policlinici della Regione</t>
  </si>
  <si>
    <t>A.5.C.1) Rimborso degli oneri stipendiali del personale dipendente dell'azienda in posizione di comando presso Aziende sanitarie pubbliche della Regione</t>
  </si>
  <si>
    <t>A.3.B.1.1) Rimborso degli oneri stipendiali del personale sanitario dipendente dell' azienda in posizione di comando in Asl-AO, IRCCS, Policlinici della Regione</t>
  </si>
  <si>
    <t>A.5.C.2) Rimborsi per acquisto beni da parte di Aziende sanitarie pubbliche della Regione</t>
  </si>
  <si>
    <t>A.3.B.1.2) Rimborsi per acquisto beni sanitari per Asl-AO, IRCCS, Policlinici della Regione</t>
  </si>
  <si>
    <t>A.5.C.3) Altri concorsi, recuperi e rimborsi da parte di Aziende sanitarie pubbliche della Regione</t>
  </si>
  <si>
    <t>A.3.B.1.4) Altri concorsi, recuperi e rimborsi per attività tipiche da parte di Asl-AO, IRCCS, Policlinici della Regione</t>
  </si>
  <si>
    <t>AA0840</t>
  </si>
  <si>
    <t>A.5.D) Concorsi, recuperi e rimborsi da altri soggetti pubblici</t>
  </si>
  <si>
    <t>A.3.B.2) Concorsi, recuperi e rimborsi v/altri Enti Pubblici</t>
  </si>
  <si>
    <t>A.5.D.1) Rimborso degli oneri stipendiali del personale dipendente dell'azienda in posizione di comando presso altri soggetti pubblici</t>
  </si>
  <si>
    <t>A.2.B.2.1) Rimborso degli oneri stipendiali del personale  dipendente dell'azienda in posizione di comando v/altri Enti Pubblici</t>
  </si>
  <si>
    <t>AA0860</t>
  </si>
  <si>
    <t>A.5.D.2) Rimborsi per acquisto beni da parte di altri soggetti pubblici</t>
  </si>
  <si>
    <t>A.3.B.2.2) Rimborsi per acquisto beni sanitari v/altri Enti Pubblici</t>
  </si>
  <si>
    <t>A.5.D.3) Altri concorsi, recuperi e rimborsi da parte di altri soggetti pubblici</t>
  </si>
  <si>
    <t>A.3.B.2.4) Altri concorsi, recuperi e rimborsi per attività tipiche v/Altri Enti Pubblici</t>
  </si>
  <si>
    <t>AA0880</t>
  </si>
  <si>
    <t>A.5.E) Concorsi, recuperi e rimborsi da privati</t>
  </si>
  <si>
    <t>A.3.B.4) Concorsi, recuperi e rimborsi v/privati</t>
  </si>
  <si>
    <t>AA0890</t>
  </si>
  <si>
    <t>A.5.E.1) Rimborso da aziende farmaceutiche per Pay back</t>
  </si>
  <si>
    <t>A.5.E.1.1) Pay-back per il superamento del tetto della spesa farmaceutica territoriale</t>
  </si>
  <si>
    <t>A.5.E.1.2) Pay-back per superamento del tetto della spesa farmaceutica ospedaliera</t>
  </si>
  <si>
    <t>A.5.E.1.3) Ulteriore Pay-back</t>
  </si>
  <si>
    <t>A.5.E.2) Altri concorsi, recuperi e rimborsi da privati</t>
  </si>
  <si>
    <t>AA0940</t>
  </si>
  <si>
    <t>A.6)  Compartecipazione alla spesa per prestazioni sanitarie (Ticket)</t>
  </si>
  <si>
    <t>A.4)  Compartecipazione alla spesa per prestazioni sanitarie (ticket)</t>
  </si>
  <si>
    <t>A.6.A)  Compartecipazione alla spesa per prestazioni sanitarie - Ticket sulle prestazioni di specialistica ambulatoriale</t>
  </si>
  <si>
    <t>A.6.B)  Compartecipazione alla spesa per prestazioni sanitarie - Ticket sul pronto soccorso</t>
  </si>
  <si>
    <t>A.6.C)  Compartecipazione alla spesa per prestazioni sanitarie (Ticket) - Altro</t>
  </si>
  <si>
    <t>AA0980</t>
  </si>
  <si>
    <t>A.7)  Quota contributi c/capitale imputata all'esercizio</t>
  </si>
  <si>
    <t>A.5.A)  Costi capitalizzati da utilizzo finanziamenti per investimenti// [Costi Sterilizzati]</t>
  </si>
  <si>
    <t>A.7.A) Quota imputata all'esercizio dei finanziamenti per investimenti dallo Stato</t>
  </si>
  <si>
    <t>A.5.A.1)  Costi capitalizzati da utilizzo finanziamenti per investimenti da Regione</t>
  </si>
  <si>
    <t xml:space="preserve">A.7.B)  Quota imputata all'esercizio dei finanziamenti per investimenti da Regione </t>
  </si>
  <si>
    <t>A.5.A.2)  Costi capitalizzati da utilizzo finanziamenti per investimenti dallo Stato</t>
  </si>
  <si>
    <t>A.7.C)  Quota imputata all'esercizio dei finanziamenti per beni di prima dotazione</t>
  </si>
  <si>
    <t>A.5.A.3)  Costi capitalizzati da utilizzo altre poste del patrimonio netto</t>
  </si>
  <si>
    <t>A.7.D) Quota imputata all'esercizio dei contributi in c/ esercizio FSR destinati ad investimenti</t>
  </si>
  <si>
    <t>A.7.E) Quota imputata all'esercizio degli altri contributi in c/ esercizio destinati ad investimenti</t>
  </si>
  <si>
    <t>A.7.F) Quota imputata all'esercizio di altre poste del patrimonio netto</t>
  </si>
  <si>
    <t>A.8)  Incrementi delle immobilizzazioni per lavori interni</t>
  </si>
  <si>
    <t>A.5.B)  Costi capitalizzati per costi sostenuti in economia</t>
  </si>
  <si>
    <t>AA1060</t>
  </si>
  <si>
    <t>A.9) Altri ricavi e proventi</t>
  </si>
  <si>
    <t>A.2.B) Ricavi per prestazioni non sanitarie</t>
  </si>
  <si>
    <t>A.9.A) Ricavi per prestazioni non sanitarie</t>
  </si>
  <si>
    <t>A.9.B) Fitti attivi ed altri proventi da attività immobiliari</t>
  </si>
  <si>
    <t>A.2.C.1.1) Affitti attivi ed altri proventi da attività immobiliari</t>
  </si>
  <si>
    <t>A.9.C) Altri proventi diversi</t>
  </si>
  <si>
    <t>A.2.C.2)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</si>
  <si>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</si>
  <si>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</si>
  <si>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</si>
  <si>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</si>
  <si>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</si>
  <si>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</si>
  <si>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</si>
  <si>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</si>
  <si>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</si>
  <si>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B.1.A.1.1) Medicinali con AIC, ad eccezione di vaccini ed emoderivati di produzione regionale</t>
  </si>
  <si>
    <t>B.2.A.1.1) - da convenzione</t>
  </si>
  <si>
    <t>B.1.A.1.2) Medicinali senza AIC</t>
  </si>
  <si>
    <t>B.1.A.1.3) Emoderivati di produzione regionale</t>
  </si>
  <si>
    <t>BA0070</t>
  </si>
  <si>
    <t>B.1.A.2)  Sangue ed emocomponenti</t>
  </si>
  <si>
    <t>B.1.A.2)  Ossigeno</t>
  </si>
  <si>
    <t>B.1.A.2.1) da pubblico (Aziende sanitarie pubbliche della Regione) – Mobilità intraregionale</t>
  </si>
  <si>
    <t>B.1.A.6)  Materiali diagnostici, lastre RX, mezzi di contrasto per RX, carta per ECG, ECG, etc.</t>
  </si>
  <si>
    <t>B.1.A.2.2) da pubblico (Aziende sanitarie pubbliche extra Regione) – Mobilità extraregionale</t>
  </si>
  <si>
    <t>B.1.A.2.3) da altri soggetti</t>
  </si>
  <si>
    <t>BA0210</t>
  </si>
  <si>
    <t>B.1.A.3) Dispositivi medici</t>
  </si>
  <si>
    <t xml:space="preserve">B.1.A.3.1)  Dispositivi medici </t>
  </si>
  <si>
    <t>B.1.A.3.2)  Dispositivi medici impiantabili attivi</t>
  </si>
  <si>
    <t>B.1.A.3.3)  Dispositivi medico diagnostici in vitro (IVD)</t>
  </si>
  <si>
    <t>B.1.A.7)   Presidi chirurgici e materiali sanitari</t>
  </si>
  <si>
    <t>B.1.A.4)  Prodotti dietetici</t>
  </si>
  <si>
    <t>B.1.A.3)  Prodotti dietetici</t>
  </si>
  <si>
    <t>B.1.A.5)  Materiali per la profilassi (vaccini)</t>
  </si>
  <si>
    <t>B.1.A.4)  Materiali per la profilassi (vaccini)</t>
  </si>
  <si>
    <t>B.1.A.6)  Prodotti chimici</t>
  </si>
  <si>
    <t>B.1.A.5)  Materiali diagnostici prodotti chimici</t>
  </si>
  <si>
    <t>B.1.A.7)  Materiali e prodotti per uso veterinario</t>
  </si>
  <si>
    <t>B.1.A.10)  Materiali e Prodotti per uso veterinario</t>
  </si>
  <si>
    <t>B.1.A.8)  Altri beni e prodotti sanitari</t>
  </si>
  <si>
    <t>B.1.A.11)  Altri beni e prodotti sanitari</t>
  </si>
  <si>
    <t>B.1.A.9)  Beni e prodotti sanitari da Aziende sanitarie pubbliche della Regione</t>
  </si>
  <si>
    <t>B.1.A.12)  Beni e prodotti sanitari da Asl-AO, IRCCS, Policlinici della Regione</t>
  </si>
  <si>
    <t>BA0310</t>
  </si>
  <si>
    <t>B.1.B)  Acquisti di beni non sanitari</t>
  </si>
  <si>
    <t>B.1.B.1)  Prodotti alimentari</t>
  </si>
  <si>
    <t>B.1.B.2)  Materiali di guardaroba, di pulizia e di convivenza in genere</t>
  </si>
  <si>
    <t>B.1.B.3)  Combustibili, carburanti e lubrificanti</t>
  </si>
  <si>
    <t>B.1.B.4)  Supporti informatici e cancelleria</t>
  </si>
  <si>
    <t>B.1.B.5)  Materiale per la manutenzione</t>
  </si>
  <si>
    <t>B.1.B.6)  Altri beni e prodotti non sanitari</t>
  </si>
  <si>
    <t>B.1.B.6)  Altri beni non sanitari</t>
  </si>
  <si>
    <t>B.1.B.7)  Beni e prodotti non sanitari da Aziende sanitarie pubbliche della Regione</t>
  </si>
  <si>
    <t>B.1.B.7)  Beni non sanitari da Asl-AO, IRCCS, Policlinici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</si>
  <si>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</si>
  <si>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</si>
  <si>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</si>
  <si>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</si>
  <si>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</si>
  <si>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</si>
  <si>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</si>
  <si>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B.2.A.1.1.A) Costi per assistenza MMG</t>
  </si>
  <si>
    <t>B.2.A.1.1.A) Spese per assistenza MMG</t>
  </si>
  <si>
    <t>B.2.A.1.1.B) Costi per assistenza PLS</t>
  </si>
  <si>
    <t>B.2.A.1.1.B) Spese per assistenza PLS</t>
  </si>
  <si>
    <t>B.2.A.1.1.C) Costi per assistenza Continuità assistenziale</t>
  </si>
  <si>
    <t>B.2.A.1.1.C) Spese per assistenza Continuità assistenziale</t>
  </si>
  <si>
    <t>B.2.A.1.1.D) Altro (medicina dei servizi, psicologi, medici 118, ecc)</t>
  </si>
  <si>
    <t>B.2.A.1.2) - da pubblico (Aziende sanitarie pubbliche della Regione) - Mobilità intraregionale</t>
  </si>
  <si>
    <t>B.2.A.1.2) – da pubblico (Asl-AO, IRCCS, Policlinici della Regione) - Mobilità intraregionale</t>
  </si>
  <si>
    <t>B.2.A.1.3) - da pubblico (Aziende sanitarie pubbliche Extraregione) - Mobilità extraregionale</t>
  </si>
  <si>
    <t>B.2.A.1.3) – da pubblico (Asl-AO, IRCCS, Policlinici  Extra Regione)</t>
  </si>
  <si>
    <t>BA0490</t>
  </si>
  <si>
    <t>B.2.A.2)   Acquisti servizi sanitari per farmaceutica</t>
  </si>
  <si>
    <t>B.2.A.2.1) - da convenzione</t>
  </si>
  <si>
    <t>B.2.A.2.2) - da pubblico (Aziende sanitarie pubbliche della Regione)- Mobilità intraregionale</t>
  </si>
  <si>
    <t>B.2.A.2.2) – da pubblico (Asl-AO, IRCCS, Policlinici  della Regione)- Mobilità intraregionale</t>
  </si>
  <si>
    <t>B.2.A.2.3) - da pubblico (Extraregione)</t>
  </si>
  <si>
    <t>B.2.A.2.3) – da pubblico (Asl-AO, IRCCS, Policlinici  extra Regione)</t>
  </si>
  <si>
    <t>BA0530</t>
  </si>
  <si>
    <t>B.2.A.3)   Acquisti servizi sanitari per assistenza specialistica ambulatoriale</t>
  </si>
  <si>
    <t>B.2.A.3.1) - da pubblico (Aziende sanitarie pubbliche della Regione)</t>
  </si>
  <si>
    <t>B.2.A.3.1)  - da pubblico (Asl-AO, IRCCS, Policlinici della Regione)</t>
  </si>
  <si>
    <t>B.2.A.3.2) - da pubblico (altri soggetti pubbl. della Regione)</t>
  </si>
  <si>
    <t>B.2.A.3.2)  - da pubblico (altri soggetti pubbl. della Regione)</t>
  </si>
  <si>
    <t>B.2.A.3.3) - da pubblico (Extraregione)</t>
  </si>
  <si>
    <t>B.2.A.3.3)  - da pubblico (extra Regione)</t>
  </si>
  <si>
    <t>B.2.A.3.4) - da privato - Medici SUMAI</t>
  </si>
  <si>
    <t>B.2.A.3.4)  - da privato - Medici SUMAI</t>
  </si>
  <si>
    <t>BA0580</t>
  </si>
  <si>
    <t>B.2.A.3.5) - da privato</t>
  </si>
  <si>
    <t>B.2.A.3.5)  - da privato</t>
  </si>
  <si>
    <t>B.2.A.3.5.A) Servizi sanitari per assistenza specialistica da IRCCS privati e Policlinici privati</t>
  </si>
  <si>
    <t>B.2.A.3.5.A) Servizi sanitari per assistenza specialistica da IRCCS Privati e Policl.privati</t>
  </si>
  <si>
    <t>B.2.A.3.5.B) Servizi sanitari per assistenza specialistica da Ospedali Classificati privati</t>
  </si>
  <si>
    <t>B.2.A.3.5.B) Servizi sanitari per assistenza specialistica da Ospedali Classificati Privati</t>
  </si>
  <si>
    <t>B.2.A.3.5.C) Servizi sanitari per assistenza specialistica da Case di Cura private</t>
  </si>
  <si>
    <t>B.2.A.3.5.C) Servizi sanitari per assistenza specialistica da Case di Cura Private</t>
  </si>
  <si>
    <t>B.2.A.3.5.D) Servizi sanitari per assistenza specialistica da altri privati</t>
  </si>
  <si>
    <t>B.2.A.3.5.D) Servizi sanitari per assistenza specialistica da altro privato</t>
  </si>
  <si>
    <t>B.2.A.3.6) - da privato per cittadini non residenti - Extraregione (mobilità attiva in compensazione)</t>
  </si>
  <si>
    <t>B.2.A.3.6)  - da privato per cittadini non residenti - extraregione (mobilità attiva in compensazione)</t>
  </si>
  <si>
    <t>BA0640</t>
  </si>
  <si>
    <t>B.2.A.4)   Acquisti servizi sanitari per assistenza riabilitativa</t>
  </si>
  <si>
    <t>B.2.A.4.1) - da pubblico (Aziende sanitarie pubbliche della Regione)</t>
  </si>
  <si>
    <t>B.2.A.4.1)  - da pubblico (Asl-AO, IRCCS, Policlinici della Regione)</t>
  </si>
  <si>
    <t>B.2.A.4.2) - da pubblico (altri soggetti pubbl. della Regione)</t>
  </si>
  <si>
    <t>B.2.A.4.2)  - da pubblico (altri soggetti pubbl. della Regione)</t>
  </si>
  <si>
    <t>B.2.A.4.3) - da pubblico (Extraregione) non soggetti a compensazione</t>
  </si>
  <si>
    <t>B.2.A.4.3)  - da pubblico (extra Regione) non soggetto a compensazione</t>
  </si>
  <si>
    <t>B.2.A.4.4) - da privato (intraregionale)</t>
  </si>
  <si>
    <t>B.2.A.4.4)  - da privato (intraregionale ed extraregionale)</t>
  </si>
  <si>
    <t>B.2.A.4.5) - da privato (extraregionale)</t>
  </si>
  <si>
    <t>BA0700</t>
  </si>
  <si>
    <t>B.2.A.5)   Acquisti servizi sanitari per assistenza integrativa</t>
  </si>
  <si>
    <t>B.2.A.5)   Acquisti servizi sanitari per assistenza integrativa e protesica</t>
  </si>
  <si>
    <t>B.2.A.5.1) - da pubblico (Aziende sanitarie pubbliche della Regione)</t>
  </si>
  <si>
    <t>B.2.A.5.1)  - da pubblico (Asl-AO, IRCCS, Policlinici della Regione)</t>
  </si>
  <si>
    <t>B.2.A.5.2) - da pubblico (altri soggetti pubbl. della Regione)</t>
  </si>
  <si>
    <t>B.2.A.5.2)  - da pubblico (altri soggetti pubbl. della Regione)</t>
  </si>
  <si>
    <t>B.2.A.5.3) - da pubblico (Extraregione)</t>
  </si>
  <si>
    <t>B.2.A.5.3)  - da pubblico (extra Regione)</t>
  </si>
  <si>
    <t>B.2.A.5.4) - da privato</t>
  </si>
  <si>
    <t>B.2.A.5.4)  - da privato</t>
  </si>
  <si>
    <t>BA0750</t>
  </si>
  <si>
    <t>B.2.A.6)   Acquisti servizi sanitari per assistenza protesica</t>
  </si>
  <si>
    <t>B.2.A.6.1) - da pubblico (Aziende sanitarie pubbliche della Regione)</t>
  </si>
  <si>
    <t>B.2.A.6.2) - da pubblico (altri soggetti pubbl. della Regione)</t>
  </si>
  <si>
    <t>B.2.A.6.3) - da pubblico (Extraregione)</t>
  </si>
  <si>
    <t>B.2.A.6.4) - da privato</t>
  </si>
  <si>
    <t>BA0800</t>
  </si>
  <si>
    <t>B.2.A.7)   Acquisti servizi sanitari per assistenza ospedaliera</t>
  </si>
  <si>
    <t>B.2.A.6)   Acquisti servizi sanitari per assistenza ospedaliera</t>
  </si>
  <si>
    <t>B.2.A.7.1) - da pubblico (Aziende sanitarie pubbliche della Regione)</t>
  </si>
  <si>
    <t>B.2.A.6.1)  - da pubblico (Asl-AO, IRCCS, Policlinici della Regione)</t>
  </si>
  <si>
    <t>B.2.A.7.2) - da pubblico (altri soggetti pubbl. della Regione)</t>
  </si>
  <si>
    <t>B.2.A.6.2)  - da pubblico (altri soggetti pubbl. della Regione)</t>
  </si>
  <si>
    <t>B.2.A.7.3) - da pubblico (Extraregione)</t>
  </si>
  <si>
    <t>B.2.A.6.3)  - da pubblico (extra Regione)</t>
  </si>
  <si>
    <t>BA0840</t>
  </si>
  <si>
    <t>B.2.A.7.4) - da privato</t>
  </si>
  <si>
    <t>B.2.A.6.4)  - da privato</t>
  </si>
  <si>
    <t>B.2.A.7.4.A) Servizi sanitari per assistenza ospedaliera da IRCCS privati e Policlinici privati</t>
  </si>
  <si>
    <t>B.2.A.6.4.A) Servizi sanitari per assistenza ospedaliera da IRCCS Privati e Policlinici privati</t>
  </si>
  <si>
    <t>B.2.A.7.4.B) Servizi sanitari per assistenza ospedaliera da Ospedali Classificati privati</t>
  </si>
  <si>
    <t>B.2.A.6.4.B) Servizi sanitari per assistenza ospedaliera da Ospedali Classificati Privati</t>
  </si>
  <si>
    <t>B.2.A.7.4.C) Servizi sanitari per assistenza ospedaliera da Case di Cura private</t>
  </si>
  <si>
    <t>B.2.A.6.4.C) Servizi sanitari per assistenza ospedaliera da Case di Cura Private</t>
  </si>
  <si>
    <t>B.2.A.7.4.D) Servizi sanitari per assistenza ospedaliera da altri privati</t>
  </si>
  <si>
    <t>B.2.A.6.4.D) Servizi sanitari per assistenza ospedaliera da altri soggetti privati</t>
  </si>
  <si>
    <t>B.2.A.7.5) - da privato per cittadini non residenti - Extraregione (mobilità attiva in compensazione)</t>
  </si>
  <si>
    <t>B.2.A.6.5)  - da privato per cittadini non residenti - extraregione (mobilità attiva in compensazione)</t>
  </si>
  <si>
    <t>BA0900</t>
  </si>
  <si>
    <t>B.2.A.8)   Acquisto prestazioni di psichiatria residenziale e semiresidenziale</t>
  </si>
  <si>
    <t>B.2.A.7)   Acquisto prestazioni di psichiatria residenziale e semiresidenziale</t>
  </si>
  <si>
    <t>B.2.A.8.1) - da pubblico (Aziende sanitarie pubbliche della Regione)</t>
  </si>
  <si>
    <t>B.2.A.7.1)  - da pubblico (Asl-AO, IRCCS, Policlinici della Regione)</t>
  </si>
  <si>
    <t>B.2.A.8.2) - da pubblico (altri soggetti pubbl. della Regione)</t>
  </si>
  <si>
    <t>B.2.A.7.2)  - da pubblico (altri soggetti pubbl. della Regione)</t>
  </si>
  <si>
    <t>B.2.A.8.3) - da pubblico (Extraregione) - non soggette a compensazione</t>
  </si>
  <si>
    <t>B.2.A.7.3)  - da pubblico (extra Regione) - non soggette a compensazione</t>
  </si>
  <si>
    <t>B.2.A.8.4) - da privato (intraregionale)</t>
  </si>
  <si>
    <t>B.2.A.7.4)  - da privato</t>
  </si>
  <si>
    <t>B.2.A.8.5) - da privato (extraregionale)</t>
  </si>
  <si>
    <t>BA0960</t>
  </si>
  <si>
    <t>B.2.A.9)   Acquisto prestazioni di distribuzione farmaci File F</t>
  </si>
  <si>
    <t>B.2.A.8)   Acquisto prestazioni di distribuzione farmaci File F</t>
  </si>
  <si>
    <t>B.2.A.9.1) - da pubblico (Aziende sanitarie pubbliche della Regione) - Mobilità intraregionale</t>
  </si>
  <si>
    <t>B.2.A.8.1)  - da pubblico (Asl-AO, IRCCS, Policlinici della Regione)</t>
  </si>
  <si>
    <t>B.2.A.9.2) - da pubblico (altri soggetti pubbl. della Regione)</t>
  </si>
  <si>
    <t>B.2.A.9.3) - da pubblico (Extraregione)</t>
  </si>
  <si>
    <t>B.2.A.8.3) - da pubblico (extra Regione)</t>
  </si>
  <si>
    <t>B.2.A.9.4) - da privato (intraregionale)</t>
  </si>
  <si>
    <t>B.2.A.8.4) - da privato (intraregionale ed extraregionale)</t>
  </si>
  <si>
    <t>B.2.A.9.5) - da privato (extraregionale)</t>
  </si>
  <si>
    <t>B.2.A.9.6) - da privato per cittadini non residenti - Extraregione (mobilità attiva in compensazione)</t>
  </si>
  <si>
    <t>B.2.A.8.5) - da privato per cittadini non residenti - extraregione (mobilità attiva in compensazione)</t>
  </si>
  <si>
    <t>BA1030</t>
  </si>
  <si>
    <t>B.2.A.10)   Acquisto prestazioni termali in convenzione</t>
  </si>
  <si>
    <t>B.2.A.9)   Acquisto prestazioni termali in convenzione</t>
  </si>
  <si>
    <t>B.2.A.10.1) - da pubblico (Aziende sanitarie pubbliche della Regione) - Mobilità intraregionale</t>
  </si>
  <si>
    <t>B.2.A.9.1)  - da pubblico (Asl-AO, IRCCS, Policlinici della Regione)</t>
  </si>
  <si>
    <t>B.2.A.10.2) - da pubblico (altri soggetti pubbl. della Regione)</t>
  </si>
  <si>
    <t>B.2.A.10.3) - da pubblico (Extraregione)</t>
  </si>
  <si>
    <t>B.2.A.9.3) - da pubblico (extra Regione)</t>
  </si>
  <si>
    <t>B.2.A.10.4) - da privato</t>
  </si>
  <si>
    <t>B.2.A.9.4) - da privato</t>
  </si>
  <si>
    <t>B.2.A.10.5) - da privato per cittadini non residenti - Extraregione (mobilità attiva in compensazione)</t>
  </si>
  <si>
    <t>B.2.A.9.5) - da privato  per cittadini non residenti - extraregione (mobilità attiva in compensazione)</t>
  </si>
  <si>
    <t>BA1090</t>
  </si>
  <si>
    <t>B.2.A.11)   Acquisto prestazioni di trasporto sanitario</t>
  </si>
  <si>
    <t>B.2.A.10)   Acquisto prestazioni trasporto in emergenza ed urgenza</t>
  </si>
  <si>
    <t>B.2.A.11.1) - da pubblico (Aziende sanitarie pubbliche della Regione) - Mobilità intraregionale</t>
  </si>
  <si>
    <t>B.2.A.10.1)  - da pubblico (Asl-AO, IRCCS, Policlinici della Regione)</t>
  </si>
  <si>
    <t>B.2.A.11.2) - da pubblico (altri soggetti pubbl. della Regione)</t>
  </si>
  <si>
    <t>B.2.A.11.3) - da pubblico (Extraregione)</t>
  </si>
  <si>
    <t>B.2.A.10.3) - da pubblico (extra Regione)</t>
  </si>
  <si>
    <t>B.2.A.11.4) - da privato</t>
  </si>
  <si>
    <t>BA1140</t>
  </si>
  <si>
    <t>B.2.A.12)   Acquisto prestazioni Socio-Sanitarie a rilevanza sanitaria</t>
  </si>
  <si>
    <t>B.2.A.11)   Acquisto prestazioni Socio-Sanitarie a rilevanza sanitaria</t>
  </si>
  <si>
    <t>B.2.A.12.1) - da pubblico (Aziende sanitarie pubbliche della Regione) - Mobilità intraregionale</t>
  </si>
  <si>
    <t>B.2.A.11.1)  - da pubblico (Asl-AO, IRCCS, Policlinici della Regione)</t>
  </si>
  <si>
    <t>B.2.A.12.2) - da pubblico (altri soggetti pubblici della Regione)</t>
  </si>
  <si>
    <t>B.2.A.11.2)  - da pubblico (altri enti pubblici)</t>
  </si>
  <si>
    <t>B.2.A.12.3) - da pubblico (Extraregione) non soggette a compensazione</t>
  </si>
  <si>
    <t>B.2.A.11.3) - da pubblico (extra Regione) non soggette a compensazione</t>
  </si>
  <si>
    <t>B.2.A.12.4) - da privato (intraregionale)</t>
  </si>
  <si>
    <t>B.2.A.11.4) - da privato (intraregionale ed extraregionale)</t>
  </si>
  <si>
    <t>B.2.A.12.5) - da privato (extraregionale)</t>
  </si>
  <si>
    <t>BA1200</t>
  </si>
  <si>
    <t>B.2.A.13)  Compartecipazione al personale per att. libero-prof. (intramoenia)</t>
  </si>
  <si>
    <t>B.2.A.12)  Compartecipazione al personale per att. libero-prof. (intramoenia)</t>
  </si>
  <si>
    <t>B.2.A.13.1)  Compartecipazione al personale per att. libero professionale intramoenia - Area ospedaliera</t>
  </si>
  <si>
    <t>B.2.A.13.2)  Compartecipazione al personale per att. libero professionale intramoenia- Area specialistica</t>
  </si>
  <si>
    <t>B.2.A.13.3)  Compartecipazione al personale per att. libero professionale intramoenia - Area sanità pubblica</t>
  </si>
  <si>
    <t>B.2.A.13.4)  Compartecipazione al personale per att. libero professionale intramoenia - Consulenze (ex art. 55 c.1 lett. c), d) ed ex Art. 57-58)</t>
  </si>
  <si>
    <t>B.2.A.13.5)  Compartecipazione al personale per att. libero professionale intramoenia - Consulenze (ex art. 55 c.1 lett. c), d) ed ex Art. 57-58) (Aziende sanitarie pubbliche della Regione)</t>
  </si>
  <si>
    <t>B.2.A.13.6)  Compartecipazione al personale per att. libero professionale intramoenia - Altro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</si>
  <si>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</si>
  <si>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</si>
  <si>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</si>
  <si>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B.2.A.13)  Rimborsi, assegni e contributi sanitari</t>
  </si>
  <si>
    <t>B.2.A.14.1)  Contributi ad associazioni di volontariato</t>
  </si>
  <si>
    <t>B.2.A.13.1)  Contributi ad associazioni di volontariato</t>
  </si>
  <si>
    <t>B.2.A.14.2)  Rimborsi per cure all'estero</t>
  </si>
  <si>
    <t>B.2.A.13.2)  Rimborsi per cure all'estero</t>
  </si>
  <si>
    <t>B.2.A.14.3)  Contributi a società partecipate e/o enti dipendenti della Regione</t>
  </si>
  <si>
    <t>B.2.A.13.3)  Contributi per ARPA</t>
  </si>
  <si>
    <t>B.2.A.14.4)  Contributo Legge 210/92</t>
  </si>
  <si>
    <t>B.2.A.13.5)  Contributo Legge 210/92</t>
  </si>
  <si>
    <t>B.2.A.14.5)  Altri rimborsi, assegni e contributi</t>
  </si>
  <si>
    <t>B.2.A.13.6)  Altri rimborsi, assegni e contributi</t>
  </si>
  <si>
    <t>B.2.A.14.6)  Rimborsi, assegni e contributi v/Aziende sanitarie pubbliche della Regione</t>
  </si>
  <si>
    <t>B.2.A.13.7)  Rimborsi, assegni e contributi v/Asl-AO, IRCCS, Policlinici della Regione</t>
  </si>
  <si>
    <t>BA1350</t>
  </si>
  <si>
    <t>B.2.A.15)  Consulenze, Collaborazioni,  Interinale e altre prestazioni di lavoro sanitarie e sociosanitarie</t>
  </si>
  <si>
    <t>B.2.A.14)  Consulenze, Collaborazioni,  Interinale e altre prestazioni di lavoro sanitarie e sociosanitarie</t>
  </si>
  <si>
    <t>B.2.A.15.1) Consulenze sanitarie e sociosan. da Aziende sanitarie pubbliche della Regione</t>
  </si>
  <si>
    <t>B.2.A.14.1) Consulenze sanitarie e sociosan. v/Asl-AO, IRCCS, Policlinici della Regione</t>
  </si>
  <si>
    <t>B.2.A.15.2) Consulenze sanitarie e sociosanit. da terzi - Altri soggetti pubblici</t>
  </si>
  <si>
    <t>B.2.A.14.2) Consulenze sanitarie e sociosanit. da Terzi - Altri enti pubblici</t>
  </si>
  <si>
    <t>BA1380</t>
  </si>
  <si>
    <t>B.2.A.15.3) Consulenze, Collaborazioni,  Interinale e altre prestazioni di lavoro sanitarie e socios. da privato</t>
  </si>
  <si>
    <t>B.2.A.14.3) Consulenze, Collaborazioni,  Interinale e altre prestazioni di lavoro sanitarie e socios. da privato</t>
  </si>
  <si>
    <t>B.2.A.15.3.A) Consulenze sanitarie da privato - articolo 55, comma 2, CCNL 8 giugno 2000</t>
  </si>
  <si>
    <t>B.2.A.15.3.B) Altre consulenze sanitarie e sociosanitarie da privato</t>
  </si>
  <si>
    <t>B.2.A.14.3.A) Consulenze sanitarie e sociosanitarie da privato</t>
  </si>
  <si>
    <t>B.2.A.15.3.C) Collaborazioni coordinate e continuative sanitarie e socios. da privato</t>
  </si>
  <si>
    <t>B.2.A.14.3.B) Collaborazioni coordinate e continuative sanitarie e socios. da privato</t>
  </si>
  <si>
    <t xml:space="preserve">B.2.A.15.3.D) Indennità a personale universitario - area sanitaria </t>
  </si>
  <si>
    <t xml:space="preserve">B.2.A.14.3.C) Indennità a personale universitario - area sanitaria </t>
  </si>
  <si>
    <t xml:space="preserve">B.2.A.15.3.E) Lavoro interinale - area sanitaria </t>
  </si>
  <si>
    <t xml:space="preserve">B.2.A.14.3.D) Lavoro interninale - area sanitaria </t>
  </si>
  <si>
    <t xml:space="preserve">B.2.A.15.3.F) Altre collaborazioni e prestazioni di lavoro - area sanitaria </t>
  </si>
  <si>
    <t xml:space="preserve">B.2.A.14.3.E) Altre collaborazioni e prestazioni di lavoro - area sanitaria </t>
  </si>
  <si>
    <t>BA1450</t>
  </si>
  <si>
    <t>B.2.A.15.4) Rimborso oneri stipendiali del personale sanitario in comando</t>
  </si>
  <si>
    <t>B.2.A.14.4) Rimborso oneri stipendiali del personale sanitario in comando</t>
  </si>
  <si>
    <t>B.2.A.15.4.A) Rimborso oneri stipendiali personale sanitario in comando da Aziende sanitarie pubbliche della Regione</t>
  </si>
  <si>
    <t>B.2.A.14.4.A) Rimborso oneri stipendiale personale sanitario in comando da Asl-AO, IRCCS, Policlinici della Regione</t>
  </si>
  <si>
    <t>B.2.A.15.4.B) Rimborso oneri stipendiali personale sanitario in comando da Regioni, soggetti pubblici e da Università</t>
  </si>
  <si>
    <t>B.2.A.14.4.B) Rimborso oneri stipendiale personale sanitario in comando da Enti Pubblici</t>
  </si>
  <si>
    <t>B.2.A.15.4.C) Rimborso oneri stipendiali personale sanitario in comando da aziende di altre Regioni (Extraregione)</t>
  </si>
  <si>
    <t>B.2.A.14.4.E) Rimborso oneri stipendiale personale sanitario in comando da aziende di altre Regioni (Extraregione)</t>
  </si>
  <si>
    <t>BA1490</t>
  </si>
  <si>
    <t>B.2.A.16) Altri servizi sanitari e sociosanitari a rilevanza sanitaria</t>
  </si>
  <si>
    <t>B.2.A.15) Altri servizi sanitari e sociosanitari a rilevanza sanitaria</t>
  </si>
  <si>
    <t>B.2.A.16.1)  Altri servizi sanitari e sociosanitari a rilevanza sanitaria da pubblico - Aziende sanitarie pubbliche della Regione</t>
  </si>
  <si>
    <t>B.2.A.15.1)  Altri servizi sanitari e sociosanitari da pubblico v/Asl-AO, IRCCS, Policlinici d/Regione</t>
  </si>
  <si>
    <t>B.2.A.16.2)  Altri servizi sanitari e sociosanitari  a rilevanza sanitaria da pubblico - Altri soggetti pubblici della Regione</t>
  </si>
  <si>
    <t>B.2.A.15.2)  Altri servizi sanitari e sociosanitari da pubblico - Altri enti</t>
  </si>
  <si>
    <t>B.2.A.16.3) Altri servizi sanitari e sociosanitari a rilevanza sanitaria da pubblico (Extraregione)</t>
  </si>
  <si>
    <t>B.2.A.15.3) Altri servizi sanitari e sociosanitari da pubblico (extra Regione)</t>
  </si>
  <si>
    <t>B.2.A.16.4)  Altri servizi sanitari da privato</t>
  </si>
  <si>
    <t>B.2.A.15.4)  Altri servizi sanitari da privato</t>
  </si>
  <si>
    <t>B.2.A.16.5)  Costi per servizi sanitari - Mobilità internazionale passiva</t>
  </si>
  <si>
    <t>B.2.A.17) Costi per differenziale tariffe TUC</t>
  </si>
  <si>
    <t>BA1560</t>
  </si>
  <si>
    <t>B.2.B) Acquisti di servizi non sanitari</t>
  </si>
  <si>
    <t>BA1570</t>
  </si>
  <si>
    <t xml:space="preserve">B.2.B.1) Servizi non sanitari </t>
  </si>
  <si>
    <t>B.2.B.1.1)   Lavanderia</t>
  </si>
  <si>
    <t>B.2.B.1.2)   Pulizia</t>
  </si>
  <si>
    <t>B.2.B.1.3)   Mensa</t>
  </si>
  <si>
    <t>B.2.B.1.4)   Riscaldamento</t>
  </si>
  <si>
    <t>B.2.B.1.5)   Servizi di assistenza informatica</t>
  </si>
  <si>
    <t>B.2.B.1.5)   Elaborazione dati</t>
  </si>
  <si>
    <t>B.2.B.1.6)   Servizi trasporti (non sanitari)</t>
  </si>
  <si>
    <t>B.2.B.1.7)   Smaltimento rifiuti</t>
  </si>
  <si>
    <t>B.2.B.1.8)   Utenze telefoniche</t>
  </si>
  <si>
    <t>B.2.B.1.9)   Utenze elettricità</t>
  </si>
  <si>
    <t>B.2.B.1.10)   Altre utenze</t>
  </si>
  <si>
    <t>BA1680</t>
  </si>
  <si>
    <t>B.2.B.1.11)  Premi di assicurazione</t>
  </si>
  <si>
    <t xml:space="preserve">B.2.B.1.11.A)  Premi di assicurazione - R.C. Professionale </t>
  </si>
  <si>
    <t>B.2.B.1.11.B)  Premi di assicurazione - Altri premi assicurativi</t>
  </si>
  <si>
    <t>BA1710</t>
  </si>
  <si>
    <t>B.2.B.1.12) Altri servizi non sanitari</t>
  </si>
  <si>
    <t>B.2.B.1.12.A) Altri servizi non sanitari da pubblico (Aziende sanitarie pubbliche della Regione)</t>
  </si>
  <si>
    <t>B.2.B.1.12.A) Altri servizi non sanitari da pubblico (Asl-AO, IRCCS, Policlinici della Regione)</t>
  </si>
  <si>
    <t>B.2.B.1.12.B) Altri servizi non sanitari da altri soggetti pubblici</t>
  </si>
  <si>
    <t>B.2.B.1.12.B) Altri servizi non sanitari da pubblico</t>
  </si>
  <si>
    <t>B.2.B.1.12.C) Altri servizi non sanitari da privato</t>
  </si>
  <si>
    <t>BA1750</t>
  </si>
  <si>
    <t>B.2.B.2)  Consulenze, Collaborazioni, Interinale e altre prestazioni di lavoro non sanitarie</t>
  </si>
  <si>
    <t>B.2.B.2)  Consulenze, Collaborazioni,  Interinale e altre prestazioni di lavoro non sanitarie</t>
  </si>
  <si>
    <t>B.2.B.2.1) Consulenze non sanitarie da Aziende sanitarie pubbliche della Regione</t>
  </si>
  <si>
    <t>B.2.B.2.1) Consulenze non sanitarie  V/Asl-AO, IRCCS, Policlinici della Regione</t>
  </si>
  <si>
    <t>B.2.B.2.2) Consulenze non sanitarie da Terzi - Altri soggetti pubblici</t>
  </si>
  <si>
    <t>B.2.B.2.2) Consulenze non sanitarie  da Terzi - Altri enti pubblici</t>
  </si>
  <si>
    <t>BA1780</t>
  </si>
  <si>
    <t>B.2.B.2.3) Consulenze, Collaborazioni, Interinale e altre prestazioni di lavoro non sanitarie da privato</t>
  </si>
  <si>
    <t>B.2.B.2.3) Consulenze, Collaborazioni,  Interinale e altre prestazioni di lavoro non sanitarie da privato</t>
  </si>
  <si>
    <t>B.2.B.2.3.A) Consulenze non sanitarie da privato</t>
  </si>
  <si>
    <t>B.2.B.2.3.B) Collaborazioni coordinate e continuative non sanitarie da privato</t>
  </si>
  <si>
    <t xml:space="preserve">B.2.B.2.3.C) Indennità a personale universitario - area non sanitaria </t>
  </si>
  <si>
    <t xml:space="preserve">B.2.B.2.3.D) Lavoro interinale - area non sanitaria </t>
  </si>
  <si>
    <t xml:space="preserve">B.2.B.2.3.C) Lavoro interninale - area non sanitaria </t>
  </si>
  <si>
    <t xml:space="preserve">B.2.B.2.3.E) Altre collaborazioni e prestazioni di lavoro - area non sanitaria </t>
  </si>
  <si>
    <t xml:space="preserve">B.2.B.2.3.D) Altre collaborazioni e prestazioni di lavoro - area non sanitaria </t>
  </si>
  <si>
    <t>BA1840</t>
  </si>
  <si>
    <t>B.2.B.2.4) Rimborso oneri stipendiali del personale non sanitario in comando</t>
  </si>
  <si>
    <t>B.2.B.2.4.A) Rimborso oneri stipendiali personale non sanitario in comando da Aziende sanitarie pubbliche della Regione</t>
  </si>
  <si>
    <t>B.2.B.2.4.A) Rimborso oneri stipendiale personale non sanitario in comando da Asl-AO, IRCCS, Policlinici della Regione</t>
  </si>
  <si>
    <t>B.2.B.2.4.B) Rimborso oneri stipendiali personale non sanitario in comando da Regione, soggetti pubblici e da Università</t>
  </si>
  <si>
    <t>B.2.B.2.4.B) Rimborso oneri stipendiale personale non sanitario in comando da Enti Pubblici</t>
  </si>
  <si>
    <t>B.2.B.2.4.C) Rimborso oneri stipendiali personale non sanitario in comando da aziende di altre Regioni (Extraregione)</t>
  </si>
  <si>
    <t>B.2.B.2.4.E) Rimborso oneri stipendiale personale non sanitario in comando da aziende di altre Regioni (Extraregione)</t>
  </si>
  <si>
    <t>BA1880</t>
  </si>
  <si>
    <t>B.2.B.3) Formazione (esternalizzata e non)</t>
  </si>
  <si>
    <t>B.2.B.3.1) Formazione (esternalizzata e non) da pubblico</t>
  </si>
  <si>
    <t>B.2.B.3.2) Formazione (esternalizzata e non) da privato</t>
  </si>
  <si>
    <t>BA1910</t>
  </si>
  <si>
    <t>B.3)  Manutenzione e riparazione (ordinaria esternalizzata)</t>
  </si>
  <si>
    <t>B.3.A)  Manutenzione e riparazione ai fabbricati e loro pertinenze</t>
  </si>
  <si>
    <t>B.3.A)  Manutenzione e riparazione agli immobili e loro pertinenze</t>
  </si>
  <si>
    <t>B.3.B)  Manutenzione e riparazione agli impianti e macchinari</t>
  </si>
  <si>
    <t>B.3.B)  Manutenzione e riparazione ai mobili e macchine</t>
  </si>
  <si>
    <t>B.3.C)  Manutenzione e riparazione alle attrezzature sanitarie e scientifiche</t>
  </si>
  <si>
    <t>B.3.D)  Manutenzione e riparazione ai mobili e arredi</t>
  </si>
  <si>
    <t>B.3.C)  Manutenzione e riparazione alle attrezzature tecnico-scientifico sanitarie</t>
  </si>
  <si>
    <t>B.3.E)  Manutenzione e riparazione agli automezzi</t>
  </si>
  <si>
    <t>B.3.D)  Manutenzione e riparazione per la manut. di automezzi (sanitari e non)</t>
  </si>
  <si>
    <t>B.3.F)  Altre manutenzioni e riparazioni</t>
  </si>
  <si>
    <t>B.3.E)  Altre manutenzioni e riparazioni</t>
  </si>
  <si>
    <t>B.3.G)  Manutenzioni e riparazioni da Aziende sanitarie pubbliche della Regione</t>
  </si>
  <si>
    <t>B.3.F)  Manutentioni e riparazioni da Asl-AO, IRCCS, Policlinici della Regione</t>
  </si>
  <si>
    <t>BA1990</t>
  </si>
  <si>
    <t>B.4)   Godimento di beni di terzi</t>
  </si>
  <si>
    <t>B.4.A)  Fitti passivi</t>
  </si>
  <si>
    <t>B.4.A)  Affitti passivi</t>
  </si>
  <si>
    <t>BA2010</t>
  </si>
  <si>
    <t>B.4.B)  Canoni di noleggio</t>
  </si>
  <si>
    <t>B.4.B.1) Canoni di noleggio - area sanitaria</t>
  </si>
  <si>
    <t>B.4.B.2) Canoni di noleggio - area non sanitaria</t>
  </si>
  <si>
    <t>BA2040</t>
  </si>
  <si>
    <t>B.4.C)  Canoni di leasing</t>
  </si>
  <si>
    <t>B.4.C.1) Canoni di leasing - area sanitaria</t>
  </si>
  <si>
    <t>B.4.C.2) Canoni di leasing - area non sanitaria</t>
  </si>
  <si>
    <t>B.4.D)  Locazioni e noleggi da Aziende sanitarie pubbliche della Regione</t>
  </si>
  <si>
    <t>B.4.D)  Locazioni e noleggi da Asl-Ao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</si>
  <si>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</si>
  <si>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</si>
  <si>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</si>
  <si>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</si>
  <si>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</si>
  <si>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</si>
  <si>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</si>
  <si>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</si>
  <si>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B.5.A.1.1) Costo del personale dirigente medico - tempo indeterminato</t>
  </si>
  <si>
    <t>B.6.A) Costo del personale dirigente ruolo professionale</t>
  </si>
  <si>
    <t>B.5.A.1.2) Costo del personale dirigente medico - tempo determinato</t>
  </si>
  <si>
    <t>B.5.A.1.3) Costo del personale dirigente medico - altro</t>
  </si>
  <si>
    <t>BA2150</t>
  </si>
  <si>
    <t>B.5.A.2) Costo del personale dirigente non medico</t>
  </si>
  <si>
    <t>B.5.A.2.1) Costo del personale dirigente non medico - tempo indeterminato</t>
  </si>
  <si>
    <t>B.5.A.2.2) Costo del personale dirigente non medico - tempo determinato</t>
  </si>
  <si>
    <t>B.5.A.2.3) Costo del personale dirigente non medico - altro</t>
  </si>
  <si>
    <t>BA2190</t>
  </si>
  <si>
    <t>B.5.B) Costo del personale comparto ruolo sanitario</t>
  </si>
  <si>
    <t>B.5.B.1) Costo del personale comparto ruolo sanitario - tempo indeterminato</t>
  </si>
  <si>
    <t>B.5.B.2) Costo del personale comparto ruolo sanitario - tempo determinato</t>
  </si>
  <si>
    <t>B.5.B.3) Costo del personale comparto ruolo sanitario - altro</t>
  </si>
  <si>
    <t>BA2230</t>
  </si>
  <si>
    <t>B.6)   Personale del ruolo professionale</t>
  </si>
  <si>
    <t>BA2240</t>
  </si>
  <si>
    <t>B.6.A.1) Costo del personale dirigente ruolo professionale - tempo indeterminato</t>
  </si>
  <si>
    <t>B.6.A.2) Costo del personale dirigente ruolo professionale - tempo determinato</t>
  </si>
  <si>
    <t>B.6.A.3) Costo del personale dirigente ruolo professionale - altro</t>
  </si>
  <si>
    <t>BA2280</t>
  </si>
  <si>
    <t>B.6.B) Costo del personale comparto ruolo professionale</t>
  </si>
  <si>
    <t>B.6.B.1) Costo del personale comparto ruolo professionale - tempo indeterminato</t>
  </si>
  <si>
    <t>B.6.B.2) Costo del personale comparto ruolo professionale - tempo determinato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</si>
  <si>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</si>
  <si>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</si>
  <si>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</si>
  <si>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</si>
  <si>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</si>
  <si>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B.7.A.1) Costo del personale dirigente ruolo tecnico - tempo indeterminato</t>
  </si>
  <si>
    <t>B.7.A.2) Costo del personale dirigente ruolo tecnico - tempo determinato</t>
  </si>
  <si>
    <t>B.7.A.3) Costo del personale dirigente ruolo tecnico - altro</t>
  </si>
  <si>
    <t>BA2370</t>
  </si>
  <si>
    <t>B.7.B) Costo del personale comparto ruolo tecnico</t>
  </si>
  <si>
    <t>B.7.B.1) Costo del personale comparto ruolo tecnico - tempo indeterminato</t>
  </si>
  <si>
    <t>B.7.B.2) Costo del personale comparto ruolo tecnico - tempo determinato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</si>
  <si>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</si>
  <si>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</si>
  <si>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</si>
  <si>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</si>
  <si>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</si>
  <si>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B.8.A.1) Costo del personale dirigente ruolo amministrativo - tempo indeterminato</t>
  </si>
  <si>
    <t>B.8.A.2) Costo del personale dirigente ruolo amministrativo - tempo determinato</t>
  </si>
  <si>
    <t>B.8.A.3) Costo del personale dirigente ruolo amministrativo - altro</t>
  </si>
  <si>
    <t>BA2460</t>
  </si>
  <si>
    <t>B.8.B) Costo del personale comparto ruolo amministrativo</t>
  </si>
  <si>
    <t>B.8.B.1) Costo del personale comparto ruolo amministrativo - tempo indeterminato</t>
  </si>
  <si>
    <t>B.8.B.2) Costo del personale comparto ruolo amministrativo - tempo determinato</t>
  </si>
  <si>
    <t>B.8.B.3) Costo del personale comparto ruolo amministrativo - altro</t>
  </si>
  <si>
    <t>BA2500</t>
  </si>
  <si>
    <t>B.9)   Oneri diversi di gestione</t>
  </si>
  <si>
    <t>B.9.A)  Imposte e tasse (escluso IRAP e IRES)</t>
  </si>
  <si>
    <t>B.9.A)  Imposte e tasse (escluso Irap e Ires)</t>
  </si>
  <si>
    <t>B.9.B)  Perdite su crediti</t>
  </si>
  <si>
    <t>BA2530</t>
  </si>
  <si>
    <t>B.9.C) Altri oneri diversi di gestione</t>
  </si>
  <si>
    <t>B.9.C.1)  Indennità, rimborso spese e oneri sociali per gli Organi Direttivi e Collegio Sindacale</t>
  </si>
  <si>
    <t>B.9.C.2)  Altri oneri diversi di gestione</t>
  </si>
  <si>
    <t>BA2560</t>
  </si>
  <si>
    <t>Totale Ammortamenti</t>
  </si>
  <si>
    <t>Totale Ammortamenti delle immobilizzazioni materiali</t>
  </si>
  <si>
    <t>B.10) Ammortamenti delle immobilizzazioni immateriali</t>
  </si>
  <si>
    <t>BA2580</t>
  </si>
  <si>
    <t>B.11) Ammortamenti delle immobilizzazioni materiali</t>
  </si>
  <si>
    <t>BA2590</t>
  </si>
  <si>
    <t>B.12) Ammortamento dei fabbricati</t>
  </si>
  <si>
    <t>B.11) Ammortamento dei fabbricati</t>
  </si>
  <si>
    <t>B.12.A) Ammortamenti fabbricati non strumentali (disponibili)</t>
  </si>
  <si>
    <t>B.11.A) Ammortamenti fabbricati non strumentali (disponibili)</t>
  </si>
  <si>
    <t>B.12.B) Ammortamenti fabbricati strumentali (indisponibili)</t>
  </si>
  <si>
    <t>B.11.B) Ammortamenti fabbricati strumentali (indisponibili)</t>
  </si>
  <si>
    <t>B.13) Ammortamenti delle altre immobilizzazioni materiali</t>
  </si>
  <si>
    <t>B.12) Ammortamenti delle altre immobilizzazioni materiali</t>
  </si>
  <si>
    <t>BA2630</t>
  </si>
  <si>
    <t>B.14) Svalutazione delle immobilizzazioni e dei crediti</t>
  </si>
  <si>
    <t>B.13) Svalutazione dei crediti</t>
  </si>
  <si>
    <t>B.14.A) Svalutazione delle immobilizzazioni immateriali e materiali</t>
  </si>
  <si>
    <t>B.14.A) Variazione rimanenze sanitarie</t>
  </si>
  <si>
    <t>B.14.B) Svalutazione dei crediti</t>
  </si>
  <si>
    <t>BA2660</t>
  </si>
  <si>
    <t>B.15) Variazione delle rimanenze</t>
  </si>
  <si>
    <t>B.14) Variazione delle rimanenze</t>
  </si>
  <si>
    <t>B.15.A) Variazione rimanenze sanitarie</t>
  </si>
  <si>
    <t>B.15.B) Variazione rimanenze non sanitarie</t>
  </si>
  <si>
    <t>B.14.B) Variazione rimanenze non sanitarie</t>
  </si>
  <si>
    <t>BA2690</t>
  </si>
  <si>
    <t>B.16) Accantonamenti dell’esercizio</t>
  </si>
  <si>
    <t>B.15) Accantonamenti tipici dell’esercizio</t>
  </si>
  <si>
    <t>BA2700</t>
  </si>
  <si>
    <t>B.16.A) Accantonamenti per rischi</t>
  </si>
  <si>
    <t>B.15.A) Accantonamenti per rischi</t>
  </si>
  <si>
    <t>B.16.A.1)  Accantonamenti per cause civili ed oneri processuali</t>
  </si>
  <si>
    <t>B.15.A.1)  Accantonamenti per cause civili ed oneri processuali</t>
  </si>
  <si>
    <t>B.16.A.2)  Accantonamenti per contenzioso personale dipendente</t>
  </si>
  <si>
    <t>B.15.A.2)  Accantonamenti per contenzioso personale dipendente</t>
  </si>
  <si>
    <t>B.16.A.3)  Accantonamenti per rischi connessi all'acquisto di prestazioni sanitarie da privato</t>
  </si>
  <si>
    <t>B.16.A.4)  Accantonamenti per copertura diretta dei rischi (autoassicurazione)</t>
  </si>
  <si>
    <t>B.16.A.5)  Altri accantonamenti per rischi</t>
  </si>
  <si>
    <t>B.15.A.3)  Altri accantonamenti per rischi</t>
  </si>
  <si>
    <t>B.16.B) Accantonamenti per premio di operosità (SUMAI)</t>
  </si>
  <si>
    <t>B.15.B) Accantonamenti per premio di operosità (SUMAI)</t>
  </si>
  <si>
    <t>BA2770</t>
  </si>
  <si>
    <t>B.16.C) Accantonamenti per quote inutilizzate di contributi vincolati</t>
  </si>
  <si>
    <t>B.16.C.1)  Accantonamenti per quote inutilizzate contributi da Regione e Prov. Aut. per quota F.S. vincolato</t>
  </si>
  <si>
    <t>B.16.C.2)  Accantonamenti per quote inutilizzate contributi da soggetti pubblici (extra fondo) vincolati</t>
  </si>
  <si>
    <t>B.16.C.3)  Accantonamenti per quote inutilizzate contributi da soggetti pubblici per ricerca</t>
  </si>
  <si>
    <t>B.16.C.4)  Accantonamenti per quote inutilizzate contributi vincolati da privati</t>
  </si>
  <si>
    <t>BA2820</t>
  </si>
  <si>
    <t>B.16.D) Altri accantonamenti</t>
  </si>
  <si>
    <t>B.15.C) Altri accantonamenti</t>
  </si>
  <si>
    <t>B.16.D.1)  Accantonamenti per interessi di mora</t>
  </si>
  <si>
    <t>B.16.D.2)  Acc. Rinnovi convenzioni MMG/PLS/MCA</t>
  </si>
  <si>
    <t>B.15.C.2)  Acc. Rinnovi convenzioni MMG/Pls/MCA ed altri</t>
  </si>
  <si>
    <t>B.16.D.3)  Acc. Rinnovi convenzioni Medici Sumai</t>
  </si>
  <si>
    <t>B.16.D.4)  Acc. Rinnovi contratt.: dirigenza medica</t>
  </si>
  <si>
    <t>B.15.C.3)  Acc. Rinnovi contratt.: ruolo sanitario - dirigenza medica</t>
  </si>
  <si>
    <t>B.16.D.5)  Acc. Rinnovi contratt.: dirigenza non medica</t>
  </si>
  <si>
    <t>B.15.C.4)  Acc. Rinnovi contratt.: ruolo sanitario - dirigenza non medica</t>
  </si>
  <si>
    <t>B.16.D.6)  Acc. Rinnovi contratt.: comparto</t>
  </si>
  <si>
    <t>B.15.C.5)  Acc. Rinnovi contratt.: ruolo sanitario - comparto</t>
  </si>
  <si>
    <t>B.16.D.7) Altri accantonamenti</t>
  </si>
  <si>
    <t>B.15.C.13)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</si>
  <si>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</si>
  <si>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</si>
  <si>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</si>
  <si>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</si>
  <si>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</si>
  <si>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C.1.A) Interessi attivi su c/tesoreria unica</t>
  </si>
  <si>
    <t>C.1.A) Interessi attivi su c/tesoreria</t>
  </si>
  <si>
    <t>C.1.B) Interessi attivi su c/c postali e bancari</t>
  </si>
  <si>
    <t>C.1.C) Altri interessi attivi</t>
  </si>
  <si>
    <t>CA0050</t>
  </si>
  <si>
    <t>C.2) Altri proventi</t>
  </si>
  <si>
    <t>C.2.A) Proventi da partecipazioni</t>
  </si>
  <si>
    <t>C.2.B) Proventi finanziari da crediti iscritti nelle immobilizzazioni</t>
  </si>
  <si>
    <t>C.2.C) Proventi finanziari da titoli iscritti nelle immobilizzazioni</t>
  </si>
  <si>
    <t>C.2.D) Altri proventi finanziari diversi dai precedenti</t>
  </si>
  <si>
    <t>C.2.E) Utili su cambi</t>
  </si>
  <si>
    <t>CA0110</t>
  </si>
  <si>
    <t>C.3)  Interessi passivi</t>
  </si>
  <si>
    <t>C.3.A) Interessi passivi su anticipazioni di cassa</t>
  </si>
  <si>
    <t>C.3.A) Interessi passivi su c/c tesoreria</t>
  </si>
  <si>
    <t>C.3.B) Interessi passivi su mutui</t>
  </si>
  <si>
    <t>C.3.C) Altri interessi passivi</t>
  </si>
  <si>
    <t>CA0150</t>
  </si>
  <si>
    <t>C.4) Altri oneri</t>
  </si>
  <si>
    <t>C.4.A) Altri oneri finanziari</t>
  </si>
  <si>
    <t>C.4.B) Perdite su cambi</t>
  </si>
  <si>
    <t>CZ9999</t>
  </si>
  <si>
    <t>Totale proventi e oneri finanziari (C)</t>
  </si>
  <si>
    <t>D)  Rettifiche di valore di attività finanziarie</t>
  </si>
  <si>
    <t>D.1)  Rivalutazioni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</si>
  <si>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</si>
  <si>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</si>
  <si>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</si>
  <si>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</si>
  <si>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</si>
  <si>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</si>
  <si>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E.1.A) Plusvalenze</t>
  </si>
  <si>
    <t>EA0030</t>
  </si>
  <si>
    <t>E.1.B) Altri proventi straordinari</t>
  </si>
  <si>
    <t>E.1.B.1) Proventi da donazioni e liberalità diverse</t>
  </si>
  <si>
    <t>EA0050</t>
  </si>
  <si>
    <t>E.1.B.2) Sopravvenienze attive</t>
  </si>
  <si>
    <t xml:space="preserve">E.1.B.2.1) Sopravvenienze attive v/Aziende sanitarie pubbliche della Regione </t>
  </si>
  <si>
    <t>E.1.B.2.1) Sopravvenienze Attive v/Asl-AO, IRCCS, Policlinici</t>
  </si>
  <si>
    <t>EA0070</t>
  </si>
  <si>
    <t>E.1.B.2.2) Sopravvenienze attive v/terzi</t>
  </si>
  <si>
    <t>E.1.B.2.2) Sopravvenienze Attive v/terzi</t>
  </si>
  <si>
    <t>E.1.B.2.2.A) Sopravvenienze attive v/terzi relative alla mobilità extraregionale</t>
  </si>
  <si>
    <t>E.1.B.2.2.A) Sopravvenienze attive v/terzi relative alla mobilità</t>
  </si>
  <si>
    <t>E.1.B.2.2.B) Sopravvenienze attive v/terzi relative al personale</t>
  </si>
  <si>
    <t>E.1.B.2.2.C) Sopravvenienze attive v/terzi relative alle convenzioni con medici di base</t>
  </si>
  <si>
    <t>E.1.B.2.2.D) Sopravvenienze attive v/terzi relative alle convenzioni per la specialistica</t>
  </si>
  <si>
    <t>E.1.B.2.2.E) Sopravvenienze attive v/terzi relative all'acquisto prestaz. sanitarie da operatori accreditati</t>
  </si>
  <si>
    <t>E.1.B.2.2.E) Sopravvenienze attive v/terzi relative all'acquisto prestaz. Sanitarie da operatori accreditati</t>
  </si>
  <si>
    <t>E.1.B.2.2.F) Sopravvenienze attive v/terzi relative all'acquisto di beni e servizi</t>
  </si>
  <si>
    <t>E.1.B.2.2.G) Altre sopravvenienze attive v/terzi</t>
  </si>
  <si>
    <t>EA0150</t>
  </si>
  <si>
    <t xml:space="preserve">E.1.B.3) Insussistenze attive </t>
  </si>
  <si>
    <t>E.1.B.3) Insussistenze attive straordinarie</t>
  </si>
  <si>
    <t>E.1.B.3.1) Insussistenze attive v/Aziende sanitarie pubbliche della Regione</t>
  </si>
  <si>
    <t>E.1.B.3.1) Insussistenze Attive v/Asl-AO, IRCCS, Policlinici</t>
  </si>
  <si>
    <t>EA0170</t>
  </si>
  <si>
    <t>E.1.B.3.2) Insussistenze attive v/terzi</t>
  </si>
  <si>
    <t>E.1.B.3.2) Insussistenze Attive v/terzi</t>
  </si>
  <si>
    <t>E.1.B.3.2.A) Insussistenze attive v/terzi relative alla mobilità extraregionale</t>
  </si>
  <si>
    <t>E.1.B.3.2.A) Insussistenze attive v/terzi relative alla mobilità</t>
  </si>
  <si>
    <t>E.1.B.3.2.B) Insussistenze attive v/terzi relative al personale</t>
  </si>
  <si>
    <t>E.1.B.3.2.C) Insussistenze attive v/terzi relative alle convenzioni con medici di base</t>
  </si>
  <si>
    <t>E.1.B.3.2.D) Insussistenze attive v/terzi relative alle convenzioni per la specialistica</t>
  </si>
  <si>
    <t>E.1.B.3.2.E) Insussistenze attive v/terzi relative all'acquisto prestaz. sanitarie da operatori accreditati</t>
  </si>
  <si>
    <t>E.1.B.3.2.E) Insussistenze attive v/terzi relative all'acquisto prestaz. Sanitarie da operatori accreditati</t>
  </si>
  <si>
    <t>E.1.B.3.2.F) Insussistenze attive v/terzi relative all'acquisto di beni e servizi</t>
  </si>
  <si>
    <t>E.1.B.3.2.G) Altre insussistenze attive v/terzi</t>
  </si>
  <si>
    <t>E.1.B.3.2.G) Altre Insussistenze attive v/terzi</t>
  </si>
  <si>
    <t>E.1.B.4) Altri proventi straordinari</t>
  </si>
  <si>
    <t>EA0260</t>
  </si>
  <si>
    <t>E.2) Oneri straordinari</t>
  </si>
  <si>
    <t>E.2.A) Minusvalenze</t>
  </si>
  <si>
    <t>EA0280</t>
  </si>
  <si>
    <t>E.2.B) Altri oneri straordinari</t>
  </si>
  <si>
    <t>E.2.B.1) Oneri tributari da esercizi precedenti</t>
  </si>
  <si>
    <t>E.2.B.2) Oneri da cause civili ed oneri processuali</t>
  </si>
  <si>
    <t>E.2.B.2) Oneri da cause civili</t>
  </si>
  <si>
    <t>EA0310</t>
  </si>
  <si>
    <t>E.2.B.3) Sopravvenienze passive</t>
  </si>
  <si>
    <t>EA0320</t>
  </si>
  <si>
    <t>E.2.B.3.1) Sopravvenienze passive v/Aziende sanitarie pubbliche della Regione</t>
  </si>
  <si>
    <t>E.2.B.3.1) Sopravvenienze passive v/Asl-AO, IRCCS, Policlinici</t>
  </si>
  <si>
    <t>E.2.B.3.1.A) Sopravvenienze passive v/Aziende sanitarie pubbliche relative alla mobilità intraregionale</t>
  </si>
  <si>
    <t>E.2.B.3.1.A) Sopravvenienze passive v/Asl-Ao,Irccs,Pol. relative alla mobilità extraregionale</t>
  </si>
  <si>
    <t>E.2.B.3.1.B) Altre sopravvenienze passive v/Aziende sanitarie pubbliche della Regione</t>
  </si>
  <si>
    <t>E.2.B.3.1.B) Sopravvenienze passive v/Asl-Ao,Irccs,Pol. relative al personale</t>
  </si>
  <si>
    <t>EA0350</t>
  </si>
  <si>
    <t>E.2.B.3.2) Sopravvenienze passive v/terzi</t>
  </si>
  <si>
    <t>E.2.B.3.2.A) Sopravvenienze passive v/terzi relative alla mobilità extraregionale</t>
  </si>
  <si>
    <t>EA0370</t>
  </si>
  <si>
    <t>E.2.B.3.2.B) Sopravvenienze passive v/terzi relative al personale</t>
  </si>
  <si>
    <t>E.2.B.3.2.B.1) Soprav. passive v/terzi relative al personale - dirigenza medica</t>
  </si>
  <si>
    <t>E.2.B.3.2.B.1) Soprav. passive v/terzi relative al personale - ruolo sanitario - dirigenza medica</t>
  </si>
  <si>
    <t>E.2.B.3.2.B.2) Soprav. passive v/terzi relative al personale - dirigenza non medica</t>
  </si>
  <si>
    <t>E.2.B.3.2.B.2) Soprav. passive v/terzi relative al personale - ruolo sanitario - dirigenza non medica</t>
  </si>
  <si>
    <t>E.2.B.3.2.B.3) Soprav. passive v/terzi relative al personale - comparto</t>
  </si>
  <si>
    <t>E.2.B.3.2.B.3) Soprav. passive v/terzi relative al personale - ruolo sanitario - comparto</t>
  </si>
  <si>
    <t>E.2.B.3.2.C) Sopravvenienze passive v/terzi relative alle convenzioni con medici di base</t>
  </si>
  <si>
    <t>E.2.B.3.2.D) Sopravvenienze passive v/terzi relative alle convenzioni per la specialistica</t>
  </si>
  <si>
    <t>E.2.B.3.2.E) Sopravvenienze passive v/terzi relative all'acquisto prestaz. sanitarie da operatori accreditati</t>
  </si>
  <si>
    <t>E.2.B.3.2.E) Sopravvenienze passive v/terzi relative all'acquisto prestaz. Sanitarie da operatori accreditati</t>
  </si>
  <si>
    <t>E.2.B.3.2.F) Sopravvenienze passive v/terzi relative all'acquisto di beni e servizi</t>
  </si>
  <si>
    <t>E.2.B.3.2.G) Altre sopravvenienze passive v/terzi</t>
  </si>
  <si>
    <t>EA0460</t>
  </si>
  <si>
    <t>E.2.B.4) Insussistenze passive</t>
  </si>
  <si>
    <t>E.2.B.4.1) Insussistenze passive v/Aziende sanitarie pubbliche della Regione</t>
  </si>
  <si>
    <t>E.2.B.4.1) Insussistenze passive v/Asl-AO, IRCCS, Policlinici</t>
  </si>
  <si>
    <t>EA0480</t>
  </si>
  <si>
    <t>E.2.B.4.2) Insussistenze passive v/terzi</t>
  </si>
  <si>
    <t>E.2.B.4.2.A) Insussistenze passive v/terzi relative alla mobilità extraregionale</t>
  </si>
  <si>
    <t>E.2.B.4.2.B) Insussistenze passive v/terzi relative al personale</t>
  </si>
  <si>
    <t>E.2.B.4.2.C) Insussistenze passive v/terzi relative alle convenzioni con medici di base</t>
  </si>
  <si>
    <t>E.2.B.4.2.D) Insussistenze passive v/terzi relative alle convenzioni per la specialistica</t>
  </si>
  <si>
    <t>E.2.B.4.2.E) Insussistenze passive v/terzi relative all'acquisto prestaz. sanitarie da operatori accreditati</t>
  </si>
  <si>
    <t>E.2.B.4.2.E) Insussistenze passive v/terzi relative all'acquisto prestaz. Sanitarie da operatori accreditati</t>
  </si>
  <si>
    <t>E.2.B.4.2.F) Insussistenze passive v/terzi relative all'acquisto di beni e servizi</t>
  </si>
  <si>
    <t>E.2.B.4.2.G) Altre insussistenze passive v/terzi</t>
  </si>
  <si>
    <t>E.2.B.4.2.G) Altre Insussistenze passive v/terzi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</si>
  <si>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</si>
  <si>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</si>
  <si>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</si>
  <si>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</si>
  <si>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</si>
  <si>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Imposte e tasse </t>
  </si>
  <si>
    <t>YA0010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</si>
  <si>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</si>
  <si>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</si>
  <si>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</si>
  <si>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</si>
  <si>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commerciale</t>
  </si>
  <si>
    <t>Y.1.D) IRAP relativa ad attività commerciali</t>
  </si>
  <si>
    <t>YA0060</t>
  </si>
  <si>
    <t>Y.2) IRES</t>
  </si>
  <si>
    <t>Y.2.A) IRES su attività istituzionale</t>
  </si>
  <si>
    <t>Y.2.B) IRES su attività commerciale</t>
  </si>
  <si>
    <t>Y.3) Accantonamento a F.do Imposte (Accertamenti, condoni, ecc.)</t>
  </si>
  <si>
    <t>YZ9999</t>
  </si>
  <si>
    <t>Totale imposte e tasse</t>
  </si>
  <si>
    <t>ZZ9999</t>
  </si>
  <si>
    <t>RISULTATO DI ESERCIZIO</t>
  </si>
  <si>
    <t xml:space="preserve"> REGIONE 190         AZIENDA / ISTITUTO 927</t>
  </si>
  <si>
    <t>VARIAZIONE 2014/2013</t>
  </si>
  <si>
    <r>
      <t>Immobilizzazioni finanziarie (</t>
    </r>
    <r>
      <rPr>
        <b/>
        <i/>
        <sz val="16"/>
        <rFont val="Garamond"/>
        <family val="1"/>
      </rPr>
      <t>con separata indicazione, per ciascuna voce dei crediti, degli importi esigibili entro l'esercizio successivo</t>
    </r>
    <r>
      <rPr>
        <b/>
        <sz val="16"/>
        <rFont val="Garamond"/>
        <family val="1"/>
      </rPr>
      <t>)</t>
    </r>
  </si>
  <si>
    <r>
      <t>Crediti (</t>
    </r>
    <r>
      <rPr>
        <b/>
        <i/>
        <sz val="16"/>
        <rFont val="Garamond"/>
        <family val="1"/>
      </rPr>
      <t>con separata indicazione, per ciascuna voce, degli importi esigibili  oltre l'esercizio successivo</t>
    </r>
    <r>
      <rPr>
        <b/>
        <sz val="16"/>
        <rFont val="Garamond"/>
        <family val="1"/>
      </rPr>
      <t>)</t>
    </r>
  </si>
  <si>
    <t>Crediti v/Stato per spesa corrente e acconti</t>
  </si>
  <si>
    <t>Acquisti di servizi sanitari per assistenza ospedaliera</t>
  </si>
  <si>
    <r>
      <t>Importi</t>
    </r>
    <r>
      <rPr>
        <b/>
        <sz val="14"/>
        <rFont val="Garamond"/>
        <family val="1"/>
      </rPr>
      <t xml:space="preserve">: Euro    </t>
    </r>
  </si>
  <si>
    <r>
      <t xml:space="preserve">SCHEMA DI BILANCIO
</t>
    </r>
    <r>
      <rPr>
        <i/>
        <sz val="14"/>
        <rFont val="Garamond"/>
        <family val="1"/>
      </rPr>
      <t>Decreto Interministeriale ____________</t>
    </r>
  </si>
  <si>
    <r>
      <t>Consulenze, collaborazioni, interinale, altre prestazioni di lavoro non sanitarie</t>
    </r>
    <r>
      <rPr>
        <sz val="14"/>
        <color rgb="FFFF0000"/>
        <rFont val="Garamond"/>
        <family val="1"/>
      </rPr>
      <t xml:space="preserve"> </t>
    </r>
  </si>
  <si>
    <t>Dott.ssa Rosaria Di Fresco</t>
  </si>
  <si>
    <t>Dr. Giovanni Migliore</t>
  </si>
  <si>
    <t xml:space="preserve">Il   Responsabile </t>
  </si>
  <si>
    <r>
      <t>Importi</t>
    </r>
    <r>
      <rPr>
        <b/>
        <sz val="16"/>
        <rFont val="Garamond"/>
        <family val="1"/>
      </rPr>
      <t xml:space="preserve">: Euro    </t>
    </r>
  </si>
  <si>
    <r>
      <t>TOTALE</t>
    </r>
    <r>
      <rPr>
        <b/>
        <sz val="10"/>
        <rFont val="Garamond"/>
        <family val="1"/>
      </rPr>
      <t xml:space="preserve"> </t>
    </r>
    <r>
      <rPr>
        <sz val="10"/>
        <color indexed="9"/>
        <rFont val="Garamond"/>
        <family val="1"/>
      </rPr>
      <t>.</t>
    </r>
  </si>
  <si>
    <r>
      <t xml:space="preserve">A.1.B.1.2)  Contributi da Regione o Prov. Aut. (extra fondo) - Risorse aggiuntive da bilancio regionale a titolo di copertura </t>
    </r>
    <r>
      <rPr>
        <u/>
        <sz val="10"/>
        <rFont val="Garamond"/>
        <family val="1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</si>
  <si>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10"/>
        <rFont val="Garamond"/>
        <family val="1"/>
      </rPr>
      <t>extra LEA</t>
    </r>
  </si>
  <si>
    <t>c</t>
  </si>
  <si>
    <t>Anno
2015</t>
  </si>
  <si>
    <t>Anno
2016</t>
  </si>
  <si>
    <t xml:space="preserve"> </t>
  </si>
  <si>
    <t xml:space="preserve"> Il Direttore Generale</t>
  </si>
  <si>
    <t>(€/mgl)</t>
  </si>
  <si>
    <t>U.O.C. Economico Finanziario</t>
  </si>
  <si>
    <t>Il Responsabile</t>
  </si>
  <si>
    <t xml:space="preserve">Il Responsabile </t>
  </si>
  <si>
    <t>Il Funzionario Responsabile dell' U.O.C. Economico-Finanziario</t>
  </si>
  <si>
    <t>Il Funzionario Responsabile dell' U.O.C.  Economico Finanziario</t>
  </si>
  <si>
    <t xml:space="preserve">                 </t>
  </si>
  <si>
    <t>\</t>
  </si>
  <si>
    <t xml:space="preserve">-    </t>
  </si>
  <si>
    <t>AZIENDA OSPEDALIERA ARNAS CIVICO DI PALERMO
ANNO 2015
RENDICONTO FINANZIARIO</t>
  </si>
  <si>
    <t>Importi in €.mgl</t>
  </si>
  <si>
    <t>SCHEMA DI RENDICONTO FINANZIARIO</t>
  </si>
  <si>
    <t>2016  vero</t>
  </si>
  <si>
    <t>OPERAZIONI DI GESTIONE REDDITUALE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</si>
  <si>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</si>
  <si>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</si>
  <si>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</si>
  <si>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</si>
  <si>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</si>
  <si>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</si>
  <si>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(-)</t>
  </si>
  <si>
    <t>Utilizzo finanziamenti per investimenti</t>
  </si>
  <si>
    <t>Utilizzo fondi riserva: investimenti, incentivi al personale, successioni e donaz.,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</si>
  <si>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</si>
  <si>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</si>
  <si>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</si>
  <si>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</si>
  <si>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</si>
  <si>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</si>
  <si>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(+/-)</t>
  </si>
  <si>
    <t>Rivalutazioni/svalutazioni di attività finanziarie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</si>
  <si>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</si>
  <si>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</si>
  <si>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</si>
  <si>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</si>
  <si>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</t>
  </si>
  <si>
    <t>- Fondo per rischi ed oneri futuri</t>
  </si>
  <si>
    <t>TOTALE Flusso di CCN della gestione corrente</t>
  </si>
  <si>
    <t>(+)/(-)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</si>
  <si>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</si>
  <si>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</si>
  <si>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</si>
  <si>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arpa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</si>
  <si>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</si>
  <si>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</si>
  <si>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</si>
  <si>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</si>
  <si>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</si>
  <si>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</si>
  <si>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</si>
  <si>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diminuzione/aumento crediti parte corrente v/stato quote vincolate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</si>
  <si>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</si>
  <si>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</si>
  <si>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</si>
  <si>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-gettito fiscalità regionale</t>
  </si>
  <si>
    <t>diminuzione/aumento crediti parte corrente v/Regione - altri contributi extrafondo</t>
  </si>
  <si>
    <t>diminuzione/aumento crediti parte corrente v/Regione</t>
  </si>
  <si>
    <t>diminuzione/aumento crediti parte corrente v/Comune</t>
  </si>
  <si>
    <t>diminuzione/aumento crediti parte corrente v/Asl-Ao</t>
  </si>
  <si>
    <t>diminuzione/aumento crediti parte corrente v/ARPA</t>
  </si>
  <si>
    <t>diminuzione/aumento crediti parte corrente v/Erario</t>
  </si>
  <si>
    <t>diminuzione/aumento crediti parte corrente v/Altri</t>
  </si>
  <si>
    <t>diminuzione/aumento di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</si>
  <si>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</si>
  <si>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</si>
  <si>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</si>
  <si>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</si>
  <si>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</si>
  <si>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</si>
  <si>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</si>
  <si>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</si>
  <si>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</si>
  <si>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>Acquisto immobilizzazioni immateriali in corso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</si>
  <si>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</si>
  <si>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</si>
  <si>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</si>
  <si>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</si>
  <si>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</si>
  <si>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</si>
  <si>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</si>
  <si>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dismesse</t>
  </si>
  <si>
    <t>Acquisto terreni</t>
  </si>
  <si>
    <r>
      <t xml:space="preserve">Acquisto fabbricati + </t>
    </r>
    <r>
      <rPr>
        <b/>
        <u/>
        <sz val="9.6"/>
        <rFont val="Garamond"/>
        <family val="1"/>
      </rPr>
      <t>manutenzioni incrementative</t>
    </r>
  </si>
  <si>
    <t>Acquisto impianti e macchinari</t>
  </si>
  <si>
    <t>Acquisto attrezzature sanitarie e scientifiche</t>
  </si>
  <si>
    <t>Acquisto mobili e arredi</t>
  </si>
  <si>
    <t>Acquisto automezzi</t>
  </si>
  <si>
    <t>Acquisto altri beni materiali</t>
  </si>
  <si>
    <t>Acquisto di immobilizzazioni in corso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</si>
  <si>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</si>
  <si>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</si>
  <si>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</si>
  <si>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</si>
  <si>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</si>
  <si>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</si>
  <si>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</si>
  <si>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</si>
  <si>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</si>
  <si>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</si>
  <si>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</si>
  <si>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</si>
  <si>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</si>
  <si>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</si>
  <si>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dismesse</t>
  </si>
  <si>
    <t>Aumento/Diminuzione debiti v/fornitori di immobilizzazioni</t>
  </si>
  <si>
    <t>B - Totale attività di investimento</t>
  </si>
  <si>
    <t>ATTIVITÀ DI FINANZIAMENTO</t>
  </si>
  <si>
    <t>diminuzione/aumento crediti vs Stato (finanziamenti per investimenti)</t>
  </si>
  <si>
    <t>diminuzione/aumento crediti vs Regione  (finanziamenti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</si>
  <si>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</si>
  <si>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</si>
  <si>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</si>
  <si>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Diminuzione/aumento crediti per versamenti a Patrimonio Netto</t>
  </si>
  <si>
    <t>Aumento/ diminuzione 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</si>
  <si>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</si>
  <si>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</si>
  <si>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</si>
  <si>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</si>
  <si>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</si>
  <si>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</si>
  <si>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C - Totale attività di finanziamento</t>
  </si>
  <si>
    <t>FLUSSO DI CASSA COMPLESSIVO (A+B+C)</t>
  </si>
  <si>
    <t xml:space="preserve">Delta liquidità tra inizio e fine esercizio (al netto dei conti bancari passivi) </t>
  </si>
  <si>
    <t>Squadratura tra il valore delle disponibilità liquide nello SP e il valore del flusso di cassa complessivo</t>
  </si>
  <si>
    <t>Il Funzionario Responsabile dell' U.O.C.  Economico-Finanziario</t>
  </si>
  <si>
    <t xml:space="preserve">                        Dott.ssa Rosaria Di Fresco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</si>
</sst>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 * #,##0_ ;_ * \-#,##0_ ;_ * &quot;-&quot;_ ;_ @_ "/>
    <numFmt numFmtId="166" formatCode="_ * #,##0.00_ ;_ * \-#,##0.00_ ;_ * &quot;-&quot;??_ ;_ @_ "/>
    <numFmt numFmtId="167" formatCode="0.0%"/>
    <numFmt numFmtId="168" formatCode="_ * #,##0.00_ ;_ * \-#,##0.00_ ;_ * &quot;-&quot;_ ;_ @_ "/>
    <numFmt numFmtId="169" formatCode="_ * #,##0_ ;_ * \-#,##0_ ;_ * &quot;-&quot;??_ ;_ @_ "/>
    <numFmt numFmtId="170" formatCode="_-* #,##0_-;\-* #,##0_-;_-* &quot;-&quot;??_-;_-@_-"/>
    <numFmt numFmtId="171" formatCode="#,##0,"/>
    <numFmt numFmtId="172" formatCode="0.0"/>
    <numFmt numFmtId="173" formatCode="#,##0;\(#,##0\)"/>
    <numFmt numFmtId="174" formatCode="#,##0_);\(#,##0\)"/>
    <numFmt numFmtId="175" formatCode="#,##0.000"/>
    <numFmt numFmtId="176" formatCode="#,##0_ ;\-#,##0\ "/>
    <numFmt numFmtId="177" formatCode="#,##0.0_);\(#,##0.0\)"/>
    <numFmt numFmtId="178" formatCode="_ &quot;L.&quot;\ * #,##0_ ;_ &quot;L.&quot;\ * \-#,##0_ ;_ &quot;L.&quot;\ * &quot;-&quot;_ ;_ @_ "/>
    <numFmt numFmtId="179" formatCode="_ &quot;L.&quot;\ * #,##0.00_ ;_ &quot;L.&quot;\ * \-#,##0.00_ ;_ &quot;L.&quot;\ * &quot;-&quot;??_ ;_ @_ "/>
    <numFmt numFmtId="180" formatCode="_-[$€-2]\ * #,##0.00_-;\-[$€-2]\ * #,##0.00_-;_-[$€-2]\ * &quot;-&quot;??_-"/>
    <numFmt numFmtId="181" formatCode="_-[$€-2]\ * #,##0.00_-;\-[$€-2]\ * #,##0.00_-;_-[$€-2]\ * \-??_-"/>
    <numFmt numFmtId="182" formatCode="_([$€]\ * #,##0.00_);_([$€]\ * \(#,##0.00\);_([$€]\ * &quot;-&quot;??_);_(@_)"/>
    <numFmt numFmtId="183" formatCode="\+#,##0;\-#,##0"/>
    <numFmt numFmtId="184" formatCode="_-* #,##0.00_-;\-* #,##0.00_-;_-* \-??_-;_-@_-"/>
    <numFmt numFmtId="185" formatCode="_(* #,##0.00_);_(* \(#,##0.00\);_(* &quot;-&quot;??_);_(@_)"/>
    <numFmt numFmtId="186" formatCode="* #,##0.00\ ;\-* #,##0.00\ ;* \-#\ ;@\ "/>
    <numFmt numFmtId="187" formatCode="_([$€]\ * #,##0.000_);_([$€]\ * \(#,##0.000\);_([$€]\ * &quot;-&quot;??_);_(@_)"/>
    <numFmt numFmtId="188" formatCode="#,##0;\-\ #,##0;_-\ &quot;- &quot;"/>
    <numFmt numFmtId="189" formatCode="0.0000000%"/>
    <numFmt numFmtId="190" formatCode="0.0&quot;x&quot;;@_)"/>
    <numFmt numFmtId="191" formatCode="#,##0;[Red]\-#,##0;_ * &quot;-&quot;_-"/>
    <numFmt numFmtId="192" formatCode="_(&quot;$&quot;* #,##0_);_(&quot;$&quot;* \(#,##0\);_(&quot;$&quot;* &quot;-&quot;_);_(@_)"/>
  </numFmts>
  <fonts count="14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  <charset val="1"/>
    </font>
    <font>
      <sz val="12"/>
      <name val="Times New Roman"/>
      <family val="1"/>
    </font>
    <font>
      <sz val="12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i/>
      <sz val="14"/>
      <name val="Garamond"/>
      <family val="1"/>
    </font>
    <font>
      <sz val="10"/>
      <name val="Arial"/>
      <family val="2"/>
    </font>
    <font>
      <i/>
      <sz val="12"/>
      <name val="Garamond"/>
      <family val="1"/>
    </font>
    <font>
      <sz val="10"/>
      <name val="Bodoni MT"/>
      <family val="1"/>
    </font>
    <font>
      <sz val="14"/>
      <name val="Bodoni MT"/>
      <family val="1"/>
    </font>
    <font>
      <b/>
      <sz val="16"/>
      <name val="Garamond"/>
      <family val="1"/>
    </font>
    <font>
      <i/>
      <sz val="16"/>
      <name val="Garamond"/>
      <family val="1"/>
    </font>
    <font>
      <sz val="16"/>
      <name val="Garamond"/>
      <family val="1"/>
    </font>
    <font>
      <b/>
      <i/>
      <sz val="16"/>
      <name val="Garamond"/>
      <family val="1"/>
    </font>
    <font>
      <b/>
      <u/>
      <sz val="16"/>
      <name val="Garamond"/>
      <family val="1"/>
    </font>
    <font>
      <b/>
      <sz val="16"/>
      <color rgb="FFFF0000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2"/>
      <name val="Bodoni MT"/>
      <family val="1"/>
    </font>
    <font>
      <b/>
      <sz val="12"/>
      <color rgb="FFFF0000"/>
      <name val="Garamond"/>
      <family val="1"/>
    </font>
    <font>
      <b/>
      <sz val="12"/>
      <name val="Bodoni MT"/>
      <family val="1"/>
    </font>
    <font>
      <sz val="12"/>
      <color theme="0"/>
      <name val="Bodoni MT"/>
      <family val="1"/>
    </font>
    <font>
      <b/>
      <sz val="11"/>
      <name val="Bodoni MT"/>
      <family val="1"/>
    </font>
    <font>
      <b/>
      <i/>
      <sz val="12"/>
      <name val="Bodoni MT"/>
      <family val="1"/>
    </font>
    <font>
      <b/>
      <i/>
      <strike/>
      <sz val="10"/>
      <name val="Tahoma"/>
      <family val="2"/>
    </font>
    <font>
      <sz val="10"/>
      <color indexed="8"/>
      <name val="Garamond"/>
      <family val="1"/>
    </font>
    <font>
      <sz val="9"/>
      <color indexed="81"/>
      <name val="Tahoma"/>
      <family val="2"/>
    </font>
    <font>
      <b/>
      <sz val="9"/>
      <name val="Garamond"/>
      <family val="1"/>
    </font>
    <font>
      <sz val="11"/>
      <color rgb="FF333333"/>
      <name val="Calibri"/>
      <family val="2"/>
    </font>
    <font>
      <i/>
      <sz val="16"/>
      <color theme="1"/>
      <name val="Garamond"/>
      <family val="1"/>
    </font>
    <font>
      <sz val="16"/>
      <color theme="1"/>
      <name val="Garamond"/>
      <family val="1"/>
    </font>
    <font>
      <sz val="14"/>
      <name val="Garamond"/>
      <family val="1"/>
    </font>
    <font>
      <b/>
      <i/>
      <sz val="14"/>
      <name val="Garamond"/>
      <family val="1"/>
    </font>
    <font>
      <b/>
      <u val="double"/>
      <sz val="14"/>
      <name val="Garamond"/>
      <family val="1"/>
    </font>
    <font>
      <sz val="14"/>
      <color rgb="FFFF0000"/>
      <name val="Garamond"/>
      <family val="1"/>
    </font>
    <font>
      <b/>
      <u/>
      <sz val="14"/>
      <name val="Garamond"/>
      <family val="1"/>
    </font>
    <font>
      <sz val="10"/>
      <color indexed="8"/>
      <name val="Bodoni MT"/>
      <family val="1"/>
    </font>
    <font>
      <b/>
      <sz val="14"/>
      <name val="Bodoni MT"/>
      <family val="1"/>
    </font>
    <font>
      <b/>
      <sz val="20"/>
      <name val="Garamond"/>
      <family val="1"/>
    </font>
    <font>
      <sz val="11"/>
      <name val="Garamond"/>
      <family val="1"/>
    </font>
    <font>
      <sz val="10"/>
      <color theme="0"/>
      <name val="Garamond"/>
      <family val="1"/>
    </font>
    <font>
      <b/>
      <sz val="10"/>
      <color theme="1"/>
      <name val="Garamond"/>
      <family val="1"/>
    </font>
    <font>
      <i/>
      <sz val="10"/>
      <name val="Garamond"/>
      <family val="1"/>
    </font>
    <font>
      <b/>
      <i/>
      <sz val="10"/>
      <name val="Garamond"/>
      <family val="1"/>
    </font>
    <font>
      <b/>
      <i/>
      <sz val="10"/>
      <color theme="1"/>
      <name val="Garamond"/>
      <family val="1"/>
    </font>
    <font>
      <strike/>
      <sz val="10"/>
      <color rgb="FFFF0000"/>
      <name val="Garamond"/>
      <family val="1"/>
    </font>
    <font>
      <b/>
      <strike/>
      <sz val="10"/>
      <color rgb="FFFF0000"/>
      <name val="Garamond"/>
      <family val="1"/>
    </font>
    <font>
      <sz val="12"/>
      <color theme="0"/>
      <name val="Garamond"/>
      <family val="1"/>
    </font>
    <font>
      <b/>
      <u/>
      <sz val="10"/>
      <name val="Garamond"/>
      <family val="1"/>
    </font>
    <font>
      <sz val="10"/>
      <color indexed="9"/>
      <name val="Garamond"/>
      <family val="1"/>
    </font>
    <font>
      <b/>
      <sz val="11"/>
      <name val="Garamond"/>
      <family val="1"/>
    </font>
    <font>
      <b/>
      <i/>
      <sz val="12"/>
      <name val="Garamond"/>
      <family val="1"/>
    </font>
    <font>
      <u/>
      <sz val="10"/>
      <name val="Garamond"/>
      <family val="1"/>
    </font>
    <font>
      <b/>
      <i/>
      <u/>
      <sz val="10"/>
      <name val="Garamond"/>
      <family val="1"/>
    </font>
    <font>
      <i/>
      <sz val="10"/>
      <color theme="1"/>
      <name val="Garamond"/>
      <family val="1"/>
    </font>
    <font>
      <sz val="16"/>
      <color theme="0"/>
      <name val="Garamond"/>
      <family val="1"/>
    </font>
    <font>
      <sz val="20"/>
      <name val="Garamond"/>
      <family val="1"/>
    </font>
    <font>
      <sz val="18"/>
      <name val="Garamond"/>
      <family val="1"/>
    </font>
    <font>
      <sz val="18"/>
      <color indexed="8"/>
      <name val="Garamond"/>
      <family val="1"/>
    </font>
    <font>
      <sz val="20"/>
      <color indexed="8"/>
      <name val="Garamond"/>
      <family val="1"/>
    </font>
    <font>
      <sz val="22"/>
      <name val="Garamond"/>
      <family val="1"/>
    </font>
    <font>
      <b/>
      <sz val="22"/>
      <name val="Garamond"/>
      <family val="1"/>
    </font>
    <font>
      <sz val="22"/>
      <color indexed="8"/>
      <name val="Garamond"/>
      <family val="1"/>
    </font>
    <font>
      <sz val="12"/>
      <color indexed="8"/>
      <name val="Garamond"/>
      <family val="1"/>
    </font>
    <font>
      <sz val="18"/>
      <color theme="0"/>
      <name val="Garamond"/>
      <family val="1"/>
    </font>
    <font>
      <sz val="18"/>
      <name val="Arial"/>
      <family val="2"/>
    </font>
    <font>
      <b/>
      <i/>
      <sz val="10"/>
      <color rgb="FFFF0000"/>
      <name val="Garamond"/>
      <family val="1"/>
    </font>
    <font>
      <b/>
      <sz val="10"/>
      <name val="Arial"/>
      <family val="2"/>
    </font>
    <font>
      <b/>
      <sz val="18"/>
      <name val="Garamond"/>
      <family val="1"/>
    </font>
    <font>
      <sz val="12"/>
      <color rgb="FFFF0000"/>
      <name val="Garamond"/>
      <family val="1"/>
    </font>
    <font>
      <b/>
      <sz val="6"/>
      <name val="Garamond"/>
      <family val="1"/>
    </font>
    <font>
      <b/>
      <sz val="8"/>
      <name val="Arial"/>
      <family val="2"/>
    </font>
    <font>
      <sz val="10"/>
      <color indexed="8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Book Antiqua"/>
      <family val="1"/>
      <charset val="1"/>
    </font>
    <font>
      <b/>
      <sz val="12"/>
      <name val="Garamond"/>
      <family val="1"/>
      <charset val="1"/>
    </font>
    <font>
      <sz val="12"/>
      <name val="Garamond"/>
      <family val="1"/>
      <charset val="1"/>
    </font>
    <font>
      <sz val="11"/>
      <color indexed="8"/>
      <name val="Calibri"/>
      <family val="2"/>
      <charset val="1"/>
    </font>
    <font>
      <sz val="12"/>
      <color indexed="8"/>
      <name val="Garamond"/>
      <family val="1"/>
      <charset val="1"/>
    </font>
    <font>
      <b/>
      <sz val="12"/>
      <color indexed="9"/>
      <name val="Garamond"/>
      <family val="1"/>
      <charset val="1"/>
    </font>
    <font>
      <i/>
      <sz val="12"/>
      <name val="Garamond"/>
      <family val="1"/>
      <charset val="1"/>
    </font>
    <font>
      <b/>
      <i/>
      <sz val="12"/>
      <color indexed="9"/>
      <name val="Garamond"/>
      <family val="1"/>
      <charset val="1"/>
    </font>
    <font>
      <b/>
      <sz val="14"/>
      <name val="Garamond"/>
      <family val="1"/>
      <charset val="1"/>
    </font>
    <font>
      <b/>
      <i/>
      <sz val="12"/>
      <name val="Garamond"/>
      <family val="1"/>
      <charset val="1"/>
    </font>
    <font>
      <b/>
      <u/>
      <sz val="9.6"/>
      <name val="Garamond"/>
      <family val="1"/>
    </font>
    <font>
      <b/>
      <sz val="12"/>
      <color rgb="FF00B0F0"/>
      <name val="Garamond"/>
      <family val="1"/>
      <charset val="1"/>
    </font>
    <font>
      <b/>
      <sz val="12"/>
      <color rgb="FFFF0000"/>
      <name val="Garamond"/>
      <family val="1"/>
      <charset val="1"/>
    </font>
    <font>
      <b/>
      <sz val="9"/>
      <color indexed="81"/>
      <name val="Tahoma"/>
      <family val="2"/>
    </font>
    <font>
      <sz val="11"/>
      <color indexed="55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39"/>
      <name val="Calibri"/>
      <family val="2"/>
    </font>
    <font>
      <sz val="11"/>
      <color indexed="52"/>
      <name val="Calibri"/>
      <family val="2"/>
    </font>
    <font>
      <sz val="11"/>
      <color indexed="39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9"/>
      <name val="Univers 45 Light"/>
      <family val="2"/>
    </font>
    <font>
      <sz val="11"/>
      <color rgb="FF000000"/>
      <name val="Calibri"/>
      <family val="2"/>
      <charset val="1"/>
    </font>
    <font>
      <sz val="11"/>
      <color indexed="8"/>
      <name val="Arial1"/>
      <charset val="1"/>
    </font>
    <font>
      <sz val="10"/>
      <name val="Mangal"/>
      <family val="2"/>
    </font>
    <font>
      <sz val="11"/>
      <color indexed="55"/>
      <name val="Arial1"/>
      <charset val="1"/>
    </font>
    <font>
      <sz val="11"/>
      <color indexed="60"/>
      <name val="Calibri"/>
      <family val="2"/>
    </font>
    <font>
      <sz val="10"/>
      <color indexed="72"/>
      <name val="MS Sans Serif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b/>
      <sz val="11"/>
      <color indexed="63"/>
      <name val="Calibri"/>
      <family val="2"/>
    </font>
    <font>
      <b/>
      <sz val="10"/>
      <color indexed="11"/>
      <name val="Arial"/>
      <family val="2"/>
    </font>
    <font>
      <u/>
      <sz val="10"/>
      <name val="Arial"/>
      <family val="2"/>
    </font>
    <font>
      <i/>
      <sz val="10"/>
      <color indexed="11"/>
      <name val="Arial"/>
      <family val="2"/>
    </font>
    <font>
      <i/>
      <sz val="10"/>
      <name val="Arial"/>
      <family val="2"/>
    </font>
    <font>
      <sz val="12"/>
      <color indexed="55"/>
      <name val="Times New Roman"/>
      <family val="1"/>
      <charset val="1"/>
    </font>
    <font>
      <sz val="10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indexed="55"/>
        <bgColor indexed="44"/>
      </patternFill>
    </fill>
    <fill>
      <patternFill patternType="solid">
        <fgColor indexed="31"/>
        <bgColor indexed="22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FF3399"/>
        <bgColor indexed="22"/>
      </patternFill>
    </fill>
    <fill>
      <patternFill patternType="solid">
        <fgColor rgb="FFFF3399"/>
        <bgColor indexed="64"/>
      </patternFill>
    </fill>
    <fill>
      <patternFill patternType="solid">
        <fgColor theme="7" tint="0.39997558519241921"/>
        <bgColor indexed="22"/>
      </patternFill>
    </fill>
    <fill>
      <patternFill patternType="solid">
        <fgColor rgb="FFFFCC6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8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18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  <b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solid">
        <fgColor indexed="24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9"/>
      </patternFill>
    </fill>
    <fill>
      <patternFill patternType="darkGray">
        <fgColor indexed="9"/>
        <bgColor indexed="29"/>
      </patternFill>
    </fill>
    <fill>
      <patternFill patternType="solid">
        <fgColor indexed="46"/>
        <bgColor indexed="9"/>
      </patternFill>
    </fill>
    <fill>
      <patternFill patternType="mediumGray">
        <fgColor indexed="9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lightGray">
        <fgColor indexed="43"/>
        <bgColor indexed="9"/>
      </patternFill>
    </fill>
  </fills>
  <borders count="1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</borders>
  <cellStyleXfs count="3537">
    <xf numFmtId="0" fontId="0" fillId="0" borderId="0"/>
    <xf numFmtId="43" fontId="2" fillId="0" borderId="0" applyFill="0" applyBorder="0" applyAlignment="0" applyProtection="0"/>
    <xf numFmtId="0" fontId="3" fillId="0" borderId="0" applyBorder="0" applyProtection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9" fillId="0" borderId="0"/>
    <xf numFmtId="165" fontId="4" fillId="0" borderId="0" applyFont="0" applyFill="0" applyBorder="0" applyAlignment="0" applyProtection="0"/>
    <xf numFmtId="0" fontId="9" fillId="0" borderId="0"/>
    <xf numFmtId="0" fontId="9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1" fillId="0" borderId="0" applyNumberFormat="0" applyBorder="0" applyProtection="0"/>
    <xf numFmtId="0" fontId="2" fillId="0" borderId="0"/>
    <xf numFmtId="173" fontId="77" fillId="0" borderId="0"/>
    <xf numFmtId="0" fontId="80" fillId="0" borderId="0"/>
    <xf numFmtId="174" fontId="91" fillId="0" borderId="0"/>
    <xf numFmtId="174" fontId="91" fillId="0" borderId="0"/>
    <xf numFmtId="167" fontId="91" fillId="0" borderId="0"/>
    <xf numFmtId="167" fontId="91" fillId="0" borderId="0"/>
    <xf numFmtId="0" fontId="92" fillId="2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2" fillId="21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2" fillId="22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2" fillId="23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2" fillId="24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2" fillId="25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3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3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3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3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3" fillId="28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3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9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2" fillId="3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2" fillId="31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2" fillId="23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2" fillId="29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2" fillId="32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3" fillId="33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93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3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3" fillId="33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3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3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4" fillId="35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4" fillId="3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4" fillId="31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4" fillId="36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4" fillId="37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4" fillId="38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3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39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4" fillId="4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4" fillId="41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4" fillId="36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42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174" fontId="91" fillId="0" borderId="0"/>
    <xf numFmtId="0" fontId="95" fillId="21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7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0" fontId="96" fillId="26" borderId="94" applyNumberFormat="0" applyAlignment="0" applyProtection="0"/>
    <xf numFmtId="167" fontId="91" fillId="0" borderId="0"/>
    <xf numFmtId="3" fontId="91" fillId="0" borderId="0"/>
    <xf numFmtId="167" fontId="91" fillId="0" borderId="0"/>
    <xf numFmtId="0" fontId="91" fillId="0" borderId="0" applyNumberFormat="0" applyAlignment="0" applyProtection="0"/>
    <xf numFmtId="0" fontId="96" fillId="33" borderId="94" applyNumberFormat="0" applyAlignment="0" applyProtection="0"/>
    <xf numFmtId="175" fontId="91" fillId="0" borderId="0"/>
    <xf numFmtId="41" fontId="2" fillId="0" borderId="48" applyNumberFormat="0" applyFont="0" applyAlignment="0">
      <alignment horizontal="center"/>
    </xf>
    <xf numFmtId="0" fontId="98" fillId="0" borderId="95" applyNumberFormat="0" applyFill="0" applyAlignment="0" applyProtection="0"/>
    <xf numFmtId="0" fontId="98" fillId="0" borderId="95" applyNumberFormat="0" applyFill="0" applyAlignment="0" applyProtection="0"/>
    <xf numFmtId="0" fontId="98" fillId="0" borderId="95" applyNumberFormat="0" applyFill="0" applyAlignment="0" applyProtection="0"/>
    <xf numFmtId="0" fontId="98" fillId="0" borderId="95" applyNumberFormat="0" applyFill="0" applyAlignment="0" applyProtection="0"/>
    <xf numFmtId="0" fontId="98" fillId="0" borderId="95" applyNumberFormat="0" applyFill="0" applyAlignment="0" applyProtection="0"/>
    <xf numFmtId="0" fontId="98" fillId="0" borderId="95" applyNumberFormat="0" applyFill="0" applyAlignment="0" applyProtection="0"/>
    <xf numFmtId="0" fontId="98" fillId="0" borderId="95" applyNumberFormat="0" applyFill="0" applyAlignment="0" applyProtection="0"/>
    <xf numFmtId="0" fontId="98" fillId="0" borderId="95" applyNumberFormat="0" applyFill="0" applyAlignment="0" applyProtection="0"/>
    <xf numFmtId="0" fontId="98" fillId="0" borderId="95" applyNumberFormat="0" applyFill="0" applyAlignment="0" applyProtection="0"/>
    <xf numFmtId="0" fontId="98" fillId="0" borderId="95" applyNumberFormat="0" applyFill="0" applyAlignment="0" applyProtection="0"/>
    <xf numFmtId="0" fontId="98" fillId="0" borderId="95" applyNumberFormat="0" applyFill="0" applyAlignment="0" applyProtection="0"/>
    <xf numFmtId="0" fontId="99" fillId="0" borderId="95" applyNumberFormat="0" applyFill="0" applyAlignment="0" applyProtection="0"/>
    <xf numFmtId="0" fontId="99" fillId="0" borderId="95" applyNumberFormat="0" applyFill="0" applyAlignment="0" applyProtection="0"/>
    <xf numFmtId="0" fontId="98" fillId="0" borderId="95" applyNumberFormat="0" applyFill="0" applyAlignment="0" applyProtection="0"/>
    <xf numFmtId="0" fontId="98" fillId="0" borderId="95" applyNumberFormat="0" applyFill="0" applyAlignment="0" applyProtection="0"/>
    <xf numFmtId="0" fontId="98" fillId="0" borderId="95" applyNumberFormat="0" applyFill="0" applyAlignment="0" applyProtection="0"/>
    <xf numFmtId="0" fontId="98" fillId="0" borderId="95" applyNumberFormat="0" applyFill="0" applyAlignment="0" applyProtection="0"/>
    <xf numFmtId="0" fontId="98" fillId="0" borderId="95" applyNumberFormat="0" applyFill="0" applyAlignment="0" applyProtection="0"/>
    <xf numFmtId="0" fontId="98" fillId="0" borderId="95" applyNumberFormat="0" applyFill="0" applyAlignment="0" applyProtection="0"/>
    <xf numFmtId="0" fontId="99" fillId="0" borderId="95" applyNumberFormat="0" applyFill="0" applyAlignment="0" applyProtection="0"/>
    <xf numFmtId="0" fontId="99" fillId="0" borderId="95" applyNumberFormat="0" applyFill="0" applyAlignment="0" applyProtection="0"/>
    <xf numFmtId="0" fontId="98" fillId="0" borderId="95" applyNumberFormat="0" applyFill="0" applyAlignment="0" applyProtection="0"/>
    <xf numFmtId="0" fontId="98" fillId="0" borderId="95" applyNumberFormat="0" applyFill="0" applyAlignment="0" applyProtection="0"/>
    <xf numFmtId="0" fontId="98" fillId="0" borderId="95" applyNumberFormat="0" applyFill="0" applyAlignment="0" applyProtection="0"/>
    <xf numFmtId="0" fontId="98" fillId="0" borderId="95" applyNumberFormat="0" applyFill="0" applyAlignment="0" applyProtection="0"/>
    <xf numFmtId="0" fontId="98" fillId="0" borderId="95" applyNumberFormat="0" applyFill="0" applyAlignment="0" applyProtection="0"/>
    <xf numFmtId="0" fontId="98" fillId="0" borderId="95" applyNumberFormat="0" applyFill="0" applyAlignment="0" applyProtection="0"/>
    <xf numFmtId="0" fontId="98" fillId="0" borderId="95" applyNumberFormat="0" applyFill="0" applyAlignment="0" applyProtection="0"/>
    <xf numFmtId="0" fontId="98" fillId="0" borderId="95" applyNumberFormat="0" applyFill="0" applyAlignment="0" applyProtection="0"/>
    <xf numFmtId="0" fontId="98" fillId="0" borderId="95" applyNumberFormat="0" applyFill="0" applyAlignment="0" applyProtection="0"/>
    <xf numFmtId="0" fontId="100" fillId="43" borderId="96" applyNumberFormat="0" applyAlignment="0" applyProtection="0"/>
    <xf numFmtId="0" fontId="100" fillId="43" borderId="96" applyNumberFormat="0" applyAlignment="0" applyProtection="0"/>
    <xf numFmtId="0" fontId="100" fillId="43" borderId="96" applyNumberFormat="0" applyAlignment="0" applyProtection="0"/>
    <xf numFmtId="0" fontId="100" fillId="43" borderId="96" applyNumberFormat="0" applyAlignment="0" applyProtection="0"/>
    <xf numFmtId="0" fontId="100" fillId="43" borderId="96" applyNumberFormat="0" applyAlignment="0" applyProtection="0"/>
    <xf numFmtId="0" fontId="100" fillId="43" borderId="96" applyNumberFormat="0" applyAlignment="0" applyProtection="0"/>
    <xf numFmtId="0" fontId="100" fillId="43" borderId="96" applyNumberFormat="0" applyAlignment="0" applyProtection="0"/>
    <xf numFmtId="0" fontId="100" fillId="43" borderId="96" applyNumberFormat="0" applyAlignment="0" applyProtection="0"/>
    <xf numFmtId="0" fontId="100" fillId="43" borderId="96" applyNumberFormat="0" applyAlignment="0" applyProtection="0"/>
    <xf numFmtId="0" fontId="100" fillId="43" borderId="96" applyNumberFormat="0" applyAlignment="0" applyProtection="0"/>
    <xf numFmtId="0" fontId="100" fillId="43" borderId="96" applyNumberFormat="0" applyAlignment="0" applyProtection="0"/>
    <xf numFmtId="0" fontId="100" fillId="43" borderId="96" applyNumberFormat="0" applyAlignment="0" applyProtection="0"/>
    <xf numFmtId="0" fontId="100" fillId="43" borderId="96" applyNumberFormat="0" applyAlignment="0" applyProtection="0"/>
    <xf numFmtId="0" fontId="100" fillId="43" borderId="96" applyNumberFormat="0" applyAlignment="0" applyProtection="0"/>
    <xf numFmtId="0" fontId="100" fillId="43" borderId="96" applyNumberFormat="0" applyAlignment="0" applyProtection="0"/>
    <xf numFmtId="0" fontId="100" fillId="43" borderId="96" applyNumberFormat="0" applyAlignment="0" applyProtection="0"/>
    <xf numFmtId="0" fontId="100" fillId="43" borderId="96" applyNumberFormat="0" applyAlignment="0" applyProtection="0"/>
    <xf numFmtId="0" fontId="100" fillId="43" borderId="96" applyNumberFormat="0" applyAlignment="0" applyProtection="0"/>
    <xf numFmtId="0" fontId="100" fillId="43" borderId="96" applyNumberFormat="0" applyAlignment="0" applyProtection="0"/>
    <xf numFmtId="0" fontId="100" fillId="43" borderId="96" applyNumberFormat="0" applyAlignment="0" applyProtection="0"/>
    <xf numFmtId="0" fontId="100" fillId="43" borderId="96" applyNumberFormat="0" applyAlignment="0" applyProtection="0"/>
    <xf numFmtId="0" fontId="100" fillId="43" borderId="96" applyNumberFormat="0" applyAlignment="0" applyProtection="0"/>
    <xf numFmtId="0" fontId="100" fillId="43" borderId="96" applyNumberFormat="0" applyAlignment="0" applyProtection="0"/>
    <xf numFmtId="0" fontId="100" fillId="43" borderId="96" applyNumberFormat="0" applyAlignment="0" applyProtection="0"/>
    <xf numFmtId="41" fontId="91" fillId="0" borderId="0" applyProtection="0">
      <alignment horizontal="left"/>
    </xf>
    <xf numFmtId="0" fontId="91" fillId="0" borderId="0" applyNumberFormat="0" applyAlignment="0" applyProtection="0"/>
    <xf numFmtId="0" fontId="100" fillId="43" borderId="96" applyNumberFormat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0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41" fontId="92" fillId="0" borderId="0" applyFont="0" applyFill="0" applyBorder="0" applyAlignment="0" applyProtection="0"/>
    <xf numFmtId="41" fontId="10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67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76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77" fontId="91" fillId="0" borderId="0"/>
    <xf numFmtId="43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4" fontId="92" fillId="0" borderId="0" applyFont="0" applyFill="0" applyBorder="0" applyAlignment="0" applyProtection="0"/>
    <xf numFmtId="15" fontId="91" fillId="0" borderId="0">
      <alignment horizontal="center"/>
    </xf>
    <xf numFmtId="43" fontId="2" fillId="0" borderId="0" applyFont="0" applyFill="0" applyBorder="0" applyAlignment="0" applyProtection="0"/>
    <xf numFmtId="180" fontId="102" fillId="0" borderId="0" applyFont="0" applyFill="0" applyBorder="0" applyAlignment="0" applyProtection="0"/>
    <xf numFmtId="180" fontId="9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92" fillId="0" borderId="0" applyFont="0" applyFill="0" applyBorder="0" applyAlignment="0" applyProtection="0"/>
    <xf numFmtId="180" fontId="92" fillId="0" borderId="0" applyFont="0" applyFill="0" applyBorder="0" applyAlignment="0" applyProtection="0"/>
    <xf numFmtId="180" fontId="92" fillId="0" borderId="0" applyFont="0" applyFill="0" applyBorder="0" applyAlignment="0" applyProtection="0"/>
    <xf numFmtId="180" fontId="92" fillId="0" borderId="0" applyFont="0" applyFill="0" applyBorder="0" applyAlignment="0" applyProtection="0"/>
    <xf numFmtId="180" fontId="92" fillId="0" borderId="0" applyFont="0" applyFill="0" applyBorder="0" applyAlignment="0" applyProtection="0"/>
    <xf numFmtId="180" fontId="92" fillId="0" borderId="0" applyFont="0" applyFill="0" applyBorder="0" applyAlignment="0" applyProtection="0"/>
    <xf numFmtId="180" fontId="92" fillId="0" borderId="0" applyFont="0" applyFill="0" applyBorder="0" applyAlignment="0" applyProtection="0"/>
    <xf numFmtId="180" fontId="92" fillId="0" borderId="0" applyFont="0" applyFill="0" applyBorder="0" applyAlignment="0" applyProtection="0"/>
    <xf numFmtId="180" fontId="9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9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92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9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9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9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ill="0" applyBorder="0" applyAlignment="0" applyProtection="0"/>
    <xf numFmtId="180" fontId="92" fillId="0" borderId="0" applyFont="0" applyFill="0" applyBorder="0" applyAlignment="0" applyProtection="0"/>
    <xf numFmtId="180" fontId="92" fillId="0" borderId="0" applyFont="0" applyFill="0" applyBorder="0" applyAlignment="0" applyProtection="0"/>
    <xf numFmtId="180" fontId="92" fillId="0" borderId="0" applyFont="0" applyFill="0" applyBorder="0" applyAlignment="0" applyProtection="0"/>
    <xf numFmtId="180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0" fontId="103" fillId="0" borderId="0" applyNumberFormat="0" applyBorder="0" applyProtection="0"/>
    <xf numFmtId="0" fontId="104" fillId="0" borderId="0"/>
    <xf numFmtId="0" fontId="105" fillId="0" borderId="0" applyNumberFormat="0" applyBorder="0" applyProtection="0"/>
    <xf numFmtId="0" fontId="102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107" fillId="22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177" fontId="92" fillId="0" borderId="0" applyFont="0" applyAlignment="0" applyProtection="0"/>
    <xf numFmtId="0" fontId="108" fillId="0" borderId="97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109" fillId="0" borderId="98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110" fillId="0" borderId="99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11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4" fontId="91" fillId="0" borderId="0"/>
    <xf numFmtId="0" fontId="91" fillId="0" borderId="0" applyNumberFormat="0" applyFill="0" applyBorder="0" applyAlignment="0" applyProtection="0">
      <alignment vertical="top"/>
      <protection locked="0"/>
    </xf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80" fillId="0" borderId="0"/>
    <xf numFmtId="0" fontId="111" fillId="25" borderId="94" applyNumberFormat="0" applyAlignment="0" applyProtection="0"/>
    <xf numFmtId="0" fontId="2" fillId="0" borderId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4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111" fillId="25" borderId="94" applyNumberFormat="0" applyAlignment="0" applyProtection="0"/>
    <xf numFmtId="0" fontId="91" fillId="0" borderId="0"/>
    <xf numFmtId="38" fontId="112" fillId="0" borderId="0"/>
    <xf numFmtId="38" fontId="113" fillId="0" borderId="0"/>
    <xf numFmtId="38" fontId="114" fillId="0" borderId="0"/>
    <xf numFmtId="38" fontId="115" fillId="0" borderId="0"/>
    <xf numFmtId="0" fontId="116" fillId="0" borderId="0"/>
    <xf numFmtId="0" fontId="116" fillId="0" borderId="0"/>
    <xf numFmtId="0" fontId="91" fillId="0" borderId="0" applyNumberFormat="0" applyFill="0" applyAlignment="0" applyProtection="0"/>
    <xf numFmtId="0" fontId="98" fillId="0" borderId="95" applyNumberFormat="0" applyFill="0" applyAlignment="0" applyProtection="0"/>
    <xf numFmtId="15" fontId="91" fillId="0" borderId="0"/>
    <xf numFmtId="39" fontId="91" fillId="0" borderId="0"/>
    <xf numFmtId="183" fontId="91" fillId="0" borderId="0"/>
    <xf numFmtId="164" fontId="7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101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4" fontId="118" fillId="0" borderId="0" applyBorder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4" fontId="119" fillId="0" borderId="0" applyBorder="0" applyProtection="0"/>
    <xf numFmtId="43" fontId="9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91" fillId="0" borderId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01" fillId="0" borderId="0" applyFont="0" applyFill="0" applyBorder="0" applyAlignment="0" applyProtection="0"/>
    <xf numFmtId="185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" fillId="0" borderId="0" applyFill="0" applyBorder="0" applyAlignment="0" applyProtection="0"/>
    <xf numFmtId="43" fontId="1" fillId="0" borderId="0" applyFont="0" applyFill="0" applyBorder="0" applyAlignment="0" applyProtection="0"/>
    <xf numFmtId="184" fontId="120" fillId="0" borderId="0" applyFill="0" applyBorder="0" applyAlignment="0" applyProtection="0"/>
    <xf numFmtId="184" fontId="119" fillId="0" borderId="0" applyBorder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85" fontId="92" fillId="0" borderId="0" applyFont="0" applyFill="0" applyBorder="0" applyAlignment="0" applyProtection="0"/>
    <xf numFmtId="43" fontId="91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185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6" fontId="2" fillId="0" borderId="0" applyFill="0" applyBorder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4" fontId="121" fillId="0" borderId="0" applyBorder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122" fillId="34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91" fillId="0" borderId="0" applyNumberFormat="0" applyBorder="0" applyAlignment="0" applyProtection="0"/>
    <xf numFmtId="0" fontId="122" fillId="34" borderId="0" applyNumberFormat="0" applyBorder="0" applyAlignment="0" applyProtection="0"/>
    <xf numFmtId="0" fontId="122" fillId="34" borderId="0" applyNumberFormat="0" applyBorder="0" applyAlignment="0" applyProtection="0"/>
    <xf numFmtId="0" fontId="122" fillId="34" borderId="0" applyNumberFormat="0" applyBorder="0" applyAlignment="0" applyProtection="0"/>
    <xf numFmtId="0" fontId="122" fillId="34" borderId="0" applyNumberFormat="0" applyBorder="0" applyAlignment="0" applyProtection="0"/>
    <xf numFmtId="0" fontId="122" fillId="34" borderId="0" applyNumberFormat="0" applyBorder="0" applyAlignment="0" applyProtection="0"/>
    <xf numFmtId="0" fontId="122" fillId="34" borderId="0" applyNumberFormat="0" applyBorder="0" applyAlignment="0" applyProtection="0"/>
    <xf numFmtId="0" fontId="122" fillId="34" borderId="0" applyNumberFormat="0" applyBorder="0" applyAlignment="0" applyProtection="0"/>
    <xf numFmtId="0" fontId="122" fillId="34" borderId="0" applyNumberFormat="0" applyBorder="0" applyAlignment="0" applyProtection="0"/>
    <xf numFmtId="0" fontId="122" fillId="34" borderId="0" applyNumberFormat="0" applyBorder="0" applyAlignment="0" applyProtection="0"/>
    <xf numFmtId="0" fontId="122" fillId="34" borderId="0" applyNumberFormat="0" applyBorder="0" applyAlignment="0" applyProtection="0"/>
    <xf numFmtId="0" fontId="122" fillId="34" borderId="0" applyNumberFormat="0" applyBorder="0" applyAlignment="0" applyProtection="0"/>
    <xf numFmtId="0" fontId="122" fillId="34" borderId="0" applyNumberFormat="0" applyBorder="0" applyAlignment="0" applyProtection="0"/>
    <xf numFmtId="0" fontId="122" fillId="34" borderId="0" applyNumberFormat="0" applyBorder="0" applyAlignment="0" applyProtection="0"/>
    <xf numFmtId="0" fontId="122" fillId="34" borderId="0" applyNumberFormat="0" applyBorder="0" applyAlignment="0" applyProtection="0"/>
    <xf numFmtId="0" fontId="122" fillId="34" borderId="0" applyNumberFormat="0" applyBorder="0" applyAlignment="0" applyProtection="0"/>
    <xf numFmtId="0" fontId="122" fillId="34" borderId="0" applyNumberFormat="0" applyBorder="0" applyAlignment="0" applyProtection="0"/>
    <xf numFmtId="0" fontId="122" fillId="34" borderId="0" applyNumberFormat="0" applyBorder="0" applyAlignment="0" applyProtection="0"/>
    <xf numFmtId="0" fontId="122" fillId="34" borderId="0" applyNumberFormat="0" applyBorder="0" applyAlignment="0" applyProtection="0"/>
    <xf numFmtId="0" fontId="122" fillId="34" borderId="0" applyNumberFormat="0" applyBorder="0" applyAlignment="0" applyProtection="0"/>
    <xf numFmtId="0" fontId="122" fillId="34" borderId="0" applyNumberFormat="0" applyBorder="0" applyAlignment="0" applyProtection="0"/>
    <xf numFmtId="0" fontId="122" fillId="34" borderId="0" applyNumberFormat="0" applyBorder="0" applyAlignment="0" applyProtection="0"/>
    <xf numFmtId="0" fontId="122" fillId="34" borderId="0" applyNumberFormat="0" applyBorder="0" applyAlignment="0" applyProtection="0"/>
    <xf numFmtId="0" fontId="91" fillId="0" borderId="0"/>
    <xf numFmtId="0" fontId="102" fillId="0" borderId="0"/>
    <xf numFmtId="0" fontId="123" fillId="0" borderId="0"/>
    <xf numFmtId="0" fontId="102" fillId="0" borderId="0"/>
    <xf numFmtId="0" fontId="102" fillId="0" borderId="0"/>
    <xf numFmtId="0" fontId="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" fillId="0" borderId="0"/>
    <xf numFmtId="0" fontId="91" fillId="0" borderId="0"/>
    <xf numFmtId="0" fontId="91" fillId="0" borderId="0"/>
    <xf numFmtId="0" fontId="91" fillId="0" borderId="0"/>
    <xf numFmtId="0" fontId="2" fillId="0" borderId="0"/>
    <xf numFmtId="0" fontId="91" fillId="0" borderId="0"/>
    <xf numFmtId="0" fontId="91" fillId="0" borderId="0"/>
    <xf numFmtId="0" fontId="91" fillId="0" borderId="0"/>
    <xf numFmtId="0" fontId="2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1" fillId="0" borderId="0"/>
    <xf numFmtId="0" fontId="12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" fillId="0" borderId="0"/>
    <xf numFmtId="182" fontId="91" fillId="0" borderId="0"/>
    <xf numFmtId="0" fontId="91" fillId="0" borderId="0"/>
    <xf numFmtId="0" fontId="2" fillId="0" borderId="0"/>
    <xf numFmtId="0" fontId="101" fillId="0" borderId="0"/>
    <xf numFmtId="0" fontId="102" fillId="0" borderId="0"/>
    <xf numFmtId="0" fontId="91" fillId="0" borderId="0"/>
    <xf numFmtId="0" fontId="91" fillId="0" borderId="0"/>
    <xf numFmtId="182" fontId="2" fillId="0" borderId="0"/>
    <xf numFmtId="0" fontId="91" fillId="0" borderId="0"/>
    <xf numFmtId="0" fontId="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" fillId="0" borderId="0"/>
    <xf numFmtId="0" fontId="91" fillId="0" borderId="0"/>
    <xf numFmtId="0" fontId="91" fillId="0" borderId="0"/>
    <xf numFmtId="0" fontId="91" fillId="0" borderId="0"/>
    <xf numFmtId="0" fontId="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82" fontId="91" fillId="0" borderId="0"/>
    <xf numFmtId="0" fontId="91" fillId="0" borderId="0"/>
    <xf numFmtId="0" fontId="101" fillId="0" borderId="0"/>
    <xf numFmtId="0" fontId="91" fillId="0" borderId="0"/>
    <xf numFmtId="0" fontId="2" fillId="0" borderId="0"/>
    <xf numFmtId="182" fontId="2" fillId="0" borderId="0"/>
    <xf numFmtId="0" fontId="91" fillId="0" borderId="0"/>
    <xf numFmtId="0" fontId="2" fillId="0" borderId="0"/>
    <xf numFmtId="0" fontId="91" fillId="0" borderId="0"/>
    <xf numFmtId="0" fontId="2" fillId="0" borderId="0"/>
    <xf numFmtId="0" fontId="2" fillId="0" borderId="0"/>
    <xf numFmtId="0" fontId="91" fillId="0" borderId="0"/>
    <xf numFmtId="0" fontId="91" fillId="0" borderId="0"/>
    <xf numFmtId="0" fontId="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" fillId="0" borderId="0"/>
    <xf numFmtId="0" fontId="91" fillId="0" borderId="0"/>
    <xf numFmtId="0" fontId="91" fillId="0" borderId="0"/>
    <xf numFmtId="0" fontId="91" fillId="0" borderId="0"/>
    <xf numFmtId="0" fontId="10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0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82" fontId="1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1" fillId="0" borderId="0"/>
    <xf numFmtId="0" fontId="91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" fillId="0" borderId="0"/>
    <xf numFmtId="0" fontId="102" fillId="0" borderId="0"/>
    <xf numFmtId="0" fontId="2" fillId="0" borderId="0"/>
    <xf numFmtId="187" fontId="2" fillId="0" borderId="0"/>
    <xf numFmtId="0" fontId="117" fillId="0" borderId="0"/>
    <xf numFmtId="0" fontId="75" fillId="0" borderId="0"/>
    <xf numFmtId="0" fontId="10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" fillId="0" borderId="0"/>
    <xf numFmtId="0" fontId="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24" fillId="0" borderId="0"/>
    <xf numFmtId="0" fontId="91" fillId="0" borderId="0"/>
    <xf numFmtId="0" fontId="2" fillId="0" borderId="0"/>
    <xf numFmtId="0" fontId="102" fillId="0" borderId="0"/>
    <xf numFmtId="0" fontId="118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02" fillId="0" borderId="0"/>
    <xf numFmtId="0" fontId="91" fillId="0" borderId="0"/>
    <xf numFmtId="0" fontId="91" fillId="0" borderId="0"/>
    <xf numFmtId="0" fontId="91" fillId="0" borderId="0"/>
    <xf numFmtId="0" fontId="75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82" fontId="102" fillId="0" borderId="0"/>
    <xf numFmtId="2" fontId="2" fillId="0" borderId="0"/>
    <xf numFmtId="2" fontId="2" fillId="0" borderId="0"/>
    <xf numFmtId="0" fontId="2" fillId="0" borderId="0"/>
    <xf numFmtId="182" fontId="117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1" fillId="0" borderId="0"/>
    <xf numFmtId="0" fontId="91" fillId="0" borderId="0"/>
    <xf numFmtId="0" fontId="2" fillId="0" borderId="0"/>
    <xf numFmtId="0" fontId="102" fillId="0" borderId="0"/>
    <xf numFmtId="0" fontId="91" fillId="0" borderId="0"/>
    <xf numFmtId="0" fontId="102" fillId="0" borderId="0"/>
    <xf numFmtId="0" fontId="91" fillId="0" borderId="0"/>
    <xf numFmtId="0" fontId="91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9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1" fillId="0" borderId="0"/>
    <xf numFmtId="0" fontId="91" fillId="0" borderId="0"/>
    <xf numFmtId="0" fontId="2" fillId="0" borderId="0"/>
    <xf numFmtId="0" fontId="9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02" fillId="0" borderId="0"/>
    <xf numFmtId="0" fontId="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2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1" fillId="12" borderId="78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117" fillId="24" borderId="101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2" fillId="27" borderId="100" applyNumberFormat="0" applyFont="0" applyAlignment="0" applyProtection="0"/>
    <xf numFmtId="0" fontId="92" fillId="0" borderId="0" applyNumberFormat="0" applyFont="0" applyAlignment="0" applyProtection="0"/>
    <xf numFmtId="0" fontId="2" fillId="27" borderId="101" applyNumberFormat="0" applyFont="0" applyAlignment="0" applyProtection="0"/>
    <xf numFmtId="0" fontId="2" fillId="27" borderId="101" applyNumberFormat="0" applyFont="0" applyAlignment="0" applyProtection="0"/>
    <xf numFmtId="0" fontId="91" fillId="45" borderId="102" applyNumberFormat="0" applyFont="0" applyAlignment="0" applyProtection="0"/>
    <xf numFmtId="0" fontId="91" fillId="45" borderId="102" applyNumberFormat="0" applyFont="0" applyAlignment="0" applyProtection="0"/>
    <xf numFmtId="0" fontId="91" fillId="45" borderId="102" applyNumberFormat="0" applyFont="0" applyAlignment="0" applyProtection="0"/>
    <xf numFmtId="0" fontId="91" fillId="45" borderId="102" applyNumberFormat="0" applyFont="0" applyAlignment="0" applyProtection="0"/>
    <xf numFmtId="0" fontId="91" fillId="45" borderId="102" applyNumberFormat="0" applyFont="0" applyAlignment="0" applyProtection="0"/>
    <xf numFmtId="0" fontId="91" fillId="45" borderId="102" applyNumberFormat="0" applyFont="0" applyAlignment="0" applyProtection="0"/>
    <xf numFmtId="0" fontId="2" fillId="27" borderId="101" applyNumberFormat="0" applyFont="0" applyAlignment="0" applyProtection="0"/>
    <xf numFmtId="0" fontId="2" fillId="27" borderId="101" applyNumberFormat="0" applyFont="0" applyAlignment="0" applyProtection="0"/>
    <xf numFmtId="0" fontId="2" fillId="27" borderId="101" applyNumberFormat="0" applyFont="0" applyAlignment="0" applyProtection="0"/>
    <xf numFmtId="0" fontId="2" fillId="27" borderId="101" applyNumberFormat="0" applyFont="0" applyAlignment="0" applyProtection="0"/>
    <xf numFmtId="0" fontId="2" fillId="27" borderId="101" applyNumberFormat="0" applyFont="0" applyAlignment="0" applyProtection="0"/>
    <xf numFmtId="0" fontId="2" fillId="27" borderId="101" applyNumberFormat="0" applyFont="0" applyAlignment="0" applyProtection="0"/>
    <xf numFmtId="0" fontId="2" fillId="27" borderId="101" applyNumberFormat="0" applyFont="0" applyAlignment="0" applyProtection="0"/>
    <xf numFmtId="0" fontId="2" fillId="27" borderId="101" applyNumberFormat="0" applyFont="0" applyAlignment="0" applyProtection="0"/>
    <xf numFmtId="0" fontId="2" fillId="27" borderId="101" applyNumberFormat="0" applyFont="0" applyAlignment="0" applyProtection="0"/>
    <xf numFmtId="0" fontId="2" fillId="27" borderId="101" applyNumberFormat="0" applyFont="0" applyAlignment="0" applyProtection="0"/>
    <xf numFmtId="0" fontId="2" fillId="27" borderId="101" applyNumberFormat="0" applyFont="0" applyAlignment="0" applyProtection="0"/>
    <xf numFmtId="0" fontId="2" fillId="27" borderId="101" applyNumberFormat="0" applyFont="0" applyAlignment="0" applyProtection="0"/>
    <xf numFmtId="0" fontId="2" fillId="27" borderId="101" applyNumberFormat="0" applyFont="0" applyAlignment="0" applyProtection="0"/>
    <xf numFmtId="0" fontId="2" fillId="27" borderId="101" applyNumberFormat="0" applyFont="0" applyAlignment="0" applyProtection="0"/>
    <xf numFmtId="0" fontId="2" fillId="27" borderId="101" applyNumberFormat="0" applyFont="0" applyAlignment="0" applyProtection="0"/>
    <xf numFmtId="0" fontId="2" fillId="27" borderId="101" applyNumberFormat="0" applyFont="0" applyAlignment="0" applyProtection="0"/>
    <xf numFmtId="0" fontId="2" fillId="27" borderId="101" applyNumberFormat="0" applyFont="0" applyAlignment="0" applyProtection="0"/>
    <xf numFmtId="0" fontId="2" fillId="27" borderId="101" applyNumberFormat="0" applyFont="0" applyAlignment="0" applyProtection="0"/>
    <xf numFmtId="0" fontId="2" fillId="27" borderId="101" applyNumberFormat="0" applyFont="0" applyAlignment="0" applyProtection="0"/>
    <xf numFmtId="0" fontId="2" fillId="27" borderId="101" applyNumberFormat="0" applyFont="0" applyAlignment="0" applyProtection="0"/>
    <xf numFmtId="0" fontId="2" fillId="27" borderId="101" applyNumberFormat="0" applyFont="0" applyAlignment="0" applyProtection="0"/>
    <xf numFmtId="0" fontId="92" fillId="27" borderId="101" applyNumberFormat="0" applyFont="0" applyAlignment="0" applyProtection="0"/>
    <xf numFmtId="188" fontId="92" fillId="0" borderId="0" applyFont="0" applyFill="0" applyBorder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33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0" fontId="126" fillId="26" borderId="103" applyNumberFormat="0" applyAlignment="0" applyProtection="0"/>
    <xf numFmtId="10" fontId="91" fillId="0" borderId="0"/>
    <xf numFmtId="10" fontId="91" fillId="0" borderId="0"/>
    <xf numFmtId="189" fontId="91" fillId="0" borderId="0"/>
    <xf numFmtId="9" fontId="9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1" fillId="0" borderId="0" applyFont="0" applyFill="0" applyBorder="0" applyAlignment="0" applyProtection="0"/>
    <xf numFmtId="10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190" fontId="92" fillId="0" borderId="0" applyFont="0" applyFill="0" applyBorder="0" applyAlignment="0" applyProtection="0">
      <alignment horizontal="right"/>
    </xf>
    <xf numFmtId="0" fontId="91" fillId="0" borderId="0">
      <alignment horizontal="right" vertical="center"/>
    </xf>
    <xf numFmtId="0" fontId="91" fillId="0" borderId="0">
      <alignment horizontal="left" vertical="center"/>
    </xf>
    <xf numFmtId="0" fontId="91" fillId="0" borderId="0">
      <alignment horizontal="left" vertical="center"/>
    </xf>
    <xf numFmtId="0" fontId="2" fillId="44" borderId="104" applyNumberFormat="0" applyProtection="0">
      <alignment horizontal="left" vertical="center" indent="1"/>
    </xf>
    <xf numFmtId="0" fontId="2" fillId="44" borderId="104" applyNumberFormat="0" applyProtection="0">
      <alignment horizontal="left" vertical="center" indent="1"/>
    </xf>
    <xf numFmtId="0" fontId="2" fillId="44" borderId="104" applyNumberFormat="0" applyProtection="0">
      <alignment horizontal="left" vertical="center" indent="1"/>
    </xf>
    <xf numFmtId="0" fontId="2" fillId="44" borderId="104" applyNumberFormat="0" applyProtection="0">
      <alignment horizontal="left" vertical="center" indent="1"/>
    </xf>
    <xf numFmtId="0" fontId="2" fillId="44" borderId="104" applyNumberFormat="0" applyProtection="0">
      <alignment horizontal="left" vertical="center" indent="1"/>
    </xf>
    <xf numFmtId="0" fontId="2" fillId="44" borderId="104" applyNumberFormat="0" applyProtection="0">
      <alignment horizontal="left" vertical="center" indent="1"/>
    </xf>
    <xf numFmtId="0" fontId="2" fillId="44" borderId="104" applyNumberFormat="0" applyProtection="0">
      <alignment horizontal="left" vertical="center" indent="1"/>
    </xf>
    <xf numFmtId="0" fontId="2" fillId="44" borderId="104" applyNumberFormat="0" applyProtection="0">
      <alignment horizontal="left" vertical="center" indent="1"/>
    </xf>
    <xf numFmtId="0" fontId="2" fillId="44" borderId="104" applyNumberFormat="0" applyProtection="0">
      <alignment horizontal="left" vertical="center" indent="1"/>
    </xf>
    <xf numFmtId="0" fontId="2" fillId="44" borderId="104" applyNumberFormat="0" applyProtection="0">
      <alignment horizontal="left" vertical="center" indent="1"/>
    </xf>
    <xf numFmtId="0" fontId="2" fillId="44" borderId="104" applyNumberFormat="0" applyProtection="0">
      <alignment horizontal="left" vertical="center" indent="1"/>
    </xf>
    <xf numFmtId="0" fontId="2" fillId="44" borderId="104" applyNumberFormat="0" applyProtection="0">
      <alignment horizontal="left" vertical="center" indent="1"/>
    </xf>
    <xf numFmtId="0" fontId="2" fillId="44" borderId="104" applyNumberFormat="0" applyProtection="0">
      <alignment horizontal="left" vertical="center" indent="1"/>
    </xf>
    <xf numFmtId="0" fontId="2" fillId="44" borderId="104" applyNumberFormat="0" applyProtection="0">
      <alignment horizontal="left" vertical="center" indent="1"/>
    </xf>
    <xf numFmtId="0" fontId="2" fillId="44" borderId="104" applyNumberFormat="0" applyProtection="0">
      <alignment horizontal="left" vertical="center" indent="1"/>
    </xf>
    <xf numFmtId="0" fontId="2" fillId="44" borderId="104" applyNumberFormat="0" applyProtection="0">
      <alignment horizontal="left" vertical="center" indent="1"/>
    </xf>
    <xf numFmtId="0" fontId="2" fillId="44" borderId="104" applyNumberFormat="0" applyProtection="0">
      <alignment horizontal="left" vertical="center" indent="1"/>
    </xf>
    <xf numFmtId="0" fontId="2" fillId="44" borderId="104" applyNumberFormat="0" applyProtection="0">
      <alignment horizontal="left" vertical="center" indent="1"/>
    </xf>
    <xf numFmtId="0" fontId="2" fillId="44" borderId="104" applyNumberFormat="0" applyProtection="0">
      <alignment horizontal="left" vertical="center" indent="1"/>
    </xf>
    <xf numFmtId="0" fontId="2" fillId="44" borderId="104" applyNumberFormat="0" applyProtection="0">
      <alignment horizontal="left" vertical="center" indent="1"/>
    </xf>
    <xf numFmtId="0" fontId="2" fillId="44" borderId="104" applyNumberFormat="0" applyProtection="0">
      <alignment horizontal="left" vertical="center" indent="1"/>
    </xf>
    <xf numFmtId="0" fontId="2" fillId="44" borderId="104" applyNumberFormat="0" applyProtection="0">
      <alignment horizontal="left" vertical="center" indent="1"/>
    </xf>
    <xf numFmtId="0" fontId="2" fillId="44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46" borderId="104" applyNumberFormat="0" applyProtection="0">
      <alignment horizontal="left" vertical="center" indent="1"/>
    </xf>
    <xf numFmtId="0" fontId="2" fillId="29" borderId="104" applyNumberFormat="0" applyProtection="0">
      <alignment horizontal="left" vertical="center" indent="1"/>
    </xf>
    <xf numFmtId="0" fontId="2" fillId="29" borderId="104" applyNumberFormat="0" applyProtection="0">
      <alignment horizontal="left" vertical="center" indent="1"/>
    </xf>
    <xf numFmtId="0" fontId="2" fillId="29" borderId="104" applyNumberFormat="0" applyProtection="0">
      <alignment horizontal="left" vertical="center" indent="1"/>
    </xf>
    <xf numFmtId="0" fontId="2" fillId="29" borderId="104" applyNumberFormat="0" applyProtection="0">
      <alignment horizontal="left" vertical="center" indent="1"/>
    </xf>
    <xf numFmtId="0" fontId="2" fillId="29" borderId="104" applyNumberFormat="0" applyProtection="0">
      <alignment horizontal="left" vertical="center" indent="1"/>
    </xf>
    <xf numFmtId="0" fontId="2" fillId="29" borderId="104" applyNumberFormat="0" applyProtection="0">
      <alignment horizontal="left" vertical="center" indent="1"/>
    </xf>
    <xf numFmtId="0" fontId="2" fillId="29" borderId="104" applyNumberFormat="0" applyProtection="0">
      <alignment horizontal="left" vertical="center" indent="1"/>
    </xf>
    <xf numFmtId="0" fontId="2" fillId="29" borderId="104" applyNumberFormat="0" applyProtection="0">
      <alignment horizontal="left" vertical="center" indent="1"/>
    </xf>
    <xf numFmtId="0" fontId="2" fillId="29" borderId="104" applyNumberFormat="0" applyProtection="0">
      <alignment horizontal="left" vertical="center" indent="1"/>
    </xf>
    <xf numFmtId="0" fontId="2" fillId="29" borderId="104" applyNumberFormat="0" applyProtection="0">
      <alignment horizontal="left" vertical="center" indent="1"/>
    </xf>
    <xf numFmtId="0" fontId="2" fillId="29" borderId="104" applyNumberFormat="0" applyProtection="0">
      <alignment horizontal="left" vertical="center" indent="1"/>
    </xf>
    <xf numFmtId="0" fontId="2" fillId="29" borderId="104" applyNumberFormat="0" applyProtection="0">
      <alignment horizontal="left" vertical="center" indent="1"/>
    </xf>
    <xf numFmtId="0" fontId="2" fillId="29" borderId="104" applyNumberFormat="0" applyProtection="0">
      <alignment horizontal="left" vertical="center" indent="1"/>
    </xf>
    <xf numFmtId="0" fontId="2" fillId="29" borderId="104" applyNumberFormat="0" applyProtection="0">
      <alignment horizontal="left" vertical="center" indent="1"/>
    </xf>
    <xf numFmtId="0" fontId="2" fillId="29" borderId="104" applyNumberFormat="0" applyProtection="0">
      <alignment horizontal="left" vertical="center" indent="1"/>
    </xf>
    <xf numFmtId="0" fontId="2" fillId="29" borderId="104" applyNumberFormat="0" applyProtection="0">
      <alignment horizontal="left" vertical="center" indent="1"/>
    </xf>
    <xf numFmtId="0" fontId="2" fillId="29" borderId="104" applyNumberFormat="0" applyProtection="0">
      <alignment horizontal="left" vertical="center" indent="1"/>
    </xf>
    <xf numFmtId="0" fontId="2" fillId="29" borderId="104" applyNumberFormat="0" applyProtection="0">
      <alignment horizontal="left" vertical="center" indent="1"/>
    </xf>
    <xf numFmtId="0" fontId="2" fillId="29" borderId="104" applyNumberFormat="0" applyProtection="0">
      <alignment horizontal="left" vertical="center" indent="1"/>
    </xf>
    <xf numFmtId="0" fontId="2" fillId="29" borderId="104" applyNumberFormat="0" applyProtection="0">
      <alignment horizontal="left" vertical="center" indent="1"/>
    </xf>
    <xf numFmtId="0" fontId="2" fillId="29" borderId="104" applyNumberFormat="0" applyProtection="0">
      <alignment horizontal="left" vertical="center" indent="1"/>
    </xf>
    <xf numFmtId="0" fontId="2" fillId="29" borderId="104" applyNumberFormat="0" applyProtection="0">
      <alignment horizontal="left" vertical="center" indent="1"/>
    </xf>
    <xf numFmtId="0" fontId="2" fillId="29" borderId="104" applyNumberFormat="0" applyProtection="0">
      <alignment horizontal="left" vertical="center" indent="1"/>
    </xf>
    <xf numFmtId="0" fontId="2" fillId="47" borderId="104" applyNumberFormat="0" applyProtection="0">
      <alignment horizontal="left" vertical="center" indent="1"/>
    </xf>
    <xf numFmtId="0" fontId="2" fillId="47" borderId="104" applyNumberFormat="0" applyProtection="0">
      <alignment horizontal="left" vertical="center" indent="1"/>
    </xf>
    <xf numFmtId="0" fontId="2" fillId="47" borderId="104" applyNumberFormat="0" applyProtection="0">
      <alignment horizontal="left" vertical="center" indent="1"/>
    </xf>
    <xf numFmtId="0" fontId="2" fillId="47" borderId="104" applyNumberFormat="0" applyProtection="0">
      <alignment horizontal="left" vertical="center" indent="1"/>
    </xf>
    <xf numFmtId="0" fontId="2" fillId="47" borderId="104" applyNumberFormat="0" applyProtection="0">
      <alignment horizontal="left" vertical="center" indent="1"/>
    </xf>
    <xf numFmtId="0" fontId="2" fillId="47" borderId="104" applyNumberFormat="0" applyProtection="0">
      <alignment horizontal="left" vertical="center" indent="1"/>
    </xf>
    <xf numFmtId="0" fontId="2" fillId="47" borderId="104" applyNumberFormat="0" applyProtection="0">
      <alignment horizontal="left" vertical="center" indent="1"/>
    </xf>
    <xf numFmtId="0" fontId="2" fillId="47" borderId="104" applyNumberFormat="0" applyProtection="0">
      <alignment horizontal="left" vertical="center" indent="1"/>
    </xf>
    <xf numFmtId="0" fontId="2" fillId="47" borderId="104" applyNumberFormat="0" applyProtection="0">
      <alignment horizontal="left" vertical="center" indent="1"/>
    </xf>
    <xf numFmtId="0" fontId="2" fillId="47" borderId="104" applyNumberFormat="0" applyProtection="0">
      <alignment horizontal="left" vertical="center" indent="1"/>
    </xf>
    <xf numFmtId="0" fontId="2" fillId="47" borderId="104" applyNumberFormat="0" applyProtection="0">
      <alignment horizontal="left" vertical="center" indent="1"/>
    </xf>
    <xf numFmtId="0" fontId="2" fillId="47" borderId="104" applyNumberFormat="0" applyProtection="0">
      <alignment horizontal="left" vertical="center" indent="1"/>
    </xf>
    <xf numFmtId="0" fontId="2" fillId="47" borderId="104" applyNumberFormat="0" applyProtection="0">
      <alignment horizontal="left" vertical="center" indent="1"/>
    </xf>
    <xf numFmtId="0" fontId="2" fillId="47" borderId="104" applyNumberFormat="0" applyProtection="0">
      <alignment horizontal="left" vertical="center" indent="1"/>
    </xf>
    <xf numFmtId="0" fontId="2" fillId="47" borderId="104" applyNumberFormat="0" applyProtection="0">
      <alignment horizontal="left" vertical="center" indent="1"/>
    </xf>
    <xf numFmtId="0" fontId="2" fillId="47" borderId="104" applyNumberFormat="0" applyProtection="0">
      <alignment horizontal="left" vertical="center" indent="1"/>
    </xf>
    <xf numFmtId="0" fontId="2" fillId="47" borderId="104" applyNumberFormat="0" applyProtection="0">
      <alignment horizontal="left" vertical="center" indent="1"/>
    </xf>
    <xf numFmtId="0" fontId="2" fillId="47" borderId="104" applyNumberFormat="0" applyProtection="0">
      <alignment horizontal="left" vertical="center" indent="1"/>
    </xf>
    <xf numFmtId="0" fontId="2" fillId="47" borderId="104" applyNumberFormat="0" applyProtection="0">
      <alignment horizontal="left" vertical="center" indent="1"/>
    </xf>
    <xf numFmtId="0" fontId="2" fillId="47" borderId="104" applyNumberFormat="0" applyProtection="0">
      <alignment horizontal="left" vertical="center" indent="1"/>
    </xf>
    <xf numFmtId="0" fontId="2" fillId="47" borderId="104" applyNumberFormat="0" applyProtection="0">
      <alignment horizontal="left" vertical="center" indent="1"/>
    </xf>
    <xf numFmtId="0" fontId="2" fillId="47" borderId="104" applyNumberFormat="0" applyProtection="0">
      <alignment horizontal="left" vertical="center" indent="1"/>
    </xf>
    <xf numFmtId="0" fontId="2" fillId="47" borderId="104" applyNumberFormat="0" applyProtection="0">
      <alignment horizontal="left" vertical="center" indent="1"/>
    </xf>
    <xf numFmtId="40" fontId="91" fillId="48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91" fillId="50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9" fontId="127" fillId="52" borderId="105">
      <alignment horizontal="center"/>
    </xf>
    <xf numFmtId="49" fontId="128" fillId="53" borderId="106">
      <alignment horizontal="center"/>
    </xf>
    <xf numFmtId="49" fontId="127" fillId="54" borderId="105">
      <alignment horizontal="center"/>
    </xf>
    <xf numFmtId="49" fontId="2" fillId="53" borderId="106">
      <alignment horizontal="center"/>
    </xf>
    <xf numFmtId="49" fontId="2" fillId="53" borderId="106">
      <alignment horizontal="center"/>
    </xf>
    <xf numFmtId="49" fontId="2" fillId="53" borderId="106">
      <alignment horizontal="center"/>
    </xf>
    <xf numFmtId="49" fontId="2" fillId="53" borderId="106">
      <alignment horizontal="center"/>
    </xf>
    <xf numFmtId="49" fontId="2" fillId="53" borderId="106">
      <alignment horizontal="center"/>
    </xf>
    <xf numFmtId="49" fontId="2" fillId="53" borderId="106">
      <alignment horizontal="center"/>
    </xf>
    <xf numFmtId="49" fontId="2" fillId="53" borderId="106">
      <alignment horizontal="center"/>
    </xf>
    <xf numFmtId="49" fontId="2" fillId="53" borderId="106">
      <alignment horizontal="center"/>
    </xf>
    <xf numFmtId="49" fontId="2" fillId="53" borderId="106">
      <alignment horizontal="center"/>
    </xf>
    <xf numFmtId="49" fontId="2" fillId="53" borderId="106">
      <alignment horizontal="center"/>
    </xf>
    <xf numFmtId="49" fontId="2" fillId="53" borderId="106">
      <alignment horizontal="center"/>
    </xf>
    <xf numFmtId="49" fontId="2" fillId="53" borderId="106">
      <alignment horizontal="center"/>
    </xf>
    <xf numFmtId="49" fontId="2" fillId="53" borderId="106">
      <alignment horizontal="center"/>
    </xf>
    <xf numFmtId="49" fontId="2" fillId="53" borderId="106">
      <alignment horizontal="center"/>
    </xf>
    <xf numFmtId="49" fontId="2" fillId="53" borderId="106">
      <alignment horizontal="center"/>
    </xf>
    <xf numFmtId="49" fontId="2" fillId="53" borderId="106">
      <alignment horizontal="center"/>
    </xf>
    <xf numFmtId="49" fontId="2" fillId="53" borderId="106">
      <alignment horizontal="center"/>
    </xf>
    <xf numFmtId="49" fontId="2" fillId="53" borderId="106">
      <alignment horizontal="center"/>
    </xf>
    <xf numFmtId="49" fontId="2" fillId="53" borderId="106">
      <alignment horizontal="center"/>
    </xf>
    <xf numFmtId="49" fontId="2" fillId="53" borderId="106">
      <alignment horizontal="center"/>
    </xf>
    <xf numFmtId="49" fontId="2" fillId="53" borderId="106">
      <alignment horizontal="center"/>
    </xf>
    <xf numFmtId="49" fontId="2" fillId="53" borderId="106">
      <alignment horizontal="center"/>
    </xf>
    <xf numFmtId="49" fontId="2" fillId="53" borderId="106">
      <alignment horizontal="center"/>
    </xf>
    <xf numFmtId="49" fontId="2" fillId="53" borderId="106">
      <alignment horizontal="center"/>
    </xf>
    <xf numFmtId="49" fontId="129" fillId="55" borderId="105">
      <alignment horizontal="center" vertical="center"/>
    </xf>
    <xf numFmtId="49" fontId="130" fillId="0" borderId="0"/>
    <xf numFmtId="0" fontId="91" fillId="56" borderId="18"/>
    <xf numFmtId="0" fontId="2" fillId="57" borderId="18"/>
    <xf numFmtId="0" fontId="2" fillId="57" borderId="18"/>
    <xf numFmtId="0" fontId="2" fillId="57" borderId="18"/>
    <xf numFmtId="0" fontId="2" fillId="57" borderId="18"/>
    <xf numFmtId="0" fontId="2" fillId="57" borderId="18"/>
    <xf numFmtId="0" fontId="2" fillId="57" borderId="18"/>
    <xf numFmtId="0" fontId="2" fillId="57" borderId="18"/>
    <xf numFmtId="0" fontId="2" fillId="57" borderId="18"/>
    <xf numFmtId="0" fontId="2" fillId="57" borderId="18"/>
    <xf numFmtId="0" fontId="2" fillId="57" borderId="18"/>
    <xf numFmtId="0" fontId="2" fillId="57" borderId="18"/>
    <xf numFmtId="0" fontId="2" fillId="57" borderId="18"/>
    <xf numFmtId="0" fontId="2" fillId="57" borderId="18"/>
    <xf numFmtId="0" fontId="2" fillId="57" borderId="18"/>
    <xf numFmtId="0" fontId="2" fillId="57" borderId="18"/>
    <xf numFmtId="0" fontId="2" fillId="57" borderId="18"/>
    <xf numFmtId="0" fontId="2" fillId="57" borderId="18"/>
    <xf numFmtId="0" fontId="2" fillId="57" borderId="18"/>
    <xf numFmtId="0" fontId="2" fillId="57" borderId="18"/>
    <xf numFmtId="0" fontId="2" fillId="57" borderId="18"/>
    <xf numFmtId="0" fontId="2" fillId="57" borderId="18"/>
    <xf numFmtId="0" fontId="2" fillId="57" borderId="18"/>
    <xf numFmtId="0" fontId="2" fillId="57" borderId="18"/>
    <xf numFmtId="0" fontId="2" fillId="57" borderId="18"/>
    <xf numFmtId="0" fontId="91" fillId="48" borderId="18"/>
    <xf numFmtId="0" fontId="2" fillId="48" borderId="18"/>
    <xf numFmtId="40" fontId="91" fillId="48" borderId="18"/>
    <xf numFmtId="40" fontId="2" fillId="58" borderId="18"/>
    <xf numFmtId="40" fontId="91" fillId="48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40" fontId="2" fillId="49" borderId="18"/>
    <xf numFmtId="191" fontId="124" fillId="50" borderId="105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0" fontId="2" fillId="51" borderId="18"/>
    <xf numFmtId="49" fontId="91" fillId="0" borderId="0">
      <alignment vertical="center"/>
    </xf>
    <xf numFmtId="49" fontId="128" fillId="53" borderId="106">
      <alignment vertical="center"/>
    </xf>
    <xf numFmtId="49" fontId="91" fillId="0" borderId="0">
      <alignment vertical="center"/>
    </xf>
    <xf numFmtId="49" fontId="2" fillId="53" borderId="106">
      <alignment vertical="center"/>
    </xf>
    <xf numFmtId="49" fontId="2" fillId="53" borderId="106">
      <alignment vertical="center"/>
    </xf>
    <xf numFmtId="49" fontId="2" fillId="53" borderId="106">
      <alignment vertical="center"/>
    </xf>
    <xf numFmtId="49" fontId="2" fillId="53" borderId="106">
      <alignment vertical="center"/>
    </xf>
    <xf numFmtId="49" fontId="2" fillId="53" borderId="106">
      <alignment vertical="center"/>
    </xf>
    <xf numFmtId="49" fontId="2" fillId="53" borderId="106">
      <alignment vertical="center"/>
    </xf>
    <xf numFmtId="49" fontId="2" fillId="53" borderId="106">
      <alignment vertical="center"/>
    </xf>
    <xf numFmtId="49" fontId="2" fillId="53" borderId="106">
      <alignment vertical="center"/>
    </xf>
    <xf numFmtId="49" fontId="2" fillId="53" borderId="106">
      <alignment vertical="center"/>
    </xf>
    <xf numFmtId="49" fontId="2" fillId="53" borderId="106">
      <alignment vertical="center"/>
    </xf>
    <xf numFmtId="49" fontId="2" fillId="53" borderId="106">
      <alignment vertical="center"/>
    </xf>
    <xf numFmtId="49" fontId="2" fillId="53" borderId="106">
      <alignment vertical="center"/>
    </xf>
    <xf numFmtId="49" fontId="2" fillId="53" borderId="106">
      <alignment vertical="center"/>
    </xf>
    <xf numFmtId="49" fontId="2" fillId="53" borderId="106">
      <alignment vertical="center"/>
    </xf>
    <xf numFmtId="49" fontId="2" fillId="53" borderId="106">
      <alignment vertical="center"/>
    </xf>
    <xf numFmtId="49" fontId="2" fillId="53" borderId="106">
      <alignment vertical="center"/>
    </xf>
    <xf numFmtId="49" fontId="2" fillId="53" borderId="106">
      <alignment vertical="center"/>
    </xf>
    <xf numFmtId="49" fontId="2" fillId="53" borderId="106">
      <alignment vertical="center"/>
    </xf>
    <xf numFmtId="49" fontId="2" fillId="53" borderId="106">
      <alignment vertical="center"/>
    </xf>
    <xf numFmtId="49" fontId="2" fillId="53" borderId="106">
      <alignment vertical="center"/>
    </xf>
    <xf numFmtId="49" fontId="2" fillId="53" borderId="106">
      <alignment vertical="center"/>
    </xf>
    <xf numFmtId="49" fontId="2" fillId="53" borderId="106">
      <alignment vertical="center"/>
    </xf>
    <xf numFmtId="49" fontId="2" fillId="53" borderId="106">
      <alignment vertical="center"/>
    </xf>
    <xf numFmtId="49" fontId="2" fillId="59" borderId="106">
      <alignment vertical="center"/>
    </xf>
    <xf numFmtId="49" fontId="2" fillId="53" borderId="106">
      <alignment vertical="center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0" fontId="91" fillId="60" borderId="18"/>
    <xf numFmtId="40" fontId="2" fillId="60" borderId="18"/>
    <xf numFmtId="40" fontId="91" fillId="61" borderId="18"/>
    <xf numFmtId="40" fontId="2" fillId="62" borderId="18"/>
    <xf numFmtId="40" fontId="2" fillId="62" borderId="18"/>
    <xf numFmtId="40" fontId="2" fillId="62" borderId="18"/>
    <xf numFmtId="40" fontId="2" fillId="62" borderId="18"/>
    <xf numFmtId="40" fontId="2" fillId="62" borderId="18"/>
    <xf numFmtId="40" fontId="2" fillId="62" borderId="18"/>
    <xf numFmtId="40" fontId="2" fillId="62" borderId="18"/>
    <xf numFmtId="40" fontId="2" fillId="62" borderId="18"/>
    <xf numFmtId="40" fontId="2" fillId="62" borderId="18"/>
    <xf numFmtId="40" fontId="2" fillId="62" borderId="18"/>
    <xf numFmtId="40" fontId="2" fillId="62" borderId="18"/>
    <xf numFmtId="40" fontId="2" fillId="62" borderId="18"/>
    <xf numFmtId="40" fontId="2" fillId="62" borderId="18"/>
    <xf numFmtId="40" fontId="2" fillId="62" borderId="18"/>
    <xf numFmtId="40" fontId="2" fillId="62" borderId="18"/>
    <xf numFmtId="40" fontId="2" fillId="62" borderId="18"/>
    <xf numFmtId="40" fontId="2" fillId="62" borderId="18"/>
    <xf numFmtId="40" fontId="2" fillId="62" borderId="18"/>
    <xf numFmtId="40" fontId="2" fillId="62" borderId="18"/>
    <xf numFmtId="40" fontId="2" fillId="62" borderId="18"/>
    <xf numFmtId="40" fontId="2" fillId="62" borderId="18"/>
    <xf numFmtId="40" fontId="2" fillId="62" borderId="18"/>
    <xf numFmtId="40" fontId="2" fillId="62" borderId="18"/>
    <xf numFmtId="40" fontId="2" fillId="62" borderId="18"/>
    <xf numFmtId="0" fontId="75" fillId="0" borderId="0"/>
    <xf numFmtId="0" fontId="91" fillId="0" borderId="0"/>
    <xf numFmtId="0" fontId="131" fillId="0" borderId="0" applyBorder="0" applyProtection="0"/>
    <xf numFmtId="0" fontId="131" fillId="0" borderId="0" applyBorder="0" applyProtection="0"/>
    <xf numFmtId="0" fontId="132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36" fillId="0" borderId="107" applyNumberFormat="0" applyFill="0" applyAlignment="0" applyProtection="0"/>
    <xf numFmtId="0" fontId="136" fillId="0" borderId="107" applyNumberFormat="0" applyFill="0" applyAlignment="0" applyProtection="0"/>
    <xf numFmtId="0" fontId="136" fillId="0" borderId="107" applyNumberFormat="0" applyFill="0" applyAlignment="0" applyProtection="0"/>
    <xf numFmtId="0" fontId="136" fillId="0" borderId="107" applyNumberFormat="0" applyFill="0" applyAlignment="0" applyProtection="0"/>
    <xf numFmtId="0" fontId="136" fillId="0" borderId="107" applyNumberFormat="0" applyFill="0" applyAlignment="0" applyProtection="0"/>
    <xf numFmtId="0" fontId="136" fillId="0" borderId="107" applyNumberFormat="0" applyFill="0" applyAlignment="0" applyProtection="0"/>
    <xf numFmtId="0" fontId="136" fillId="0" borderId="107" applyNumberFormat="0" applyFill="0" applyAlignment="0" applyProtection="0"/>
    <xf numFmtId="0" fontId="136" fillId="0" borderId="107" applyNumberFormat="0" applyFill="0" applyAlignment="0" applyProtection="0"/>
    <xf numFmtId="0" fontId="136" fillId="0" borderId="107" applyNumberFormat="0" applyFill="0" applyAlignment="0" applyProtection="0"/>
    <xf numFmtId="0" fontId="136" fillId="0" borderId="107" applyNumberFormat="0" applyFill="0" applyAlignment="0" applyProtection="0"/>
    <xf numFmtId="0" fontId="136" fillId="0" borderId="107" applyNumberFormat="0" applyFill="0" applyAlignment="0" applyProtection="0"/>
    <xf numFmtId="0" fontId="136" fillId="0" borderId="107" applyNumberFormat="0" applyFill="0" applyAlignment="0" applyProtection="0"/>
    <xf numFmtId="0" fontId="136" fillId="0" borderId="107" applyNumberFormat="0" applyFill="0" applyAlignment="0" applyProtection="0"/>
    <xf numFmtId="0" fontId="136" fillId="0" borderId="107" applyNumberFormat="0" applyFill="0" applyAlignment="0" applyProtection="0"/>
    <xf numFmtId="0" fontId="136" fillId="0" borderId="107" applyNumberFormat="0" applyFill="0" applyAlignment="0" applyProtection="0"/>
    <xf numFmtId="0" fontId="136" fillId="0" borderId="107" applyNumberFormat="0" applyFill="0" applyAlignment="0" applyProtection="0"/>
    <xf numFmtId="0" fontId="136" fillId="0" borderId="107" applyNumberFormat="0" applyFill="0" applyAlignment="0" applyProtection="0"/>
    <xf numFmtId="0" fontId="136" fillId="0" borderId="107" applyNumberFormat="0" applyFill="0" applyAlignment="0" applyProtection="0"/>
    <xf numFmtId="0" fontId="136" fillId="0" borderId="107" applyNumberFormat="0" applyFill="0" applyAlignment="0" applyProtection="0"/>
    <xf numFmtId="0" fontId="136" fillId="0" borderId="107" applyNumberFormat="0" applyFill="0" applyAlignment="0" applyProtection="0"/>
    <xf numFmtId="0" fontId="136" fillId="0" borderId="107" applyNumberFormat="0" applyFill="0" applyAlignment="0" applyProtection="0"/>
    <xf numFmtId="0" fontId="136" fillId="0" borderId="107" applyNumberFormat="0" applyFill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108" applyNumberFormat="0" applyFill="0" applyAlignment="0" applyProtection="0"/>
    <xf numFmtId="0" fontId="138" fillId="0" borderId="108" applyNumberFormat="0" applyFill="0" applyAlignment="0" applyProtection="0"/>
    <xf numFmtId="0" fontId="138" fillId="0" borderId="108" applyNumberFormat="0" applyFill="0" applyAlignment="0" applyProtection="0"/>
    <xf numFmtId="0" fontId="138" fillId="0" borderId="108" applyNumberFormat="0" applyFill="0" applyAlignment="0" applyProtection="0"/>
    <xf numFmtId="0" fontId="138" fillId="0" borderId="108" applyNumberFormat="0" applyFill="0" applyAlignment="0" applyProtection="0"/>
    <xf numFmtId="0" fontId="138" fillId="0" borderId="108" applyNumberFormat="0" applyFill="0" applyAlignment="0" applyProtection="0"/>
    <xf numFmtId="0" fontId="138" fillId="0" borderId="108" applyNumberFormat="0" applyFill="0" applyAlignment="0" applyProtection="0"/>
    <xf numFmtId="0" fontId="138" fillId="0" borderId="108" applyNumberFormat="0" applyFill="0" applyAlignment="0" applyProtection="0"/>
    <xf numFmtId="0" fontId="138" fillId="0" borderId="108" applyNumberFormat="0" applyFill="0" applyAlignment="0" applyProtection="0"/>
    <xf numFmtId="0" fontId="138" fillId="0" borderId="108" applyNumberFormat="0" applyFill="0" applyAlignment="0" applyProtection="0"/>
    <xf numFmtId="0" fontId="138" fillId="0" borderId="98" applyNumberFormat="0" applyFill="0" applyAlignment="0" applyProtection="0"/>
    <xf numFmtId="0" fontId="138" fillId="0" borderId="108" applyNumberFormat="0" applyFill="0" applyAlignment="0" applyProtection="0"/>
    <xf numFmtId="0" fontId="138" fillId="0" borderId="108" applyNumberFormat="0" applyFill="0" applyAlignment="0" applyProtection="0"/>
    <xf numFmtId="0" fontId="138" fillId="0" borderId="108" applyNumberFormat="0" applyFill="0" applyAlignment="0" applyProtection="0"/>
    <xf numFmtId="0" fontId="138" fillId="0" borderId="108" applyNumberFormat="0" applyFill="0" applyAlignment="0" applyProtection="0"/>
    <xf numFmtId="0" fontId="138" fillId="0" borderId="108" applyNumberFormat="0" applyFill="0" applyAlignment="0" applyProtection="0"/>
    <xf numFmtId="0" fontId="138" fillId="0" borderId="108" applyNumberFormat="0" applyFill="0" applyAlignment="0" applyProtection="0"/>
    <xf numFmtId="0" fontId="138" fillId="0" borderId="108" applyNumberFormat="0" applyFill="0" applyAlignment="0" applyProtection="0"/>
    <xf numFmtId="0" fontId="138" fillId="0" borderId="108" applyNumberFormat="0" applyFill="0" applyAlignment="0" applyProtection="0"/>
    <xf numFmtId="0" fontId="138" fillId="0" borderId="108" applyNumberFormat="0" applyFill="0" applyAlignment="0" applyProtection="0"/>
    <xf numFmtId="0" fontId="138" fillId="0" borderId="108" applyNumberFormat="0" applyFill="0" applyAlignment="0" applyProtection="0"/>
    <xf numFmtId="0" fontId="138" fillId="0" borderId="108" applyNumberFormat="0" applyFill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9" fillId="0" borderId="109" applyNumberFormat="0" applyFill="0" applyAlignment="0" applyProtection="0"/>
    <xf numFmtId="0" fontId="139" fillId="0" borderId="109" applyNumberFormat="0" applyFill="0" applyAlignment="0" applyProtection="0"/>
    <xf numFmtId="0" fontId="139" fillId="0" borderId="109" applyNumberFormat="0" applyFill="0" applyAlignment="0" applyProtection="0"/>
    <xf numFmtId="0" fontId="139" fillId="0" borderId="109" applyNumberFormat="0" applyFill="0" applyAlignment="0" applyProtection="0"/>
    <xf numFmtId="0" fontId="139" fillId="0" borderId="109" applyNumberFormat="0" applyFill="0" applyAlignment="0" applyProtection="0"/>
    <xf numFmtId="0" fontId="139" fillId="0" borderId="109" applyNumberFormat="0" applyFill="0" applyAlignment="0" applyProtection="0"/>
    <xf numFmtId="0" fontId="139" fillId="0" borderId="109" applyNumberFormat="0" applyFill="0" applyAlignment="0" applyProtection="0"/>
    <xf numFmtId="0" fontId="139" fillId="0" borderId="109" applyNumberFormat="0" applyFill="0" applyAlignment="0" applyProtection="0"/>
    <xf numFmtId="0" fontId="139" fillId="0" borderId="109" applyNumberFormat="0" applyFill="0" applyAlignment="0" applyProtection="0"/>
    <xf numFmtId="0" fontId="139" fillId="0" borderId="109" applyNumberFormat="0" applyFill="0" applyAlignment="0" applyProtection="0"/>
    <xf numFmtId="0" fontId="139" fillId="0" borderId="109" applyNumberFormat="0" applyFill="0" applyAlignment="0" applyProtection="0"/>
    <xf numFmtId="0" fontId="139" fillId="0" borderId="109" applyNumberFormat="0" applyFill="0" applyAlignment="0" applyProtection="0"/>
    <xf numFmtId="0" fontId="139" fillId="0" borderId="109" applyNumberFormat="0" applyFill="0" applyAlignment="0" applyProtection="0"/>
    <xf numFmtId="0" fontId="139" fillId="0" borderId="109" applyNumberFormat="0" applyFill="0" applyAlignment="0" applyProtection="0"/>
    <xf numFmtId="0" fontId="139" fillId="0" borderId="109" applyNumberFormat="0" applyFill="0" applyAlignment="0" applyProtection="0"/>
    <xf numFmtId="0" fontId="139" fillId="0" borderId="109" applyNumberFormat="0" applyFill="0" applyAlignment="0" applyProtection="0"/>
    <xf numFmtId="0" fontId="139" fillId="0" borderId="109" applyNumberFormat="0" applyFill="0" applyAlignment="0" applyProtection="0"/>
    <xf numFmtId="0" fontId="139" fillId="0" borderId="109" applyNumberFormat="0" applyFill="0" applyAlignment="0" applyProtection="0"/>
    <xf numFmtId="0" fontId="139" fillId="0" borderId="109" applyNumberFormat="0" applyFill="0" applyAlignment="0" applyProtection="0"/>
    <xf numFmtId="0" fontId="139" fillId="0" borderId="109" applyNumberFormat="0" applyFill="0" applyAlignment="0" applyProtection="0"/>
    <xf numFmtId="0" fontId="139" fillId="0" borderId="109" applyNumberFormat="0" applyFill="0" applyAlignment="0" applyProtection="0"/>
    <xf numFmtId="0" fontId="139" fillId="0" borderId="109" applyNumberFormat="0" applyFill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40" fillId="0" borderId="11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91" fillId="0" borderId="0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26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140" fillId="0" borderId="111" applyNumberFormat="0" applyFill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0" fontId="107" fillId="22" borderId="0" applyNumberFormat="0" applyBorder="0" applyAlignment="0" applyProtection="0"/>
    <xf numFmtId="192" fontId="75" fillId="0" borderId="0" applyFont="0" applyFill="0" applyBorder="0" applyAlignment="0" applyProtection="0"/>
    <xf numFmtId="42" fontId="92" fillId="0" borderId="0" applyFont="0" applyFill="0" applyBorder="0" applyAlignment="0" applyProtection="0"/>
    <xf numFmtId="42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134" fillId="0" borderId="0" applyNumberFormat="0" applyFill="0" applyBorder="0" applyAlignment="0" applyProtection="0"/>
  </cellStyleXfs>
  <cellXfs count="1184">
    <xf numFmtId="0" fontId="0" fillId="0" borderId="0" xfId="0"/>
    <xf numFmtId="0" fontId="5" fillId="5" borderId="0" xfId="3" applyFont="1" applyFill="1"/>
    <xf numFmtId="0" fontId="5" fillId="5" borderId="0" xfId="3" applyFont="1" applyFill="1" applyAlignment="1">
      <alignment horizontal="center" vertical="center"/>
    </xf>
    <xf numFmtId="0" fontId="7" fillId="5" borderId="0" xfId="3" applyFont="1" applyFill="1" applyAlignment="1">
      <alignment vertical="center"/>
    </xf>
    <xf numFmtId="0" fontId="5" fillId="5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6" borderId="0" xfId="3" applyFont="1" applyFill="1" applyAlignment="1">
      <alignment vertical="center"/>
    </xf>
    <xf numFmtId="0" fontId="7" fillId="6" borderId="0" xfId="3" applyFont="1" applyFill="1" applyAlignment="1">
      <alignment vertical="center"/>
    </xf>
    <xf numFmtId="49" fontId="7" fillId="5" borderId="0" xfId="3" applyNumberFormat="1" applyFont="1" applyFill="1" applyAlignment="1">
      <alignment horizontal="center" vertical="center"/>
    </xf>
    <xf numFmtId="49" fontId="5" fillId="5" borderId="0" xfId="3" applyNumberFormat="1" applyFont="1" applyFill="1" applyAlignment="1">
      <alignment horizontal="center" vertical="center"/>
    </xf>
    <xf numFmtId="49" fontId="5" fillId="5" borderId="0" xfId="3" applyNumberFormat="1" applyFont="1" applyFill="1"/>
    <xf numFmtId="43" fontId="5" fillId="5" borderId="0" xfId="1" applyFont="1" applyFill="1"/>
    <xf numFmtId="164" fontId="13" fillId="5" borderId="20" xfId="4" applyFont="1" applyFill="1" applyBorder="1" applyAlignment="1">
      <alignment horizontal="left" vertical="center"/>
    </xf>
    <xf numFmtId="164" fontId="13" fillId="5" borderId="21" xfId="4" applyFont="1" applyFill="1" applyBorder="1" applyAlignment="1">
      <alignment horizontal="left" vertical="center"/>
    </xf>
    <xf numFmtId="165" fontId="13" fillId="5" borderId="21" xfId="5" applyNumberFormat="1" applyFont="1" applyFill="1" applyBorder="1" applyAlignment="1">
      <alignment vertical="center"/>
    </xf>
    <xf numFmtId="165" fontId="13" fillId="5" borderId="22" xfId="5" applyNumberFormat="1" applyFont="1" applyFill="1" applyBorder="1" applyAlignment="1">
      <alignment vertical="center"/>
    </xf>
    <xf numFmtId="165" fontId="13" fillId="5" borderId="23" xfId="5" applyNumberFormat="1" applyFont="1" applyFill="1" applyBorder="1" applyAlignment="1">
      <alignment vertical="center"/>
    </xf>
    <xf numFmtId="169" fontId="13" fillId="5" borderId="23" xfId="7" applyNumberFormat="1" applyFont="1" applyFill="1" applyBorder="1" applyAlignment="1">
      <alignment horizontal="center" vertical="center"/>
    </xf>
    <xf numFmtId="167" fontId="13" fillId="5" borderId="24" xfId="10" applyNumberFormat="1" applyFont="1" applyFill="1" applyBorder="1" applyAlignment="1">
      <alignment horizontal="right" vertical="center"/>
    </xf>
    <xf numFmtId="164" fontId="15" fillId="5" borderId="25" xfId="4" applyFont="1" applyFill="1" applyBorder="1" applyAlignment="1">
      <alignment horizontal="left" vertical="center"/>
    </xf>
    <xf numFmtId="49" fontId="15" fillId="5" borderId="0" xfId="4" applyNumberFormat="1" applyFont="1" applyFill="1" applyBorder="1" applyAlignment="1">
      <alignment horizontal="right" vertical="center"/>
    </xf>
    <xf numFmtId="49" fontId="13" fillId="5" borderId="0" xfId="4" applyNumberFormat="1" applyFont="1" applyFill="1" applyBorder="1" applyAlignment="1">
      <alignment horizontal="right" vertical="center"/>
    </xf>
    <xf numFmtId="49" fontId="13" fillId="5" borderId="0" xfId="4" applyNumberFormat="1" applyFont="1" applyFill="1" applyBorder="1" applyAlignment="1">
      <alignment horizontal="left" vertical="center"/>
    </xf>
    <xf numFmtId="49" fontId="15" fillId="5" borderId="0" xfId="3" applyNumberFormat="1" applyFont="1" applyFill="1" applyBorder="1" applyAlignment="1">
      <alignment vertical="center"/>
    </xf>
    <xf numFmtId="49" fontId="15" fillId="5" borderId="0" xfId="4" applyNumberFormat="1" applyFont="1" applyFill="1" applyBorder="1" applyAlignment="1">
      <alignment horizontal="left" vertical="center"/>
    </xf>
    <xf numFmtId="165" fontId="13" fillId="5" borderId="0" xfId="5" applyNumberFormat="1" applyFont="1" applyFill="1" applyBorder="1" applyAlignment="1">
      <alignment vertical="center"/>
    </xf>
    <xf numFmtId="165" fontId="13" fillId="5" borderId="26" xfId="5" applyNumberFormat="1" applyFont="1" applyFill="1" applyBorder="1" applyAlignment="1">
      <alignment vertical="center"/>
    </xf>
    <xf numFmtId="165" fontId="13" fillId="5" borderId="27" xfId="5" applyNumberFormat="1" applyFont="1" applyFill="1" applyBorder="1" applyAlignment="1">
      <alignment vertical="center"/>
    </xf>
    <xf numFmtId="170" fontId="13" fillId="0" borderId="27" xfId="11" applyNumberFormat="1" applyFont="1" applyFill="1" applyBorder="1" applyAlignment="1">
      <alignment vertical="center"/>
    </xf>
    <xf numFmtId="169" fontId="13" fillId="5" borderId="27" xfId="7" applyNumberFormat="1" applyFont="1" applyFill="1" applyBorder="1" applyAlignment="1">
      <alignment horizontal="center" vertical="center"/>
    </xf>
    <xf numFmtId="167" fontId="13" fillId="5" borderId="28" xfId="10" applyNumberFormat="1" applyFont="1" applyFill="1" applyBorder="1" applyAlignment="1">
      <alignment horizontal="right" vertical="center"/>
    </xf>
    <xf numFmtId="165" fontId="13" fillId="0" borderId="27" xfId="5" applyNumberFormat="1" applyFont="1" applyFill="1" applyBorder="1" applyAlignment="1">
      <alignment vertical="center"/>
    </xf>
    <xf numFmtId="164" fontId="15" fillId="6" borderId="25" xfId="4" applyFont="1" applyFill="1" applyBorder="1" applyAlignment="1">
      <alignment horizontal="left" vertical="center"/>
    </xf>
    <xf numFmtId="49" fontId="15" fillId="6" borderId="0" xfId="4" applyNumberFormat="1" applyFont="1" applyFill="1" applyBorder="1" applyAlignment="1">
      <alignment horizontal="right" vertical="center"/>
    </xf>
    <xf numFmtId="49" fontId="13" fillId="6" borderId="0" xfId="4" applyNumberFormat="1" applyFont="1" applyFill="1" applyBorder="1" applyAlignment="1">
      <alignment horizontal="right" vertical="center"/>
    </xf>
    <xf numFmtId="49" fontId="15" fillId="6" borderId="0" xfId="4" applyNumberFormat="1" applyFont="1" applyFill="1" applyBorder="1" applyAlignment="1">
      <alignment horizontal="left" vertical="center"/>
    </xf>
    <xf numFmtId="165" fontId="13" fillId="6" borderId="0" xfId="5" applyNumberFormat="1" applyFont="1" applyFill="1" applyBorder="1" applyAlignment="1">
      <alignment vertical="center"/>
    </xf>
    <xf numFmtId="165" fontId="13" fillId="6" borderId="26" xfId="5" applyNumberFormat="1" applyFont="1" applyFill="1" applyBorder="1" applyAlignment="1">
      <alignment vertical="center"/>
    </xf>
    <xf numFmtId="165" fontId="15" fillId="5" borderId="27" xfId="5" applyNumberFormat="1" applyFont="1" applyFill="1" applyBorder="1" applyAlignment="1">
      <alignment vertical="center"/>
    </xf>
    <xf numFmtId="169" fontId="15" fillId="6" borderId="27" xfId="11" applyNumberFormat="1" applyFont="1" applyFill="1" applyBorder="1" applyAlignment="1">
      <alignment horizontal="center" vertical="center"/>
    </xf>
    <xf numFmtId="167" fontId="15" fillId="6" borderId="28" xfId="10" applyNumberFormat="1" applyFont="1" applyFill="1" applyBorder="1" applyAlignment="1">
      <alignment horizontal="right" vertical="center"/>
    </xf>
    <xf numFmtId="170" fontId="15" fillId="6" borderId="0" xfId="11" applyNumberFormat="1" applyFont="1" applyFill="1" applyBorder="1" applyAlignment="1">
      <alignment vertical="center"/>
    </xf>
    <xf numFmtId="170" fontId="15" fillId="6" borderId="26" xfId="11" applyNumberFormat="1" applyFont="1" applyFill="1" applyBorder="1" applyAlignment="1">
      <alignment vertical="center"/>
    </xf>
    <xf numFmtId="170" fontId="15" fillId="6" borderId="27" xfId="11" applyNumberFormat="1" applyFont="1" applyFill="1" applyBorder="1" applyAlignment="1">
      <alignment vertical="center"/>
    </xf>
    <xf numFmtId="170" fontId="15" fillId="0" borderId="27" xfId="11" applyNumberFormat="1" applyFont="1" applyFill="1" applyBorder="1" applyAlignment="1">
      <alignment vertical="center"/>
    </xf>
    <xf numFmtId="164" fontId="15" fillId="0" borderId="25" xfId="4" applyFont="1" applyFill="1" applyBorder="1" applyAlignment="1">
      <alignment horizontal="left" vertical="center"/>
    </xf>
    <xf numFmtId="49" fontId="15" fillId="0" borderId="0" xfId="4" applyNumberFormat="1" applyFont="1" applyFill="1" applyBorder="1" applyAlignment="1">
      <alignment horizontal="right" vertical="center"/>
    </xf>
    <xf numFmtId="49" fontId="14" fillId="0" borderId="0" xfId="4" applyNumberFormat="1" applyFont="1" applyFill="1" applyBorder="1" applyAlignment="1">
      <alignment horizontal="left" vertical="center"/>
    </xf>
    <xf numFmtId="49" fontId="15" fillId="0" borderId="0" xfId="4" applyNumberFormat="1" applyFont="1" applyFill="1" applyBorder="1" applyAlignment="1">
      <alignment horizontal="left" vertical="center"/>
    </xf>
    <xf numFmtId="170" fontId="15" fillId="0" borderId="0" xfId="11" applyNumberFormat="1" applyFont="1" applyFill="1" applyBorder="1" applyAlignment="1">
      <alignment vertical="center"/>
    </xf>
    <xf numFmtId="170" fontId="15" fillId="0" borderId="26" xfId="11" applyNumberFormat="1" applyFont="1" applyFill="1" applyBorder="1" applyAlignment="1">
      <alignment vertical="center"/>
    </xf>
    <xf numFmtId="169" fontId="14" fillId="6" borderId="27" xfId="11" applyNumberFormat="1" applyFont="1" applyFill="1" applyBorder="1" applyAlignment="1">
      <alignment horizontal="center" vertical="center"/>
    </xf>
    <xf numFmtId="167" fontId="14" fillId="6" borderId="28" xfId="10" applyNumberFormat="1" applyFont="1" applyFill="1" applyBorder="1" applyAlignment="1">
      <alignment horizontal="right" vertical="center"/>
    </xf>
    <xf numFmtId="49" fontId="14" fillId="6" borderId="0" xfId="4" applyNumberFormat="1" applyFont="1" applyFill="1" applyBorder="1" applyAlignment="1">
      <alignment horizontal="left" vertical="center"/>
    </xf>
    <xf numFmtId="170" fontId="14" fillId="6" borderId="0" xfId="11" applyNumberFormat="1" applyFont="1" applyFill="1" applyBorder="1" applyAlignment="1">
      <alignment vertical="center"/>
    </xf>
    <xf numFmtId="170" fontId="14" fillId="6" borderId="26" xfId="11" applyNumberFormat="1" applyFont="1" applyFill="1" applyBorder="1" applyAlignment="1">
      <alignment vertical="center"/>
    </xf>
    <xf numFmtId="49" fontId="13" fillId="6" borderId="0" xfId="4" applyNumberFormat="1" applyFont="1" applyFill="1" applyBorder="1" applyAlignment="1">
      <alignment horizontal="left" vertical="center"/>
    </xf>
    <xf numFmtId="49" fontId="15" fillId="6" borderId="0" xfId="3" applyNumberFormat="1" applyFont="1" applyFill="1" applyBorder="1" applyAlignment="1">
      <alignment vertical="center"/>
    </xf>
    <xf numFmtId="169" fontId="13" fillId="6" borderId="27" xfId="7" applyNumberFormat="1" applyFont="1" applyFill="1" applyBorder="1" applyAlignment="1">
      <alignment horizontal="center" vertical="center"/>
    </xf>
    <xf numFmtId="167" fontId="13" fillId="6" borderId="28" xfId="10" applyNumberFormat="1" applyFont="1" applyFill="1" applyBorder="1" applyAlignment="1">
      <alignment horizontal="right" vertical="center"/>
    </xf>
    <xf numFmtId="43" fontId="5" fillId="5" borderId="0" xfId="1" applyFont="1" applyFill="1" applyAlignment="1">
      <alignment vertical="center"/>
    </xf>
    <xf numFmtId="164" fontId="16" fillId="7" borderId="14" xfId="4" applyFont="1" applyFill="1" applyBorder="1" applyAlignment="1">
      <alignment horizontal="left" vertical="center"/>
    </xf>
    <xf numFmtId="49" fontId="13" fillId="7" borderId="15" xfId="4" applyNumberFormat="1" applyFont="1" applyFill="1" applyBorder="1" applyAlignment="1">
      <alignment horizontal="left" vertical="center"/>
    </xf>
    <xf numFmtId="170" fontId="13" fillId="7" borderId="15" xfId="11" applyNumberFormat="1" applyFont="1" applyFill="1" applyBorder="1" applyAlignment="1">
      <alignment vertical="center"/>
    </xf>
    <xf numFmtId="170" fontId="13" fillId="7" borderId="16" xfId="11" applyNumberFormat="1" applyFont="1" applyFill="1" applyBorder="1" applyAlignment="1">
      <alignment vertical="center"/>
    </xf>
    <xf numFmtId="170" fontId="13" fillId="7" borderId="18" xfId="11" applyNumberFormat="1" applyFont="1" applyFill="1" applyBorder="1" applyAlignment="1">
      <alignment vertical="center"/>
    </xf>
    <xf numFmtId="169" fontId="13" fillId="7" borderId="18" xfId="11" applyNumberFormat="1" applyFont="1" applyFill="1" applyBorder="1" applyAlignment="1">
      <alignment horizontal="center" vertical="center"/>
    </xf>
    <xf numFmtId="167" fontId="13" fillId="7" borderId="19" xfId="10" applyNumberFormat="1" applyFont="1" applyFill="1" applyBorder="1" applyAlignment="1">
      <alignment horizontal="right" vertical="center"/>
    </xf>
    <xf numFmtId="0" fontId="15" fillId="5" borderId="25" xfId="3" applyFont="1" applyFill="1" applyBorder="1" applyAlignment="1">
      <alignment horizontal="center" vertical="center"/>
    </xf>
    <xf numFmtId="165" fontId="15" fillId="5" borderId="0" xfId="5" applyNumberFormat="1" applyFont="1" applyFill="1" applyBorder="1" applyAlignment="1">
      <alignment vertical="center"/>
    </xf>
    <xf numFmtId="165" fontId="15" fillId="5" borderId="26" xfId="5" applyNumberFormat="1" applyFont="1" applyFill="1" applyBorder="1" applyAlignment="1">
      <alignment vertical="center"/>
    </xf>
    <xf numFmtId="169" fontId="15" fillId="5" borderId="27" xfId="7" applyNumberFormat="1" applyFont="1" applyFill="1" applyBorder="1" applyAlignment="1">
      <alignment horizontal="center" vertical="center"/>
    </xf>
    <xf numFmtId="167" fontId="15" fillId="5" borderId="28" xfId="10" applyNumberFormat="1" applyFont="1" applyFill="1" applyBorder="1" applyAlignment="1">
      <alignment horizontal="right" vertical="center"/>
    </xf>
    <xf numFmtId="164" fontId="13" fillId="5" borderId="25" xfId="4" applyFont="1" applyFill="1" applyBorder="1" applyAlignment="1">
      <alignment horizontal="left" vertical="center"/>
    </xf>
    <xf numFmtId="49" fontId="13" fillId="5" borderId="0" xfId="3" applyNumberFormat="1" applyFont="1" applyFill="1" applyBorder="1" applyAlignment="1">
      <alignment horizontal="left" vertical="center"/>
    </xf>
    <xf numFmtId="49" fontId="13" fillId="6" borderId="0" xfId="3" applyNumberFormat="1" applyFont="1" applyFill="1" applyBorder="1" applyAlignment="1">
      <alignment vertical="center"/>
    </xf>
    <xf numFmtId="49" fontId="15" fillId="5" borderId="21" xfId="4" applyNumberFormat="1" applyFont="1" applyFill="1" applyBorder="1" applyAlignment="1">
      <alignment horizontal="left" vertical="center"/>
    </xf>
    <xf numFmtId="165" fontId="15" fillId="5" borderId="21" xfId="5" applyNumberFormat="1" applyFont="1" applyFill="1" applyBorder="1" applyAlignment="1">
      <alignment vertical="center"/>
    </xf>
    <xf numFmtId="165" fontId="15" fillId="5" borderId="22" xfId="5" applyNumberFormat="1" applyFont="1" applyFill="1" applyBorder="1" applyAlignment="1">
      <alignment vertical="center"/>
    </xf>
    <xf numFmtId="170" fontId="13" fillId="6" borderId="48" xfId="11" applyNumberFormat="1" applyFont="1" applyFill="1" applyBorder="1" applyAlignment="1">
      <alignment horizontal="center" vertical="center"/>
    </xf>
    <xf numFmtId="170" fontId="13" fillId="6" borderId="49" xfId="11" applyNumberFormat="1" applyFont="1" applyFill="1" applyBorder="1" applyAlignment="1">
      <alignment horizontal="center" vertical="center"/>
    </xf>
    <xf numFmtId="170" fontId="7" fillId="6" borderId="18" xfId="11" applyNumberFormat="1" applyFont="1" applyFill="1" applyBorder="1" applyAlignment="1">
      <alignment horizontal="center" vertical="center"/>
    </xf>
    <xf numFmtId="49" fontId="13" fillId="5" borderId="0" xfId="3" applyNumberFormat="1" applyFont="1" applyFill="1" applyBorder="1" applyAlignment="1">
      <alignment vertical="center"/>
    </xf>
    <xf numFmtId="165" fontId="13" fillId="5" borderId="50" xfId="5" applyNumberFormat="1" applyFont="1" applyFill="1" applyBorder="1" applyAlignment="1">
      <alignment vertical="center"/>
    </xf>
    <xf numFmtId="49" fontId="13" fillId="6" borderId="26" xfId="4" applyNumberFormat="1" applyFont="1" applyFill="1" applyBorder="1" applyAlignment="1">
      <alignment horizontal="left" vertical="center"/>
    </xf>
    <xf numFmtId="49" fontId="14" fillId="6" borderId="0" xfId="4" applyNumberFormat="1" applyFont="1" applyFill="1" applyBorder="1" applyAlignment="1">
      <alignment horizontal="right" vertical="center"/>
    </xf>
    <xf numFmtId="49" fontId="14" fillId="0" borderId="0" xfId="4" applyNumberFormat="1" applyFont="1" applyFill="1" applyBorder="1" applyAlignment="1">
      <alignment horizontal="right" vertical="center"/>
    </xf>
    <xf numFmtId="169" fontId="15" fillId="0" borderId="27" xfId="7" applyNumberFormat="1" applyFont="1" applyFill="1" applyBorder="1" applyAlignment="1">
      <alignment horizontal="center" vertical="center"/>
    </xf>
    <xf numFmtId="167" fontId="15" fillId="0" borderId="28" xfId="10" applyNumberFormat="1" applyFont="1" applyFill="1" applyBorder="1" applyAlignment="1">
      <alignment horizontal="right" vertical="center"/>
    </xf>
    <xf numFmtId="49" fontId="14" fillId="5" borderId="0" xfId="4" applyNumberFormat="1" applyFont="1" applyFill="1" applyBorder="1" applyAlignment="1">
      <alignment horizontal="left" vertical="center"/>
    </xf>
    <xf numFmtId="0" fontId="13" fillId="5" borderId="25" xfId="3" applyFont="1" applyFill="1" applyBorder="1" applyAlignment="1">
      <alignment horizontal="center" vertical="center"/>
    </xf>
    <xf numFmtId="0" fontId="13" fillId="6" borderId="25" xfId="3" applyFont="1" applyFill="1" applyBorder="1" applyAlignment="1">
      <alignment horizontal="center" vertical="center"/>
    </xf>
    <xf numFmtId="165" fontId="13" fillId="6" borderId="27" xfId="5" applyNumberFormat="1" applyFont="1" applyFill="1" applyBorder="1" applyAlignment="1">
      <alignment vertical="center"/>
    </xf>
    <xf numFmtId="43" fontId="7" fillId="6" borderId="0" xfId="1" applyFont="1" applyFill="1" applyAlignment="1">
      <alignment vertical="center"/>
    </xf>
    <xf numFmtId="49" fontId="13" fillId="5" borderId="48" xfId="4" applyNumberFormat="1" applyFont="1" applyFill="1" applyBorder="1" applyAlignment="1">
      <alignment horizontal="right" vertical="center"/>
    </xf>
    <xf numFmtId="49" fontId="13" fillId="5" borderId="48" xfId="4" applyNumberFormat="1" applyFont="1" applyFill="1" applyBorder="1" applyAlignment="1">
      <alignment horizontal="left" vertical="center"/>
    </xf>
    <xf numFmtId="170" fontId="15" fillId="6" borderId="17" xfId="11" applyNumberFormat="1" applyFont="1" applyFill="1" applyBorder="1" applyAlignment="1">
      <alignment vertical="center"/>
    </xf>
    <xf numFmtId="43" fontId="5" fillId="6" borderId="0" xfId="1" applyFont="1" applyFill="1" applyAlignment="1">
      <alignment vertical="center"/>
    </xf>
    <xf numFmtId="49" fontId="13" fillId="7" borderId="16" xfId="4" applyNumberFormat="1" applyFont="1" applyFill="1" applyBorder="1" applyAlignment="1">
      <alignment horizontal="left" vertical="center"/>
    </xf>
    <xf numFmtId="170" fontId="15" fillId="5" borderId="21" xfId="11" applyNumberFormat="1" applyFont="1" applyFill="1" applyBorder="1" applyAlignment="1">
      <alignment vertical="center"/>
    </xf>
    <xf numFmtId="170" fontId="15" fillId="5" borderId="22" xfId="11" applyNumberFormat="1" applyFont="1" applyFill="1" applyBorder="1" applyAlignment="1">
      <alignment vertical="center"/>
    </xf>
    <xf numFmtId="170" fontId="15" fillId="5" borderId="27" xfId="11" applyNumberFormat="1" applyFont="1" applyFill="1" applyBorder="1" applyAlignment="1">
      <alignment vertical="center"/>
    </xf>
    <xf numFmtId="169" fontId="15" fillId="5" borderId="27" xfId="11" applyNumberFormat="1" applyFont="1" applyFill="1" applyBorder="1" applyAlignment="1">
      <alignment horizontal="center" vertical="center"/>
    </xf>
    <xf numFmtId="49" fontId="13" fillId="5" borderId="0" xfId="3" applyNumberFormat="1" applyFont="1" applyFill="1" applyBorder="1" applyAlignment="1">
      <alignment horizontal="center" vertical="center"/>
    </xf>
    <xf numFmtId="170" fontId="13" fillId="5" borderId="0" xfId="11" applyNumberFormat="1" applyFont="1" applyFill="1" applyBorder="1" applyAlignment="1">
      <alignment vertical="center"/>
    </xf>
    <xf numFmtId="170" fontId="13" fillId="5" borderId="26" xfId="11" applyNumberFormat="1" applyFont="1" applyFill="1" applyBorder="1" applyAlignment="1">
      <alignment vertical="center"/>
    </xf>
    <xf numFmtId="170" fontId="13" fillId="5" borderId="27" xfId="11" applyNumberFormat="1" applyFont="1" applyFill="1" applyBorder="1" applyAlignment="1">
      <alignment vertical="center"/>
    </xf>
    <xf numFmtId="169" fontId="13" fillId="5" borderId="27" xfId="11" applyNumberFormat="1" applyFont="1" applyFill="1" applyBorder="1" applyAlignment="1">
      <alignment horizontal="center" vertical="center"/>
    </xf>
    <xf numFmtId="170" fontId="15" fillId="5" borderId="0" xfId="11" applyNumberFormat="1" applyFont="1" applyFill="1" applyBorder="1" applyAlignment="1">
      <alignment vertical="center"/>
    </xf>
    <xf numFmtId="170" fontId="15" fillId="5" borderId="26" xfId="11" applyNumberFormat="1" applyFont="1" applyFill="1" applyBorder="1" applyAlignment="1">
      <alignment vertical="center"/>
    </xf>
    <xf numFmtId="0" fontId="17" fillId="2" borderId="29" xfId="3" applyFont="1" applyFill="1" applyBorder="1" applyAlignment="1">
      <alignment horizontal="left" vertical="center"/>
    </xf>
    <xf numFmtId="49" fontId="15" fillId="2" borderId="30" xfId="4" applyNumberFormat="1" applyFont="1" applyFill="1" applyBorder="1" applyAlignment="1">
      <alignment horizontal="right" vertical="center"/>
    </xf>
    <xf numFmtId="49" fontId="15" fillId="2" borderId="30" xfId="3" applyNumberFormat="1" applyFont="1" applyFill="1" applyBorder="1" applyAlignment="1">
      <alignment vertical="center"/>
    </xf>
    <xf numFmtId="49" fontId="15" fillId="2" borderId="30" xfId="3" applyNumberFormat="1" applyFont="1" applyFill="1" applyBorder="1" applyAlignment="1">
      <alignment horizontal="center" vertical="center"/>
    </xf>
    <xf numFmtId="170" fontId="13" fillId="2" borderId="30" xfId="11" applyNumberFormat="1" applyFont="1" applyFill="1" applyBorder="1" applyAlignment="1">
      <alignment vertical="center"/>
    </xf>
    <xf numFmtId="170" fontId="13" fillId="2" borderId="31" xfId="11" applyNumberFormat="1" applyFont="1" applyFill="1" applyBorder="1" applyAlignment="1">
      <alignment vertical="center"/>
    </xf>
    <xf numFmtId="170" fontId="13" fillId="2" borderId="32" xfId="11" applyNumberFormat="1" applyFont="1" applyFill="1" applyBorder="1" applyAlignment="1">
      <alignment vertical="center"/>
    </xf>
    <xf numFmtId="169" fontId="13" fillId="2" borderId="32" xfId="11" applyNumberFormat="1" applyFont="1" applyFill="1" applyBorder="1" applyAlignment="1">
      <alignment horizontal="center" vertical="center"/>
    </xf>
    <xf numFmtId="167" fontId="13" fillId="2" borderId="33" xfId="10" applyNumberFormat="1" applyFont="1" applyFill="1" applyBorder="1" applyAlignment="1">
      <alignment horizontal="right" vertical="center"/>
    </xf>
    <xf numFmtId="49" fontId="15" fillId="5" borderId="0" xfId="3" applyNumberFormat="1" applyFont="1" applyFill="1" applyBorder="1" applyAlignment="1">
      <alignment horizontal="center" vertical="center"/>
    </xf>
    <xf numFmtId="164" fontId="16" fillId="7" borderId="51" xfId="4" applyFont="1" applyFill="1" applyBorder="1" applyAlignment="1">
      <alignment horizontal="left" vertical="center"/>
    </xf>
    <xf numFmtId="49" fontId="13" fillId="7" borderId="52" xfId="4" applyNumberFormat="1" applyFont="1" applyFill="1" applyBorder="1" applyAlignment="1">
      <alignment horizontal="left" vertical="center"/>
    </xf>
    <xf numFmtId="170" fontId="13" fillId="7" borderId="52" xfId="11" applyNumberFormat="1" applyFont="1" applyFill="1" applyBorder="1" applyAlignment="1">
      <alignment vertical="center"/>
    </xf>
    <xf numFmtId="170" fontId="13" fillId="7" borderId="53" xfId="11" applyNumberFormat="1" applyFont="1" applyFill="1" applyBorder="1" applyAlignment="1">
      <alignment vertical="center"/>
    </xf>
    <xf numFmtId="170" fontId="13" fillId="7" borderId="6" xfId="11" applyNumberFormat="1" applyFont="1" applyFill="1" applyBorder="1" applyAlignment="1">
      <alignment vertical="center"/>
    </xf>
    <xf numFmtId="169" fontId="13" fillId="7" borderId="6" xfId="11" applyNumberFormat="1" applyFont="1" applyFill="1" applyBorder="1" applyAlignment="1">
      <alignment horizontal="center" vertical="center"/>
    </xf>
    <xf numFmtId="167" fontId="13" fillId="7" borderId="54" xfId="10" applyNumberFormat="1" applyFont="1" applyFill="1" applyBorder="1" applyAlignment="1">
      <alignment horizontal="right" vertical="center"/>
    </xf>
    <xf numFmtId="0" fontId="13" fillId="5" borderId="0" xfId="3" applyFont="1" applyFill="1" applyAlignment="1">
      <alignment horizontal="center" vertical="center"/>
    </xf>
    <xf numFmtId="0" fontId="15" fillId="5" borderId="0" xfId="3" applyFont="1" applyFill="1" applyAlignment="1">
      <alignment horizontal="center" vertical="center"/>
    </xf>
    <xf numFmtId="0" fontId="15" fillId="5" borderId="0" xfId="3" applyFont="1" applyFill="1"/>
    <xf numFmtId="168" fontId="15" fillId="5" borderId="0" xfId="5" applyNumberFormat="1" applyFont="1" applyFill="1"/>
    <xf numFmtId="168" fontId="18" fillId="5" borderId="0" xfId="5" applyNumberFormat="1" applyFont="1" applyFill="1"/>
    <xf numFmtId="168" fontId="5" fillId="5" borderId="0" xfId="5" applyNumberFormat="1" applyFont="1" applyFill="1"/>
    <xf numFmtId="0" fontId="19" fillId="5" borderId="0" xfId="3" applyFont="1" applyFill="1"/>
    <xf numFmtId="0" fontId="20" fillId="5" borderId="0" xfId="3" applyFont="1" applyFill="1" applyAlignment="1">
      <alignment vertical="center"/>
    </xf>
    <xf numFmtId="0" fontId="20" fillId="6" borderId="0" xfId="3" applyFont="1" applyFill="1" applyAlignment="1">
      <alignment vertical="center"/>
    </xf>
    <xf numFmtId="0" fontId="19" fillId="6" borderId="0" xfId="3" applyFont="1" applyFill="1" applyAlignment="1">
      <alignment vertical="center"/>
    </xf>
    <xf numFmtId="0" fontId="10" fillId="6" borderId="0" xfId="3" applyFont="1" applyFill="1" applyAlignment="1">
      <alignment vertical="center"/>
    </xf>
    <xf numFmtId="0" fontId="19" fillId="0" borderId="0" xfId="3" applyFont="1" applyFill="1" applyAlignment="1">
      <alignment vertical="center"/>
    </xf>
    <xf numFmtId="0" fontId="19" fillId="5" borderId="0" xfId="3" applyFont="1" applyFill="1" applyAlignment="1">
      <alignment vertical="center"/>
    </xf>
    <xf numFmtId="0" fontId="5" fillId="5" borderId="0" xfId="3" applyFont="1" applyFill="1" applyBorder="1" applyAlignment="1">
      <alignment vertical="center"/>
    </xf>
    <xf numFmtId="49" fontId="5" fillId="5" borderId="0" xfId="3" applyNumberFormat="1" applyFont="1" applyFill="1" applyBorder="1"/>
    <xf numFmtId="168" fontId="21" fillId="5" borderId="0" xfId="5" applyNumberFormat="1" applyFont="1" applyFill="1"/>
    <xf numFmtId="49" fontId="21" fillId="5" borderId="0" xfId="3" applyNumberFormat="1" applyFont="1" applyFill="1" applyBorder="1"/>
    <xf numFmtId="168" fontId="5" fillId="0" borderId="0" xfId="5" applyNumberFormat="1" applyFont="1" applyFill="1" applyAlignment="1">
      <alignment wrapText="1"/>
    </xf>
    <xf numFmtId="168" fontId="5" fillId="5" borderId="0" xfId="5" applyNumberFormat="1" applyFont="1" applyFill="1" applyAlignment="1">
      <alignment wrapText="1"/>
    </xf>
    <xf numFmtId="168" fontId="22" fillId="5" borderId="0" xfId="5" applyNumberFormat="1" applyFont="1" applyFill="1"/>
    <xf numFmtId="0" fontId="19" fillId="5" borderId="0" xfId="3" applyFont="1" applyFill="1" applyAlignment="1">
      <alignment horizontal="center" vertical="center"/>
    </xf>
    <xf numFmtId="0" fontId="21" fillId="5" borderId="0" xfId="9" applyFont="1" applyFill="1" applyAlignment="1">
      <alignment vertical="center"/>
    </xf>
    <xf numFmtId="0" fontId="11" fillId="5" borderId="0" xfId="9" applyFont="1" applyFill="1" applyAlignment="1">
      <alignment vertical="center"/>
    </xf>
    <xf numFmtId="0" fontId="25" fillId="0" borderId="0" xfId="9" applyFont="1" applyFill="1" applyAlignment="1">
      <alignment vertical="center"/>
    </xf>
    <xf numFmtId="0" fontId="23" fillId="0" borderId="0" xfId="9" applyFont="1" applyFill="1" applyAlignment="1">
      <alignment vertical="center"/>
    </xf>
    <xf numFmtId="0" fontId="26" fillId="0" borderId="0" xfId="9" applyFont="1" applyFill="1" applyAlignment="1">
      <alignment vertical="center"/>
    </xf>
    <xf numFmtId="0" fontId="21" fillId="0" borderId="0" xfId="9" applyFont="1" applyFill="1" applyAlignment="1">
      <alignment vertical="center"/>
    </xf>
    <xf numFmtId="169" fontId="21" fillId="0" borderId="0" xfId="9" applyNumberFormat="1" applyFont="1" applyFill="1" applyAlignment="1">
      <alignment vertical="center"/>
    </xf>
    <xf numFmtId="0" fontId="21" fillId="6" borderId="0" xfId="9" applyFont="1" applyFill="1" applyAlignment="1">
      <alignment vertical="center"/>
    </xf>
    <xf numFmtId="171" fontId="21" fillId="6" borderId="0" xfId="9" applyNumberFormat="1" applyFont="1" applyFill="1" applyAlignment="1">
      <alignment horizontal="right" vertical="center"/>
    </xf>
    <xf numFmtId="49" fontId="24" fillId="0" borderId="0" xfId="9" applyNumberFormat="1" applyFont="1" applyFill="1" applyAlignment="1">
      <alignment vertical="center"/>
    </xf>
    <xf numFmtId="43" fontId="21" fillId="0" borderId="0" xfId="1" applyFont="1" applyFill="1" applyBorder="1" applyAlignment="1">
      <alignment vertical="center"/>
    </xf>
    <xf numFmtId="43" fontId="21" fillId="6" borderId="0" xfId="1" applyFont="1" applyFill="1" applyAlignment="1">
      <alignment vertical="center"/>
    </xf>
    <xf numFmtId="171" fontId="21" fillId="5" borderId="0" xfId="9" applyNumberFormat="1" applyFont="1" applyFill="1" applyAlignment="1">
      <alignment horizontal="right" vertical="center"/>
    </xf>
    <xf numFmtId="0" fontId="21" fillId="5" borderId="0" xfId="13" applyFont="1" applyFill="1" applyAlignment="1">
      <alignment vertical="center"/>
    </xf>
    <xf numFmtId="0" fontId="11" fillId="5" borderId="0" xfId="13" applyFont="1" applyFill="1" applyAlignment="1">
      <alignment vertical="center"/>
    </xf>
    <xf numFmtId="170" fontId="13" fillId="5" borderId="21" xfId="11" applyNumberFormat="1" applyFont="1" applyFill="1" applyBorder="1" applyAlignment="1">
      <alignment vertical="center"/>
    </xf>
    <xf numFmtId="170" fontId="13" fillId="5" borderId="22" xfId="11" applyNumberFormat="1" applyFont="1" applyFill="1" applyBorder="1" applyAlignment="1">
      <alignment vertical="center"/>
    </xf>
    <xf numFmtId="170" fontId="13" fillId="5" borderId="23" xfId="11" applyNumberFormat="1" applyFont="1" applyFill="1" applyBorder="1" applyAlignment="1">
      <alignment vertical="center"/>
    </xf>
    <xf numFmtId="169" fontId="13" fillId="5" borderId="23" xfId="11" applyNumberFormat="1" applyFont="1" applyFill="1" applyBorder="1" applyAlignment="1">
      <alignment horizontal="center" vertical="center"/>
    </xf>
    <xf numFmtId="164" fontId="13" fillId="6" borderId="25" xfId="4" applyFont="1" applyFill="1" applyBorder="1" applyAlignment="1">
      <alignment horizontal="left" vertical="center"/>
    </xf>
    <xf numFmtId="164" fontId="13" fillId="6" borderId="0" xfId="4" applyFont="1" applyFill="1" applyBorder="1" applyAlignment="1">
      <alignment horizontal="right" vertical="center"/>
    </xf>
    <xf numFmtId="170" fontId="13" fillId="6" borderId="0" xfId="11" applyNumberFormat="1" applyFont="1" applyFill="1" applyBorder="1" applyAlignment="1">
      <alignment vertical="center"/>
    </xf>
    <xf numFmtId="170" fontId="13" fillId="6" borderId="26" xfId="11" applyNumberFormat="1" applyFont="1" applyFill="1" applyBorder="1" applyAlignment="1">
      <alignment vertical="center"/>
    </xf>
    <xf numFmtId="170" fontId="13" fillId="6" borderId="27" xfId="11" applyNumberFormat="1" applyFont="1" applyFill="1" applyBorder="1" applyAlignment="1">
      <alignment vertical="center"/>
    </xf>
    <xf numFmtId="169" fontId="13" fillId="6" borderId="27" xfId="11" applyNumberFormat="1" applyFont="1" applyFill="1" applyBorder="1" applyAlignment="1">
      <alignment horizontal="center" vertical="center"/>
    </xf>
    <xf numFmtId="0" fontId="15" fillId="6" borderId="0" xfId="3" applyFont="1" applyFill="1" applyBorder="1" applyAlignment="1">
      <alignment horizontal="right" vertical="center"/>
    </xf>
    <xf numFmtId="0" fontId="15" fillId="6" borderId="25" xfId="3" applyFont="1" applyFill="1" applyBorder="1" applyAlignment="1">
      <alignment horizontal="center" vertical="center"/>
    </xf>
    <xf numFmtId="0" fontId="14" fillId="6" borderId="25" xfId="3" applyFont="1" applyFill="1" applyBorder="1" applyAlignment="1">
      <alignment horizontal="center" vertical="center"/>
    </xf>
    <xf numFmtId="0" fontId="14" fillId="6" borderId="0" xfId="3" applyFont="1" applyFill="1" applyBorder="1" applyAlignment="1">
      <alignment horizontal="right" vertical="center"/>
    </xf>
    <xf numFmtId="49" fontId="14" fillId="6" borderId="0" xfId="3" applyNumberFormat="1" applyFont="1" applyFill="1" applyBorder="1" applyAlignment="1">
      <alignment vertical="center"/>
    </xf>
    <xf numFmtId="0" fontId="15" fillId="0" borderId="25" xfId="3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right" vertical="center"/>
    </xf>
    <xf numFmtId="49" fontId="15" fillId="0" borderId="0" xfId="3" applyNumberFormat="1" applyFont="1" applyFill="1" applyBorder="1" applyAlignment="1">
      <alignment vertical="center"/>
    </xf>
    <xf numFmtId="0" fontId="15" fillId="6" borderId="0" xfId="3" applyFont="1" applyFill="1" applyAlignment="1">
      <alignment vertical="center"/>
    </xf>
    <xf numFmtId="170" fontId="15" fillId="6" borderId="48" xfId="11" applyNumberFormat="1" applyFont="1" applyFill="1" applyBorder="1" applyAlignment="1">
      <alignment vertical="center"/>
    </xf>
    <xf numFmtId="170" fontId="15" fillId="6" borderId="49" xfId="11" applyNumberFormat="1" applyFont="1" applyFill="1" applyBorder="1" applyAlignment="1">
      <alignment vertical="center"/>
    </xf>
    <xf numFmtId="170" fontId="13" fillId="6" borderId="18" xfId="11" applyNumberFormat="1" applyFont="1" applyFill="1" applyBorder="1" applyAlignment="1">
      <alignment vertical="center"/>
    </xf>
    <xf numFmtId="49" fontId="15" fillId="6" borderId="26" xfId="4" applyNumberFormat="1" applyFont="1" applyFill="1" applyBorder="1" applyAlignment="1">
      <alignment horizontal="left" vertical="center"/>
    </xf>
    <xf numFmtId="170" fontId="14" fillId="6" borderId="49" xfId="11" applyNumberFormat="1" applyFont="1" applyFill="1" applyBorder="1" applyAlignment="1">
      <alignment vertical="center"/>
    </xf>
    <xf numFmtId="170" fontId="14" fillId="6" borderId="27" xfId="11" applyNumberFormat="1" applyFont="1" applyFill="1" applyBorder="1" applyAlignment="1">
      <alignment vertical="center"/>
    </xf>
    <xf numFmtId="49" fontId="15" fillId="6" borderId="48" xfId="4" applyNumberFormat="1" applyFont="1" applyFill="1" applyBorder="1" applyAlignment="1">
      <alignment vertical="center"/>
    </xf>
    <xf numFmtId="49" fontId="15" fillId="6" borderId="49" xfId="4" applyNumberFormat="1" applyFont="1" applyFill="1" applyBorder="1" applyAlignment="1">
      <alignment vertical="center"/>
    </xf>
    <xf numFmtId="164" fontId="16" fillId="7" borderId="57" xfId="4" applyFont="1" applyFill="1" applyBorder="1" applyAlignment="1">
      <alignment horizontal="left" vertical="center"/>
    </xf>
    <xf numFmtId="164" fontId="13" fillId="7" borderId="15" xfId="4" applyFont="1" applyFill="1" applyBorder="1" applyAlignment="1">
      <alignment horizontal="left" vertical="center"/>
    </xf>
    <xf numFmtId="164" fontId="15" fillId="5" borderId="0" xfId="4" applyFont="1" applyFill="1" applyBorder="1" applyAlignment="1">
      <alignment horizontal="right" vertical="center"/>
    </xf>
    <xf numFmtId="164" fontId="13" fillId="0" borderId="25" xfId="4" applyFont="1" applyFill="1" applyBorder="1" applyAlignment="1">
      <alignment horizontal="left" vertical="center"/>
    </xf>
    <xf numFmtId="0" fontId="13" fillId="5" borderId="0" xfId="3" applyFont="1" applyFill="1" applyBorder="1" applyAlignment="1">
      <alignment horizontal="left" vertical="center"/>
    </xf>
    <xf numFmtId="164" fontId="13" fillId="5" borderId="0" xfId="4" applyFont="1" applyFill="1" applyBorder="1" applyAlignment="1">
      <alignment horizontal="right" vertical="center"/>
    </xf>
    <xf numFmtId="0" fontId="15" fillId="5" borderId="0" xfId="3" applyFont="1" applyFill="1" applyBorder="1" applyAlignment="1">
      <alignment horizontal="right" vertical="center"/>
    </xf>
    <xf numFmtId="170" fontId="13" fillId="6" borderId="18" xfId="11" applyNumberFormat="1" applyFont="1" applyFill="1" applyBorder="1" applyAlignment="1">
      <alignment horizontal="center" vertical="center"/>
    </xf>
    <xf numFmtId="164" fontId="13" fillId="0" borderId="0" xfId="4" applyFont="1" applyFill="1" applyBorder="1" applyAlignment="1">
      <alignment horizontal="right" vertical="center"/>
    </xf>
    <xf numFmtId="170" fontId="32" fillId="0" borderId="27" xfId="11" applyNumberFormat="1" applyFont="1" applyFill="1" applyBorder="1" applyAlignment="1">
      <alignment vertical="center"/>
    </xf>
    <xf numFmtId="170" fontId="33" fillId="0" borderId="27" xfId="11" applyNumberFormat="1" applyFont="1" applyFill="1" applyBorder="1" applyAlignment="1">
      <alignment vertical="center"/>
    </xf>
    <xf numFmtId="170" fontId="14" fillId="0" borderId="27" xfId="11" applyNumberFormat="1" applyFont="1" applyFill="1" applyBorder="1" applyAlignment="1">
      <alignment vertical="center"/>
    </xf>
    <xf numFmtId="49" fontId="14" fillId="0" borderId="26" xfId="4" applyNumberFormat="1" applyFont="1" applyFill="1" applyBorder="1" applyAlignment="1">
      <alignment horizontal="left" vertical="center"/>
    </xf>
    <xf numFmtId="49" fontId="14" fillId="0" borderId="26" xfId="4" applyNumberFormat="1" applyFont="1" applyFill="1" applyBorder="1" applyAlignment="1">
      <alignment horizontal="left" vertical="center" wrapText="1"/>
    </xf>
    <xf numFmtId="169" fontId="15" fillId="0" borderId="27" xfId="11" applyNumberFormat="1" applyFont="1" applyFill="1" applyBorder="1" applyAlignment="1">
      <alignment horizontal="center" vertical="center"/>
    </xf>
    <xf numFmtId="49" fontId="15" fillId="0" borderId="26" xfId="4" applyNumberFormat="1" applyFont="1" applyFill="1" applyBorder="1" applyAlignment="1">
      <alignment horizontal="left" vertical="center"/>
    </xf>
    <xf numFmtId="49" fontId="15" fillId="0" borderId="26" xfId="4" applyNumberFormat="1" applyFont="1" applyFill="1" applyBorder="1" applyAlignment="1">
      <alignment horizontal="left" vertical="center" wrapText="1"/>
    </xf>
    <xf numFmtId="164" fontId="15" fillId="6" borderId="0" xfId="4" applyFont="1" applyFill="1" applyBorder="1" applyAlignment="1">
      <alignment horizontal="right" vertical="center"/>
    </xf>
    <xf numFmtId="170" fontId="13" fillId="6" borderId="23" xfId="11" applyNumberFormat="1" applyFont="1" applyFill="1" applyBorder="1" applyAlignment="1">
      <alignment vertical="center"/>
    </xf>
    <xf numFmtId="170" fontId="13" fillId="6" borderId="22" xfId="11" applyNumberFormat="1" applyFont="1" applyFill="1" applyBorder="1" applyAlignment="1">
      <alignment vertical="center"/>
    </xf>
    <xf numFmtId="164" fontId="15" fillId="2" borderId="30" xfId="4" applyFont="1" applyFill="1" applyBorder="1" applyAlignment="1">
      <alignment horizontal="right" vertical="center"/>
    </xf>
    <xf numFmtId="0" fontId="15" fillId="5" borderId="34" xfId="3" applyFont="1" applyFill="1" applyBorder="1" applyAlignment="1">
      <alignment horizontal="center" vertical="center"/>
    </xf>
    <xf numFmtId="164" fontId="15" fillId="5" borderId="35" xfId="4" applyFont="1" applyFill="1" applyBorder="1" applyAlignment="1">
      <alignment horizontal="right" vertical="center"/>
    </xf>
    <xf numFmtId="49" fontId="15" fillId="5" borderId="35" xfId="4" applyNumberFormat="1" applyFont="1" applyFill="1" applyBorder="1" applyAlignment="1">
      <alignment horizontal="left" vertical="center"/>
    </xf>
    <xf numFmtId="170" fontId="15" fillId="5" borderId="35" xfId="11" applyNumberFormat="1" applyFont="1" applyFill="1" applyBorder="1" applyAlignment="1">
      <alignment vertical="center"/>
    </xf>
    <xf numFmtId="170" fontId="15" fillId="5" borderId="36" xfId="11" applyNumberFormat="1" applyFont="1" applyFill="1" applyBorder="1" applyAlignment="1">
      <alignment vertical="center"/>
    </xf>
    <xf numFmtId="170" fontId="15" fillId="5" borderId="37" xfId="11" applyNumberFormat="1" applyFont="1" applyFill="1" applyBorder="1" applyAlignment="1">
      <alignment vertical="center"/>
    </xf>
    <xf numFmtId="169" fontId="15" fillId="5" borderId="37" xfId="11" applyNumberFormat="1" applyFont="1" applyFill="1" applyBorder="1" applyAlignment="1">
      <alignment horizontal="center" vertical="center"/>
    </xf>
    <xf numFmtId="167" fontId="15" fillId="5" borderId="38" xfId="10" applyNumberFormat="1" applyFont="1" applyFill="1" applyBorder="1" applyAlignment="1">
      <alignment horizontal="right" vertical="center"/>
    </xf>
    <xf numFmtId="164" fontId="13" fillId="7" borderId="52" xfId="4" applyFont="1" applyFill="1" applyBorder="1" applyAlignment="1">
      <alignment horizontal="left" vertical="center"/>
    </xf>
    <xf numFmtId="0" fontId="8" fillId="5" borderId="0" xfId="3" applyFont="1" applyFill="1" applyAlignment="1">
      <alignment horizontal="center" vertical="center"/>
    </xf>
    <xf numFmtId="0" fontId="34" fillId="5" borderId="0" xfId="9" applyFont="1" applyFill="1" applyBorder="1" applyAlignment="1">
      <alignment vertical="center"/>
    </xf>
    <xf numFmtId="0" fontId="34" fillId="5" borderId="0" xfId="3" applyFont="1" applyFill="1"/>
    <xf numFmtId="0" fontId="34" fillId="5" borderId="0" xfId="3" applyFont="1" applyFill="1" applyAlignment="1">
      <alignment horizontal="center" vertical="center"/>
    </xf>
    <xf numFmtId="0" fontId="34" fillId="5" borderId="0" xfId="3" applyFont="1" applyFill="1" applyAlignment="1">
      <alignment vertical="center"/>
    </xf>
    <xf numFmtId="4" fontId="35" fillId="5" borderId="18" xfId="5" applyNumberFormat="1" applyFont="1" applyFill="1" applyBorder="1" applyAlignment="1">
      <alignment horizontal="center" vertical="center" wrapText="1"/>
    </xf>
    <xf numFmtId="4" fontId="35" fillId="5" borderId="19" xfId="5" applyNumberFormat="1" applyFont="1" applyFill="1" applyBorder="1" applyAlignment="1">
      <alignment horizontal="center" vertical="center" wrapText="1"/>
    </xf>
    <xf numFmtId="0" fontId="6" fillId="5" borderId="0" xfId="3" applyFont="1" applyFill="1" applyAlignment="1">
      <alignment vertical="center"/>
    </xf>
    <xf numFmtId="164" fontId="6" fillId="0" borderId="20" xfId="4" applyFont="1" applyFill="1" applyBorder="1" applyAlignment="1">
      <alignment horizontal="left" vertical="center"/>
    </xf>
    <xf numFmtId="164" fontId="6" fillId="5" borderId="21" xfId="4" applyFont="1" applyFill="1" applyBorder="1" applyAlignment="1">
      <alignment horizontal="left" vertical="center"/>
    </xf>
    <xf numFmtId="165" fontId="6" fillId="5" borderId="27" xfId="6" applyNumberFormat="1" applyFont="1" applyFill="1" applyBorder="1" applyAlignment="1">
      <alignment vertical="center"/>
    </xf>
    <xf numFmtId="165" fontId="6" fillId="5" borderId="23" xfId="7" applyNumberFormat="1" applyFont="1" applyFill="1" applyBorder="1" applyAlignment="1">
      <alignment horizontal="center" vertical="center"/>
    </xf>
    <xf numFmtId="167" fontId="6" fillId="5" borderId="24" xfId="8" applyNumberFormat="1" applyFont="1" applyFill="1" applyBorder="1" applyAlignment="1">
      <alignment horizontal="right" vertical="center"/>
    </xf>
    <xf numFmtId="49" fontId="6" fillId="5" borderId="25" xfId="4" applyNumberFormat="1" applyFont="1" applyFill="1" applyBorder="1" applyAlignment="1">
      <alignment horizontal="left" vertical="center"/>
    </xf>
    <xf numFmtId="49" fontId="6" fillId="0" borderId="0" xfId="4" applyNumberFormat="1" applyFont="1" applyFill="1" applyBorder="1" applyAlignment="1">
      <alignment horizontal="right" vertical="center"/>
    </xf>
    <xf numFmtId="49" fontId="6" fillId="5" borderId="0" xfId="4" applyNumberFormat="1" applyFont="1" applyFill="1" applyBorder="1" applyAlignment="1">
      <alignment horizontal="left" vertical="center"/>
    </xf>
    <xf numFmtId="49" fontId="6" fillId="5" borderId="26" xfId="4" applyNumberFormat="1" applyFont="1" applyFill="1" applyBorder="1" applyAlignment="1">
      <alignment horizontal="left" vertical="center"/>
    </xf>
    <xf numFmtId="165" fontId="6" fillId="5" borderId="27" xfId="7" applyNumberFormat="1" applyFont="1" applyFill="1" applyBorder="1" applyAlignment="1">
      <alignment horizontal="center" vertical="center"/>
    </xf>
    <xf numFmtId="167" fontId="6" fillId="5" borderId="28" xfId="8" applyNumberFormat="1" applyFont="1" applyFill="1" applyBorder="1" applyAlignment="1">
      <alignment horizontal="right" vertical="center"/>
    </xf>
    <xf numFmtId="49" fontId="34" fillId="5" borderId="25" xfId="4" applyNumberFormat="1" applyFont="1" applyFill="1" applyBorder="1" applyAlignment="1">
      <alignment horizontal="left" vertical="center"/>
    </xf>
    <xf numFmtId="49" fontId="34" fillId="5" borderId="0" xfId="4" applyNumberFormat="1" applyFont="1" applyFill="1" applyBorder="1" applyAlignment="1">
      <alignment horizontal="right" vertical="center"/>
    </xf>
    <xf numFmtId="49" fontId="34" fillId="5" borderId="0" xfId="4" applyNumberFormat="1" applyFont="1" applyFill="1" applyBorder="1" applyAlignment="1">
      <alignment horizontal="left" vertical="center"/>
    </xf>
    <xf numFmtId="165" fontId="34" fillId="5" borderId="27" xfId="7" applyNumberFormat="1" applyFont="1" applyFill="1" applyBorder="1" applyAlignment="1">
      <alignment horizontal="center" vertical="center"/>
    </xf>
    <xf numFmtId="167" fontId="34" fillId="5" borderId="28" xfId="8" applyNumberFormat="1" applyFont="1" applyFill="1" applyBorder="1" applyAlignment="1">
      <alignment horizontal="right" vertical="center"/>
    </xf>
    <xf numFmtId="49" fontId="34" fillId="0" borderId="0" xfId="4" applyNumberFormat="1" applyFont="1" applyFill="1" applyBorder="1" applyAlignment="1">
      <alignment horizontal="right" vertical="center"/>
    </xf>
    <xf numFmtId="49" fontId="34" fillId="5" borderId="26" xfId="4" applyNumberFormat="1" applyFont="1" applyFill="1" applyBorder="1" applyAlignment="1">
      <alignment horizontal="left" vertical="center"/>
    </xf>
    <xf numFmtId="165" fontId="34" fillId="5" borderId="27" xfId="6" applyNumberFormat="1" applyFont="1" applyFill="1" applyBorder="1" applyAlignment="1">
      <alignment vertical="center"/>
    </xf>
    <xf numFmtId="165" fontId="34" fillId="0" borderId="27" xfId="6" applyNumberFormat="1" applyFont="1" applyFill="1" applyBorder="1" applyAlignment="1">
      <alignment vertical="center"/>
    </xf>
    <xf numFmtId="0" fontId="34" fillId="0" borderId="0" xfId="3" applyFont="1" applyFill="1" applyAlignment="1">
      <alignment vertical="center"/>
    </xf>
    <xf numFmtId="49" fontId="34" fillId="0" borderId="25" xfId="4" applyNumberFormat="1" applyFont="1" applyFill="1" applyBorder="1" applyAlignment="1">
      <alignment horizontal="left" vertical="center"/>
    </xf>
    <xf numFmtId="49" fontId="34" fillId="0" borderId="0" xfId="4" applyNumberFormat="1" applyFont="1" applyFill="1" applyBorder="1" applyAlignment="1">
      <alignment horizontal="left" vertical="center"/>
    </xf>
    <xf numFmtId="49" fontId="8" fillId="0" borderId="0" xfId="4" applyNumberFormat="1" applyFont="1" applyFill="1" applyBorder="1" applyAlignment="1">
      <alignment horizontal="left" vertical="center"/>
    </xf>
    <xf numFmtId="165" fontId="34" fillId="6" borderId="27" xfId="7" applyNumberFormat="1" applyFont="1" applyFill="1" applyBorder="1" applyAlignment="1">
      <alignment horizontal="center" vertical="center"/>
    </xf>
    <xf numFmtId="167" fontId="34" fillId="6" borderId="28" xfId="8" applyNumberFormat="1" applyFont="1" applyFill="1" applyBorder="1" applyAlignment="1">
      <alignment horizontal="right" vertical="center"/>
    </xf>
    <xf numFmtId="165" fontId="34" fillId="0" borderId="27" xfId="7" applyNumberFormat="1" applyFont="1" applyFill="1" applyBorder="1" applyAlignment="1">
      <alignment horizontal="center" vertical="center"/>
    </xf>
    <xf numFmtId="167" fontId="34" fillId="0" borderId="28" xfId="8" applyNumberFormat="1" applyFont="1" applyFill="1" applyBorder="1" applyAlignment="1">
      <alignment horizontal="right" vertical="center"/>
    </xf>
    <xf numFmtId="0" fontId="34" fillId="6" borderId="0" xfId="3" applyFont="1" applyFill="1" applyAlignment="1">
      <alignment vertical="center"/>
    </xf>
    <xf numFmtId="49" fontId="34" fillId="6" borderId="25" xfId="4" applyNumberFormat="1" applyFont="1" applyFill="1" applyBorder="1" applyAlignment="1">
      <alignment horizontal="left" vertical="center"/>
    </xf>
    <xf numFmtId="49" fontId="34" fillId="6" borderId="0" xfId="4" applyNumberFormat="1" applyFont="1" applyFill="1" applyBorder="1" applyAlignment="1">
      <alignment horizontal="right" vertical="center"/>
    </xf>
    <xf numFmtId="49" fontId="34" fillId="6" borderId="0" xfId="4" applyNumberFormat="1" applyFont="1" applyFill="1" applyBorder="1" applyAlignment="1">
      <alignment horizontal="left" vertical="center"/>
    </xf>
    <xf numFmtId="49" fontId="34" fillId="6" borderId="26" xfId="3" applyNumberFormat="1" applyFont="1" applyFill="1" applyBorder="1" applyAlignment="1">
      <alignment horizontal="left" vertical="center"/>
    </xf>
    <xf numFmtId="165" fontId="34" fillId="6" borderId="27" xfId="6" applyNumberFormat="1" applyFont="1" applyFill="1" applyBorder="1" applyAlignment="1">
      <alignment vertical="center"/>
    </xf>
    <xf numFmtId="49" fontId="8" fillId="6" borderId="0" xfId="4" applyNumberFormat="1" applyFont="1" applyFill="1" applyBorder="1" applyAlignment="1">
      <alignment horizontal="left" vertical="center"/>
    </xf>
    <xf numFmtId="165" fontId="8" fillId="6" borderId="27" xfId="7" applyNumberFormat="1" applyFont="1" applyFill="1" applyBorder="1" applyAlignment="1">
      <alignment horizontal="center" vertical="center"/>
    </xf>
    <xf numFmtId="167" fontId="8" fillId="6" borderId="28" xfId="8" applyNumberFormat="1" applyFont="1" applyFill="1" applyBorder="1" applyAlignment="1">
      <alignment horizontal="right" vertical="center"/>
    </xf>
    <xf numFmtId="0" fontId="6" fillId="6" borderId="0" xfId="3" applyFont="1" applyFill="1" applyAlignment="1">
      <alignment horizontal="left" vertical="center"/>
    </xf>
    <xf numFmtId="49" fontId="6" fillId="6" borderId="25" xfId="3" applyNumberFormat="1" applyFont="1" applyFill="1" applyBorder="1" applyAlignment="1">
      <alignment horizontal="center" vertical="center"/>
    </xf>
    <xf numFmtId="49" fontId="6" fillId="6" borderId="0" xfId="4" applyNumberFormat="1" applyFont="1" applyFill="1" applyBorder="1" applyAlignment="1">
      <alignment horizontal="right" vertical="center"/>
    </xf>
    <xf numFmtId="49" fontId="6" fillId="6" borderId="0" xfId="4" applyNumberFormat="1" applyFont="1" applyFill="1" applyBorder="1" applyAlignment="1">
      <alignment horizontal="left" vertical="center"/>
    </xf>
    <xf numFmtId="165" fontId="6" fillId="6" borderId="27" xfId="7" applyNumberFormat="1" applyFont="1" applyFill="1" applyBorder="1" applyAlignment="1">
      <alignment horizontal="center" vertical="center"/>
    </xf>
    <xf numFmtId="167" fontId="6" fillId="6" borderId="28" xfId="8" applyNumberFormat="1" applyFont="1" applyFill="1" applyBorder="1" applyAlignment="1">
      <alignment horizontal="right" vertical="center"/>
    </xf>
    <xf numFmtId="0" fontId="6" fillId="6" borderId="0" xfId="3" applyFont="1" applyFill="1" applyAlignment="1">
      <alignment vertical="center"/>
    </xf>
    <xf numFmtId="49" fontId="6" fillId="6" borderId="25" xfId="4" applyNumberFormat="1" applyFont="1" applyFill="1" applyBorder="1" applyAlignment="1">
      <alignment horizontal="left" vertical="center"/>
    </xf>
    <xf numFmtId="49" fontId="6" fillId="6" borderId="26" xfId="4" applyNumberFormat="1" applyFont="1" applyFill="1" applyBorder="1" applyAlignment="1">
      <alignment horizontal="left" vertical="center"/>
    </xf>
    <xf numFmtId="165" fontId="6" fillId="6" borderId="27" xfId="6" applyNumberFormat="1" applyFont="1" applyFill="1" applyBorder="1" applyAlignment="1">
      <alignment vertical="center"/>
    </xf>
    <xf numFmtId="49" fontId="34" fillId="5" borderId="0" xfId="3" applyNumberFormat="1" applyFont="1" applyFill="1" applyBorder="1" applyAlignment="1">
      <alignment horizontal="left" vertical="center"/>
    </xf>
    <xf numFmtId="0" fontId="6" fillId="5" borderId="0" xfId="3" applyFont="1" applyFill="1" applyAlignment="1">
      <alignment horizontal="left" vertical="center"/>
    </xf>
    <xf numFmtId="49" fontId="6" fillId="5" borderId="25" xfId="3" applyNumberFormat="1" applyFont="1" applyFill="1" applyBorder="1" applyAlignment="1">
      <alignment horizontal="center" vertical="center"/>
    </xf>
    <xf numFmtId="49" fontId="6" fillId="5" borderId="0" xfId="4" applyNumberFormat="1" applyFont="1" applyFill="1" applyBorder="1" applyAlignment="1">
      <alignment horizontal="right" vertical="center"/>
    </xf>
    <xf numFmtId="49" fontId="6" fillId="6" borderId="0" xfId="4" applyNumberFormat="1" applyFont="1" applyFill="1" applyBorder="1" applyAlignment="1">
      <alignment vertical="center"/>
    </xf>
    <xf numFmtId="49" fontId="6" fillId="6" borderId="0" xfId="4" applyNumberFormat="1" applyFont="1" applyFill="1" applyBorder="1" applyAlignment="1">
      <alignment vertical="center" wrapText="1"/>
    </xf>
    <xf numFmtId="49" fontId="6" fillId="7" borderId="14" xfId="3" applyNumberFormat="1" applyFont="1" applyFill="1" applyBorder="1" applyAlignment="1">
      <alignment horizontal="center" vertical="center"/>
    </xf>
    <xf numFmtId="165" fontId="6" fillId="7" borderId="18" xfId="6" applyNumberFormat="1" applyFont="1" applyFill="1" applyBorder="1" applyAlignment="1">
      <alignment vertical="center"/>
    </xf>
    <xf numFmtId="165" fontId="6" fillId="7" borderId="18" xfId="7" applyNumberFormat="1" applyFont="1" applyFill="1" applyBorder="1" applyAlignment="1">
      <alignment horizontal="center" vertical="center"/>
    </xf>
    <xf numFmtId="167" fontId="6" fillId="7" borderId="19" xfId="8" applyNumberFormat="1" applyFont="1" applyFill="1" applyBorder="1" applyAlignment="1">
      <alignment horizontal="right" vertical="center"/>
    </xf>
    <xf numFmtId="49" fontId="34" fillId="5" borderId="25" xfId="3" applyNumberFormat="1" applyFont="1" applyFill="1" applyBorder="1" applyAlignment="1">
      <alignment horizontal="center" vertical="center"/>
    </xf>
    <xf numFmtId="49" fontId="6" fillId="0" borderId="25" xfId="4" applyNumberFormat="1" applyFont="1" applyFill="1" applyBorder="1" applyAlignment="1">
      <alignment horizontal="left" vertical="center"/>
    </xf>
    <xf numFmtId="49" fontId="6" fillId="5" borderId="0" xfId="3" applyNumberFormat="1" applyFont="1" applyFill="1" applyBorder="1" applyAlignment="1">
      <alignment horizontal="left" vertical="center"/>
    </xf>
    <xf numFmtId="49" fontId="6" fillId="5" borderId="0" xfId="3" applyNumberFormat="1" applyFont="1" applyFill="1" applyBorder="1" applyAlignment="1">
      <alignment horizontal="center" vertical="center"/>
    </xf>
    <xf numFmtId="49" fontId="6" fillId="5" borderId="0" xfId="4" applyNumberFormat="1" applyFont="1" applyFill="1" applyBorder="1" applyAlignment="1">
      <alignment horizontal="center" vertical="center"/>
    </xf>
    <xf numFmtId="49" fontId="34" fillId="5" borderId="0" xfId="3" applyNumberFormat="1" applyFont="1" applyFill="1" applyBorder="1" applyAlignment="1">
      <alignment horizontal="center" vertical="center"/>
    </xf>
    <xf numFmtId="49" fontId="34" fillId="6" borderId="25" xfId="3" applyNumberFormat="1" applyFont="1" applyFill="1" applyBorder="1" applyAlignment="1">
      <alignment horizontal="center" vertical="center"/>
    </xf>
    <xf numFmtId="49" fontId="34" fillId="6" borderId="0" xfId="3" applyNumberFormat="1" applyFont="1" applyFill="1" applyBorder="1" applyAlignment="1">
      <alignment horizontal="center" vertical="center"/>
    </xf>
    <xf numFmtId="49" fontId="34" fillId="5" borderId="0" xfId="3" applyNumberFormat="1" applyFont="1" applyFill="1" applyBorder="1" applyAlignment="1">
      <alignment horizontal="right" vertical="center"/>
    </xf>
    <xf numFmtId="49" fontId="34" fillId="6" borderId="0" xfId="3" applyNumberFormat="1" applyFont="1" applyFill="1" applyBorder="1" applyAlignment="1">
      <alignment horizontal="left" vertical="center"/>
    </xf>
    <xf numFmtId="43" fontId="34" fillId="5" borderId="0" xfId="3" applyNumberFormat="1" applyFont="1" applyFill="1" applyAlignment="1">
      <alignment vertical="center"/>
    </xf>
    <xf numFmtId="49" fontId="36" fillId="5" borderId="0" xfId="3" applyNumberFormat="1" applyFont="1" applyFill="1" applyBorder="1" applyAlignment="1">
      <alignment horizontal="center" vertical="center"/>
    </xf>
    <xf numFmtId="49" fontId="36" fillId="5" borderId="0" xfId="3" applyNumberFormat="1" applyFont="1" applyFill="1" applyBorder="1" applyAlignment="1">
      <alignment vertical="center"/>
    </xf>
    <xf numFmtId="49" fontId="36" fillId="5" borderId="26" xfId="3" applyNumberFormat="1" applyFont="1" applyFill="1" applyBorder="1" applyAlignment="1">
      <alignment vertical="center"/>
    </xf>
    <xf numFmtId="49" fontId="36" fillId="6" borderId="0" xfId="3" applyNumberFormat="1" applyFont="1" applyFill="1" applyBorder="1" applyAlignment="1">
      <alignment vertical="center"/>
    </xf>
    <xf numFmtId="43" fontId="34" fillId="6" borderId="0" xfId="3" applyNumberFormat="1" applyFont="1" applyFill="1" applyAlignment="1">
      <alignment vertical="center"/>
    </xf>
    <xf numFmtId="49" fontId="36" fillId="6" borderId="0" xfId="4" applyNumberFormat="1" applyFont="1" applyFill="1" applyBorder="1" applyAlignment="1">
      <alignment horizontal="right" vertical="center"/>
    </xf>
    <xf numFmtId="49" fontId="6" fillId="6" borderId="0" xfId="3" applyNumberFormat="1" applyFont="1" applyFill="1" applyBorder="1" applyAlignment="1">
      <alignment vertical="center"/>
    </xf>
    <xf numFmtId="49" fontId="34" fillId="6" borderId="0" xfId="3" applyNumberFormat="1" applyFont="1" applyFill="1" applyBorder="1" applyAlignment="1">
      <alignment vertical="center"/>
    </xf>
    <xf numFmtId="49" fontId="6" fillId="5" borderId="0" xfId="3" applyNumberFormat="1" applyFont="1" applyFill="1" applyBorder="1" applyAlignment="1">
      <alignment vertical="center"/>
    </xf>
    <xf numFmtId="49" fontId="6" fillId="5" borderId="26" xfId="3" applyNumberFormat="1" applyFont="1" applyFill="1" applyBorder="1" applyAlignment="1">
      <alignment vertical="center"/>
    </xf>
    <xf numFmtId="49" fontId="34" fillId="5" borderId="0" xfId="3" applyNumberFormat="1" applyFont="1" applyFill="1" applyBorder="1" applyAlignment="1">
      <alignment vertical="center"/>
    </xf>
    <xf numFmtId="49" fontId="36" fillId="5" borderId="0" xfId="3" applyNumberFormat="1" applyFont="1" applyFill="1" applyBorder="1" applyAlignment="1">
      <alignment horizontal="left" vertical="center"/>
    </xf>
    <xf numFmtId="49" fontId="6" fillId="6" borderId="0" xfId="3" applyNumberFormat="1" applyFont="1" applyFill="1" applyBorder="1" applyAlignment="1">
      <alignment horizontal="center" vertical="center"/>
    </xf>
    <xf numFmtId="49" fontId="34" fillId="6" borderId="25" xfId="3" applyNumberFormat="1" applyFont="1" applyFill="1" applyBorder="1" applyAlignment="1">
      <alignment horizontal="left" vertical="center"/>
    </xf>
    <xf numFmtId="49" fontId="34" fillId="5" borderId="26" xfId="3" applyNumberFormat="1" applyFont="1" applyFill="1" applyBorder="1" applyAlignment="1">
      <alignment vertical="center"/>
    </xf>
    <xf numFmtId="49" fontId="34" fillId="5" borderId="25" xfId="3" applyNumberFormat="1" applyFont="1" applyFill="1" applyBorder="1" applyAlignment="1">
      <alignment horizontal="left" vertical="center"/>
    </xf>
    <xf numFmtId="0" fontId="6" fillId="5" borderId="0" xfId="3" applyFont="1" applyFill="1" applyBorder="1" applyAlignment="1">
      <alignment vertical="center"/>
    </xf>
    <xf numFmtId="165" fontId="6" fillId="2" borderId="32" xfId="6" applyNumberFormat="1" applyFont="1" applyFill="1" applyBorder="1" applyAlignment="1">
      <alignment vertical="center"/>
    </xf>
    <xf numFmtId="165" fontId="6" fillId="2" borderId="32" xfId="7" applyNumberFormat="1" applyFont="1" applyFill="1" applyBorder="1" applyAlignment="1">
      <alignment horizontal="center" vertical="center"/>
    </xf>
    <xf numFmtId="167" fontId="6" fillId="2" borderId="33" xfId="8" applyNumberFormat="1" applyFont="1" applyFill="1" applyBorder="1" applyAlignment="1">
      <alignment horizontal="right" vertical="center"/>
    </xf>
    <xf numFmtId="49" fontId="6" fillId="5" borderId="34" xfId="4" applyNumberFormat="1" applyFont="1" applyFill="1" applyBorder="1" applyAlignment="1">
      <alignment horizontal="left" vertical="center"/>
    </xf>
    <xf numFmtId="49" fontId="6" fillId="5" borderId="35" xfId="3" applyNumberFormat="1" applyFont="1" applyFill="1" applyBorder="1" applyAlignment="1">
      <alignment horizontal="center" vertical="center"/>
    </xf>
    <xf numFmtId="49" fontId="6" fillId="5" borderId="35" xfId="3" applyNumberFormat="1" applyFont="1" applyFill="1" applyBorder="1" applyAlignment="1">
      <alignment horizontal="left" vertical="center"/>
    </xf>
    <xf numFmtId="49" fontId="6" fillId="5" borderId="35" xfId="3" applyNumberFormat="1" applyFont="1" applyFill="1" applyBorder="1" applyAlignment="1">
      <alignment vertical="center"/>
    </xf>
    <xf numFmtId="49" fontId="6" fillId="5" borderId="36" xfId="3" applyNumberFormat="1" applyFont="1" applyFill="1" applyBorder="1" applyAlignment="1">
      <alignment vertical="center"/>
    </xf>
    <xf numFmtId="165" fontId="6" fillId="5" borderId="37" xfId="6" applyNumberFormat="1" applyFont="1" applyFill="1" applyBorder="1" applyAlignment="1">
      <alignment vertical="center"/>
    </xf>
    <xf numFmtId="165" fontId="6" fillId="5" borderId="37" xfId="7" applyNumberFormat="1" applyFont="1" applyFill="1" applyBorder="1" applyAlignment="1">
      <alignment horizontal="center" vertical="center"/>
    </xf>
    <xf numFmtId="167" fontId="6" fillId="5" borderId="38" xfId="8" applyNumberFormat="1" applyFont="1" applyFill="1" applyBorder="1" applyAlignment="1">
      <alignment horizontal="right" vertical="center"/>
    </xf>
    <xf numFmtId="49" fontId="6" fillId="5" borderId="39" xfId="3" applyNumberFormat="1" applyFont="1" applyFill="1" applyBorder="1" applyAlignment="1">
      <alignment horizontal="center" vertical="center"/>
    </xf>
    <xf numFmtId="49" fontId="6" fillId="5" borderId="40" xfId="3" applyNumberFormat="1" applyFont="1" applyFill="1" applyBorder="1" applyAlignment="1">
      <alignment horizontal="center" vertical="center"/>
    </xf>
    <xf numFmtId="49" fontId="34" fillId="5" borderId="40" xfId="3" applyNumberFormat="1" applyFont="1" applyFill="1" applyBorder="1" applyAlignment="1">
      <alignment horizontal="center" vertical="center"/>
    </xf>
    <xf numFmtId="49" fontId="34" fillId="5" borderId="40" xfId="3" applyNumberFormat="1" applyFont="1" applyFill="1" applyBorder="1" applyAlignment="1">
      <alignment vertical="center"/>
    </xf>
    <xf numFmtId="49" fontId="34" fillId="5" borderId="41" xfId="3" applyNumberFormat="1" applyFont="1" applyFill="1" applyBorder="1" applyAlignment="1">
      <alignment vertical="center"/>
    </xf>
    <xf numFmtId="165" fontId="34" fillId="5" borderId="42" xfId="6" applyNumberFormat="1" applyFont="1" applyFill="1" applyBorder="1" applyAlignment="1">
      <alignment vertical="center"/>
    </xf>
    <xf numFmtId="165" fontId="34" fillId="5" borderId="42" xfId="7" applyNumberFormat="1" applyFont="1" applyFill="1" applyBorder="1" applyAlignment="1">
      <alignment horizontal="center" vertical="center"/>
    </xf>
    <xf numFmtId="167" fontId="6" fillId="5" borderId="43" xfId="8" applyNumberFormat="1" applyFont="1" applyFill="1" applyBorder="1" applyAlignment="1">
      <alignment horizontal="right" vertical="center"/>
    </xf>
    <xf numFmtId="49" fontId="6" fillId="5" borderId="0" xfId="3" applyNumberFormat="1" applyFont="1" applyFill="1" applyAlignment="1">
      <alignment horizontal="center" vertical="center"/>
    </xf>
    <xf numFmtId="49" fontId="34" fillId="5" borderId="0" xfId="3" applyNumberFormat="1" applyFont="1" applyFill="1" applyAlignment="1">
      <alignment horizontal="center" vertical="center"/>
    </xf>
    <xf numFmtId="49" fontId="34" fillId="5" borderId="0" xfId="3" applyNumberFormat="1" applyFont="1" applyFill="1"/>
    <xf numFmtId="165" fontId="6" fillId="5" borderId="44" xfId="6" applyNumberFormat="1" applyFont="1" applyFill="1" applyBorder="1" applyAlignment="1">
      <alignment vertical="center"/>
    </xf>
    <xf numFmtId="0" fontId="6" fillId="5" borderId="0" xfId="3" applyFont="1" applyFill="1" applyAlignment="1">
      <alignment horizontal="center" vertical="center"/>
    </xf>
    <xf numFmtId="170" fontId="7" fillId="5" borderId="0" xfId="3" applyNumberFormat="1" applyFont="1" applyFill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23" fillId="5" borderId="0" xfId="3" applyFont="1" applyFill="1" applyBorder="1" applyAlignment="1">
      <alignment horizontal="center" vertical="center"/>
    </xf>
    <xf numFmtId="0" fontId="7" fillId="5" borderId="0" xfId="3" applyFont="1" applyFill="1" applyAlignment="1">
      <alignment horizontal="center" vertical="center"/>
    </xf>
    <xf numFmtId="0" fontId="7" fillId="5" borderId="0" xfId="3" applyFont="1" applyFill="1" applyBorder="1" applyAlignment="1">
      <alignment horizontal="center" vertical="center"/>
    </xf>
    <xf numFmtId="49" fontId="13" fillId="5" borderId="0" xfId="3" applyNumberFormat="1" applyFont="1" applyFill="1" applyBorder="1" applyAlignment="1">
      <alignment horizontal="left" vertical="center" wrapText="1"/>
    </xf>
    <xf numFmtId="49" fontId="14" fillId="0" borderId="0" xfId="4" applyNumberFormat="1" applyFont="1" applyFill="1" applyBorder="1" applyAlignment="1">
      <alignment horizontal="left" vertical="center" wrapText="1"/>
    </xf>
    <xf numFmtId="49" fontId="40" fillId="5" borderId="0" xfId="3" applyNumberFormat="1" applyFont="1" applyFill="1" applyAlignment="1">
      <alignment horizontal="center" vertical="center"/>
    </xf>
    <xf numFmtId="49" fontId="12" fillId="5" borderId="0" xfId="3" applyNumberFormat="1" applyFont="1" applyFill="1" applyAlignment="1">
      <alignment horizontal="center" vertical="center"/>
    </xf>
    <xf numFmtId="49" fontId="12" fillId="5" borderId="0" xfId="3" applyNumberFormat="1" applyFont="1" applyFill="1"/>
    <xf numFmtId="168" fontId="12" fillId="5" borderId="0" xfId="6" applyNumberFormat="1" applyFont="1" applyFill="1"/>
    <xf numFmtId="0" fontId="12" fillId="5" borderId="0" xfId="3" applyFont="1" applyFill="1"/>
    <xf numFmtId="43" fontId="12" fillId="5" borderId="0" xfId="1" applyFont="1" applyFill="1"/>
    <xf numFmtId="0" fontId="19" fillId="5" borderId="0" xfId="3" applyFont="1" applyFill="1" applyBorder="1"/>
    <xf numFmtId="0" fontId="14" fillId="5" borderId="0" xfId="3" applyFont="1" applyFill="1" applyBorder="1" applyAlignment="1">
      <alignment horizontal="center" vertical="center"/>
    </xf>
    <xf numFmtId="0" fontId="15" fillId="5" borderId="0" xfId="3" applyFont="1" applyFill="1" applyBorder="1"/>
    <xf numFmtId="0" fontId="5" fillId="5" borderId="0" xfId="3" applyFont="1" applyFill="1" applyBorder="1"/>
    <xf numFmtId="4" fontId="16" fillId="5" borderId="18" xfId="5" applyNumberFormat="1" applyFont="1" applyFill="1" applyBorder="1" applyAlignment="1">
      <alignment horizontal="center" vertical="center" wrapText="1"/>
    </xf>
    <xf numFmtId="4" fontId="16" fillId="5" borderId="19" xfId="5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13" fillId="5" borderId="45" xfId="3" applyFont="1" applyFill="1" applyBorder="1" applyAlignment="1">
      <alignment horizontal="center" vertical="center" wrapText="1"/>
    </xf>
    <xf numFmtId="0" fontId="13" fillId="5" borderId="44" xfId="3" applyFont="1" applyFill="1" applyBorder="1" applyAlignment="1">
      <alignment horizontal="center" vertical="center"/>
    </xf>
    <xf numFmtId="0" fontId="13" fillId="5" borderId="39" xfId="3" applyFont="1" applyFill="1" applyBorder="1" applyAlignment="1">
      <alignment horizontal="center" vertical="center"/>
    </xf>
    <xf numFmtId="0" fontId="13" fillId="5" borderId="40" xfId="3" applyFont="1" applyFill="1" applyBorder="1" applyAlignment="1">
      <alignment horizontal="center" vertical="center"/>
    </xf>
    <xf numFmtId="0" fontId="7" fillId="5" borderId="0" xfId="13" applyFont="1" applyFill="1" applyAlignment="1">
      <alignment vertical="center"/>
    </xf>
    <xf numFmtId="0" fontId="5" fillId="5" borderId="0" xfId="13" applyFont="1" applyFill="1" applyAlignment="1">
      <alignment vertical="center"/>
    </xf>
    <xf numFmtId="0" fontId="19" fillId="5" borderId="0" xfId="9" applyFont="1" applyFill="1" applyAlignment="1">
      <alignment vertical="center"/>
    </xf>
    <xf numFmtId="0" fontId="19" fillId="5" borderId="0" xfId="13" applyFont="1" applyFill="1" applyAlignment="1">
      <alignment vertical="center"/>
    </xf>
    <xf numFmtId="0" fontId="19" fillId="5" borderId="0" xfId="13" applyFont="1" applyFill="1" applyBorder="1" applyAlignment="1">
      <alignment horizontal="center" vertical="center"/>
    </xf>
    <xf numFmtId="0" fontId="19" fillId="5" borderId="0" xfId="13" applyFont="1" applyFill="1" applyAlignment="1">
      <alignment horizontal="center" vertical="center"/>
    </xf>
    <xf numFmtId="0" fontId="5" fillId="5" borderId="0" xfId="13" applyFont="1" applyFill="1" applyBorder="1" applyAlignment="1">
      <alignment vertical="center"/>
    </xf>
    <xf numFmtId="0" fontId="19" fillId="5" borderId="0" xfId="13" applyFont="1" applyFill="1" applyBorder="1" applyAlignment="1">
      <alignment vertical="center"/>
    </xf>
    <xf numFmtId="0" fontId="7" fillId="5" borderId="0" xfId="13" applyFont="1" applyFill="1" applyBorder="1" applyAlignment="1">
      <alignment vertical="center"/>
    </xf>
    <xf numFmtId="0" fontId="7" fillId="5" borderId="0" xfId="13" applyFont="1" applyFill="1" applyBorder="1" applyAlignment="1">
      <alignment horizontal="center" vertical="center"/>
    </xf>
    <xf numFmtId="0" fontId="19" fillId="5" borderId="0" xfId="13" applyFont="1" applyFill="1" applyBorder="1" applyAlignment="1">
      <alignment horizontal="right" vertical="center"/>
    </xf>
    <xf numFmtId="0" fontId="19" fillId="5" borderId="18" xfId="13" applyFont="1" applyFill="1" applyBorder="1" applyAlignment="1">
      <alignment horizontal="center" vertical="center"/>
    </xf>
    <xf numFmtId="0" fontId="19" fillId="5" borderId="25" xfId="9" applyFont="1" applyFill="1" applyBorder="1" applyAlignment="1">
      <alignment horizontal="center" vertical="center"/>
    </xf>
    <xf numFmtId="0" fontId="19" fillId="5" borderId="0" xfId="9" applyFont="1" applyFill="1" applyBorder="1" applyAlignment="1">
      <alignment horizontal="center" vertical="center"/>
    </xf>
    <xf numFmtId="0" fontId="43" fillId="6" borderId="59" xfId="9" applyFont="1" applyFill="1" applyBorder="1" applyAlignment="1">
      <alignment vertical="center"/>
    </xf>
    <xf numFmtId="0" fontId="19" fillId="5" borderId="0" xfId="9" applyFont="1" applyFill="1" applyAlignment="1">
      <alignment horizontal="center" vertical="center"/>
    </xf>
    <xf numFmtId="172" fontId="19" fillId="5" borderId="0" xfId="9" applyNumberFormat="1" applyFont="1" applyFill="1" applyBorder="1" applyAlignment="1">
      <alignment horizontal="center" vertical="center"/>
    </xf>
    <xf numFmtId="171" fontId="19" fillId="5" borderId="0" xfId="9" applyNumberFormat="1" applyFont="1" applyFill="1" applyBorder="1" applyAlignment="1">
      <alignment horizontal="right" vertical="center"/>
    </xf>
    <xf numFmtId="49" fontId="43" fillId="0" borderId="0" xfId="9" applyNumberFormat="1" applyFont="1" applyFill="1" applyBorder="1" applyAlignment="1">
      <alignment vertical="center"/>
    </xf>
    <xf numFmtId="0" fontId="42" fillId="0" borderId="65" xfId="14" applyFont="1" applyFill="1" applyBorder="1" applyAlignment="1" applyProtection="1">
      <alignment horizontal="center" vertical="center"/>
    </xf>
    <xf numFmtId="0" fontId="20" fillId="8" borderId="9" xfId="16" applyFont="1" applyFill="1" applyBorder="1" applyAlignment="1" applyProtection="1">
      <alignment vertical="top" wrapText="1"/>
    </xf>
    <xf numFmtId="0" fontId="20" fillId="8" borderId="10" xfId="16" applyFont="1" applyFill="1" applyBorder="1" applyAlignment="1" applyProtection="1">
      <alignment vertical="top" wrapText="1"/>
    </xf>
    <xf numFmtId="0" fontId="20" fillId="8" borderId="66" xfId="16" applyFont="1" applyFill="1" applyBorder="1" applyAlignment="1" applyProtection="1">
      <alignment vertical="top" wrapText="1"/>
    </xf>
    <xf numFmtId="49" fontId="42" fillId="8" borderId="65" xfId="14" applyNumberFormat="1" applyFont="1" applyFill="1" applyBorder="1" applyAlignment="1" applyProtection="1">
      <alignment horizontal="center" vertical="center"/>
    </xf>
    <xf numFmtId="0" fontId="19" fillId="0" borderId="67" xfId="14" applyFont="1" applyFill="1" applyBorder="1" applyAlignment="1" applyProtection="1">
      <alignment horizontal="center" vertical="center"/>
    </xf>
    <xf numFmtId="0" fontId="20" fillId="8" borderId="14" xfId="16" applyFont="1" applyFill="1" applyBorder="1" applyAlignment="1" applyProtection="1">
      <alignment vertical="top" wrapText="1"/>
    </xf>
    <xf numFmtId="0" fontId="20" fillId="8" borderId="15" xfId="16" applyFont="1" applyFill="1" applyBorder="1" applyAlignment="1" applyProtection="1">
      <alignment vertical="top" wrapText="1"/>
    </xf>
    <xf numFmtId="0" fontId="20" fillId="8" borderId="68" xfId="16" applyFont="1" applyFill="1" applyBorder="1" applyAlignment="1" applyProtection="1">
      <alignment vertical="top" wrapText="1"/>
    </xf>
    <xf numFmtId="0" fontId="45" fillId="0" borderId="67" xfId="14" applyFont="1" applyFill="1" applyBorder="1" applyAlignment="1" applyProtection="1">
      <alignment horizontal="center" vertical="center"/>
    </xf>
    <xf numFmtId="0" fontId="46" fillId="8" borderId="14" xfId="16" applyFont="1" applyFill="1" applyBorder="1" applyAlignment="1" applyProtection="1">
      <alignment vertical="top" wrapText="1"/>
    </xf>
    <xf numFmtId="0" fontId="46" fillId="8" borderId="15" xfId="16" applyFont="1" applyFill="1" applyBorder="1" applyAlignment="1" applyProtection="1">
      <alignment vertical="top" wrapText="1"/>
    </xf>
    <xf numFmtId="0" fontId="46" fillId="8" borderId="68" xfId="16" applyFont="1" applyFill="1" applyBorder="1" applyAlignment="1" applyProtection="1">
      <alignment vertical="top" wrapText="1"/>
    </xf>
    <xf numFmtId="0" fontId="19" fillId="0" borderId="14" xfId="16" applyFont="1" applyFill="1" applyBorder="1" applyAlignment="1" applyProtection="1">
      <alignment vertical="top" wrapText="1"/>
    </xf>
    <xf numFmtId="0" fontId="19" fillId="0" borderId="15" xfId="16" applyFont="1" applyFill="1" applyBorder="1" applyAlignment="1" applyProtection="1">
      <alignment vertical="top" wrapText="1"/>
    </xf>
    <xf numFmtId="0" fontId="19" fillId="0" borderId="68" xfId="16" applyFont="1" applyFill="1" applyBorder="1" applyAlignment="1" applyProtection="1">
      <alignment vertical="top" wrapText="1"/>
    </xf>
    <xf numFmtId="49" fontId="42" fillId="0" borderId="65" xfId="14" applyNumberFormat="1" applyFont="1" applyFill="1" applyBorder="1" applyAlignment="1" applyProtection="1">
      <alignment horizontal="center" vertical="center"/>
    </xf>
    <xf numFmtId="0" fontId="19" fillId="0" borderId="65" xfId="14" applyFont="1" applyFill="1" applyBorder="1" applyAlignment="1" applyProtection="1">
      <alignment horizontal="center" vertical="center"/>
    </xf>
    <xf numFmtId="0" fontId="19" fillId="0" borderId="64" xfId="14" applyFont="1" applyFill="1" applyBorder="1" applyAlignment="1" applyProtection="1">
      <alignment horizontal="center" vertical="center"/>
    </xf>
    <xf numFmtId="0" fontId="19" fillId="0" borderId="51" xfId="16" applyFont="1" applyFill="1" applyBorder="1" applyAlignment="1" applyProtection="1">
      <alignment vertical="top" wrapText="1"/>
    </xf>
    <xf numFmtId="0" fontId="19" fillId="0" borderId="52" xfId="16" applyFont="1" applyFill="1" applyBorder="1" applyAlignment="1" applyProtection="1">
      <alignment vertical="top" wrapText="1"/>
    </xf>
    <xf numFmtId="0" fontId="19" fillId="0" borderId="58" xfId="16" applyFont="1" applyFill="1" applyBorder="1" applyAlignment="1" applyProtection="1">
      <alignment vertical="top" wrapText="1"/>
    </xf>
    <xf numFmtId="49" fontId="42" fillId="0" borderId="74" xfId="14" applyNumberFormat="1" applyFont="1" applyFill="1" applyBorder="1" applyAlignment="1" applyProtection="1">
      <alignment horizontal="center" vertical="center"/>
    </xf>
    <xf numFmtId="49" fontId="42" fillId="8" borderId="63" xfId="14" applyNumberFormat="1" applyFont="1" applyFill="1" applyBorder="1" applyAlignment="1" applyProtection="1">
      <alignment horizontal="center" vertical="center"/>
    </xf>
    <xf numFmtId="0" fontId="45" fillId="0" borderId="14" xfId="16" applyFont="1" applyFill="1" applyBorder="1" applyAlignment="1" applyProtection="1">
      <alignment vertical="top" wrapText="1"/>
    </xf>
    <xf numFmtId="0" fontId="45" fillId="0" borderId="15" xfId="16" applyFont="1" applyFill="1" applyBorder="1" applyAlignment="1" applyProtection="1">
      <alignment vertical="top" wrapText="1"/>
    </xf>
    <xf numFmtId="0" fontId="45" fillId="0" borderId="68" xfId="16" applyFont="1" applyFill="1" applyBorder="1" applyAlignment="1" applyProtection="1">
      <alignment vertical="top" wrapText="1"/>
    </xf>
    <xf numFmtId="0" fontId="46" fillId="0" borderId="14" xfId="16" applyFont="1" applyFill="1" applyBorder="1" applyAlignment="1" applyProtection="1">
      <alignment vertical="top" wrapText="1"/>
    </xf>
    <xf numFmtId="0" fontId="46" fillId="0" borderId="15" xfId="16" applyFont="1" applyFill="1" applyBorder="1" applyAlignment="1" applyProtection="1">
      <alignment vertical="top" wrapText="1"/>
    </xf>
    <xf numFmtId="0" fontId="46" fillId="0" borderId="68" xfId="16" applyFont="1" applyFill="1" applyBorder="1" applyAlignment="1" applyProtection="1">
      <alignment vertical="top" wrapText="1"/>
    </xf>
    <xf numFmtId="0" fontId="19" fillId="0" borderId="72" xfId="14" applyFont="1" applyFill="1" applyBorder="1" applyAlignment="1" applyProtection="1">
      <alignment horizontal="center" vertical="center"/>
    </xf>
    <xf numFmtId="0" fontId="19" fillId="0" borderId="14" xfId="16" applyFont="1" applyFill="1" applyBorder="1" applyAlignment="1" applyProtection="1">
      <alignment vertical="center" wrapText="1"/>
    </xf>
    <xf numFmtId="0" fontId="19" fillId="0" borderId="15" xfId="16" applyFont="1" applyFill="1" applyBorder="1" applyAlignment="1" applyProtection="1">
      <alignment vertical="center" wrapText="1"/>
    </xf>
    <xf numFmtId="0" fontId="19" fillId="0" borderId="68" xfId="16" applyFont="1" applyFill="1" applyBorder="1" applyAlignment="1" applyProtection="1">
      <alignment vertical="center" wrapText="1"/>
    </xf>
    <xf numFmtId="0" fontId="19" fillId="0" borderId="67" xfId="14" applyFont="1" applyFill="1" applyBorder="1" applyAlignment="1">
      <alignment horizontal="center" vertical="center"/>
    </xf>
    <xf numFmtId="0" fontId="48" fillId="0" borderId="67" xfId="14" applyFont="1" applyFill="1" applyBorder="1" applyAlignment="1" applyProtection="1">
      <alignment horizontal="center" vertical="center"/>
    </xf>
    <xf numFmtId="0" fontId="19" fillId="0" borderId="15" xfId="16" applyFont="1" applyFill="1" applyBorder="1" applyAlignment="1" applyProtection="1">
      <alignment vertical="top"/>
    </xf>
    <xf numFmtId="0" fontId="19" fillId="0" borderId="68" xfId="16" applyFont="1" applyFill="1" applyBorder="1" applyAlignment="1" applyProtection="1">
      <alignment vertical="top"/>
    </xf>
    <xf numFmtId="0" fontId="49" fillId="0" borderId="67" xfId="14" applyFont="1" applyFill="1" applyBorder="1" applyAlignment="1" applyProtection="1">
      <alignment horizontal="center" vertical="center"/>
    </xf>
    <xf numFmtId="0" fontId="46" fillId="0" borderId="51" xfId="16" applyFont="1" applyFill="1" applyBorder="1" applyAlignment="1" applyProtection="1">
      <alignment vertical="top" wrapText="1"/>
    </xf>
    <xf numFmtId="0" fontId="46" fillId="0" borderId="52" xfId="16" applyFont="1" applyFill="1" applyBorder="1" applyAlignment="1" applyProtection="1">
      <alignment vertical="top" wrapText="1"/>
    </xf>
    <xf numFmtId="0" fontId="46" fillId="0" borderId="58" xfId="16" applyFont="1" applyFill="1" applyBorder="1" applyAlignment="1" applyProtection="1">
      <alignment vertical="top" wrapText="1"/>
    </xf>
    <xf numFmtId="0" fontId="20" fillId="0" borderId="14" xfId="16" applyFont="1" applyFill="1" applyBorder="1" applyAlignment="1" applyProtection="1">
      <alignment vertical="top" wrapText="1"/>
    </xf>
    <xf numFmtId="0" fontId="20" fillId="0" borderId="15" xfId="16" applyFont="1" applyFill="1" applyBorder="1" applyAlignment="1" applyProtection="1">
      <alignment vertical="top" wrapText="1"/>
    </xf>
    <xf numFmtId="0" fontId="20" fillId="0" borderId="68" xfId="16" applyFont="1" applyFill="1" applyBorder="1" applyAlignment="1" applyProtection="1">
      <alignment vertical="top" wrapText="1"/>
    </xf>
    <xf numFmtId="0" fontId="19" fillId="0" borderId="63" xfId="14" applyFont="1" applyFill="1" applyBorder="1" applyAlignment="1" applyProtection="1">
      <alignment horizontal="center" vertical="center"/>
    </xf>
    <xf numFmtId="0" fontId="20" fillId="0" borderId="51" xfId="16" applyFont="1" applyFill="1" applyBorder="1" applyAlignment="1" applyProtection="1">
      <alignment vertical="top" wrapText="1"/>
    </xf>
    <xf numFmtId="0" fontId="20" fillId="0" borderId="52" xfId="16" applyFont="1" applyFill="1" applyBorder="1" applyAlignment="1" applyProtection="1">
      <alignment vertical="top" wrapText="1"/>
    </xf>
    <xf numFmtId="0" fontId="20" fillId="0" borderId="58" xfId="16" applyFont="1" applyFill="1" applyBorder="1" applyAlignment="1" applyProtection="1">
      <alignment vertical="top" wrapText="1"/>
    </xf>
    <xf numFmtId="49" fontId="42" fillId="0" borderId="64" xfId="14" applyNumberFormat="1" applyFont="1" applyFill="1" applyBorder="1" applyAlignment="1" applyProtection="1">
      <alignment horizontal="center" vertical="center"/>
    </xf>
    <xf numFmtId="171" fontId="5" fillId="5" borderId="0" xfId="13" applyNumberFormat="1" applyFont="1" applyFill="1" applyAlignment="1">
      <alignment vertical="center"/>
    </xf>
    <xf numFmtId="0" fontId="50" fillId="6" borderId="0" xfId="13" applyFont="1" applyFill="1" applyAlignment="1">
      <alignment vertical="center"/>
    </xf>
    <xf numFmtId="171" fontId="19" fillId="5" borderId="0" xfId="13" applyNumberFormat="1" applyFont="1" applyFill="1" applyAlignment="1">
      <alignment horizontal="center" vertical="center"/>
    </xf>
    <xf numFmtId="0" fontId="43" fillId="6" borderId="0" xfId="13" applyFont="1" applyFill="1" applyAlignment="1">
      <alignment vertical="center"/>
    </xf>
    <xf numFmtId="0" fontId="43" fillId="6" borderId="0" xfId="13" applyFont="1" applyFill="1" applyBorder="1" applyAlignment="1">
      <alignment vertical="center"/>
    </xf>
    <xf numFmtId="171" fontId="7" fillId="5" borderId="0" xfId="13" applyNumberFormat="1" applyFont="1" applyFill="1" applyBorder="1" applyAlignment="1">
      <alignment horizontal="center" vertical="center"/>
    </xf>
    <xf numFmtId="0" fontId="19" fillId="5" borderId="45" xfId="9" applyFont="1" applyFill="1" applyBorder="1" applyAlignment="1">
      <alignment vertical="center"/>
    </xf>
    <xf numFmtId="0" fontId="43" fillId="6" borderId="4" xfId="9" applyFont="1" applyFill="1" applyBorder="1" applyAlignment="1">
      <alignment vertical="center"/>
    </xf>
    <xf numFmtId="171" fontId="19" fillId="5" borderId="0" xfId="9" applyNumberFormat="1" applyFont="1" applyFill="1" applyBorder="1" applyAlignment="1">
      <alignment horizontal="center" vertical="center"/>
    </xf>
    <xf numFmtId="1" fontId="20" fillId="5" borderId="0" xfId="15" applyNumberFormat="1" applyFont="1" applyFill="1" applyBorder="1" applyAlignment="1">
      <alignment vertical="center" wrapText="1"/>
    </xf>
    <xf numFmtId="0" fontId="5" fillId="5" borderId="0" xfId="9" applyFont="1" applyFill="1" applyAlignment="1">
      <alignment vertical="center"/>
    </xf>
    <xf numFmtId="0" fontId="19" fillId="0" borderId="63" xfId="14" applyFont="1" applyFill="1" applyBorder="1" applyAlignment="1">
      <alignment horizontal="center" vertical="center"/>
    </xf>
    <xf numFmtId="0" fontId="20" fillId="8" borderId="14" xfId="16" applyFont="1" applyFill="1" applyBorder="1" applyAlignment="1" applyProtection="1">
      <alignment horizontal="center" vertical="top" wrapText="1"/>
    </xf>
    <xf numFmtId="49" fontId="5" fillId="8" borderId="63" xfId="9" applyNumberFormat="1" applyFont="1" applyFill="1" applyBorder="1" applyAlignment="1">
      <alignment horizontal="center" vertical="center"/>
    </xf>
    <xf numFmtId="0" fontId="5" fillId="0" borderId="0" xfId="9" applyFont="1" applyFill="1" applyAlignment="1">
      <alignment vertical="center"/>
    </xf>
    <xf numFmtId="0" fontId="20" fillId="8" borderId="15" xfId="16" applyFont="1" applyFill="1" applyBorder="1" applyAlignment="1" applyProtection="1">
      <alignment horizontal="center" vertical="top" wrapText="1"/>
    </xf>
    <xf numFmtId="0" fontId="20" fillId="8" borderId="68" xfId="16" applyFont="1" applyFill="1" applyBorder="1" applyAlignment="1" applyProtection="1">
      <alignment horizontal="center" vertical="top" wrapText="1"/>
    </xf>
    <xf numFmtId="49" fontId="5" fillId="8" borderId="67" xfId="9" applyNumberFormat="1" applyFont="1" applyFill="1" applyBorder="1" applyAlignment="1">
      <alignment horizontal="center" vertical="center"/>
    </xf>
    <xf numFmtId="0" fontId="19" fillId="8" borderId="67" xfId="14" applyFont="1" applyFill="1" applyBorder="1" applyAlignment="1">
      <alignment horizontal="center" vertical="center"/>
    </xf>
    <xf numFmtId="0" fontId="46" fillId="0" borderId="14" xfId="16" applyFont="1" applyFill="1" applyBorder="1" applyAlignment="1" applyProtection="1">
      <alignment horizontal="center" vertical="top" wrapText="1"/>
    </xf>
    <xf numFmtId="0" fontId="46" fillId="0" borderId="15" xfId="16" applyFont="1" applyFill="1" applyBorder="1" applyAlignment="1" applyProtection="1">
      <alignment horizontal="center" vertical="top" wrapText="1"/>
    </xf>
    <xf numFmtId="0" fontId="46" fillId="0" borderId="68" xfId="16" applyFont="1" applyFill="1" applyBorder="1" applyAlignment="1" applyProtection="1">
      <alignment horizontal="center" vertical="top" wrapText="1"/>
    </xf>
    <xf numFmtId="0" fontId="19" fillId="0" borderId="14" xfId="16" applyFont="1" applyFill="1" applyBorder="1" applyAlignment="1" applyProtection="1">
      <alignment horizontal="center" vertical="top" wrapText="1"/>
    </xf>
    <xf numFmtId="0" fontId="19" fillId="0" borderId="15" xfId="16" applyFont="1" applyFill="1" applyBorder="1" applyAlignment="1" applyProtection="1">
      <alignment horizontal="center" vertical="top" wrapText="1"/>
    </xf>
    <xf numFmtId="0" fontId="19" fillId="0" borderId="68" xfId="16" applyFont="1" applyFill="1" applyBorder="1" applyAlignment="1" applyProtection="1">
      <alignment horizontal="center" vertical="top" wrapText="1"/>
    </xf>
    <xf numFmtId="0" fontId="46" fillId="0" borderId="15" xfId="16" applyFont="1" applyFill="1" applyBorder="1" applyAlignment="1" applyProtection="1">
      <alignment horizontal="center" vertical="top"/>
    </xf>
    <xf numFmtId="0" fontId="46" fillId="0" borderId="68" xfId="16" applyFont="1" applyFill="1" applyBorder="1" applyAlignment="1" applyProtection="1">
      <alignment horizontal="center" vertical="top"/>
    </xf>
    <xf numFmtId="0" fontId="20" fillId="8" borderId="51" xfId="16" applyFont="1" applyFill="1" applyBorder="1" applyAlignment="1" applyProtection="1">
      <alignment horizontal="center" vertical="top" wrapText="1"/>
    </xf>
    <xf numFmtId="0" fontId="20" fillId="8" borderId="52" xfId="16" applyFont="1" applyFill="1" applyBorder="1" applyAlignment="1" applyProtection="1">
      <alignment horizontal="center" vertical="top" wrapText="1"/>
    </xf>
    <xf numFmtId="0" fontId="20" fillId="8" borderId="58" xfId="16" applyFont="1" applyFill="1" applyBorder="1" applyAlignment="1" applyProtection="1">
      <alignment horizontal="center" vertical="top" wrapText="1"/>
    </xf>
    <xf numFmtId="49" fontId="5" fillId="8" borderId="64" xfId="9" applyNumberFormat="1" applyFont="1" applyFill="1" applyBorder="1" applyAlignment="1">
      <alignment horizontal="center" vertical="center"/>
    </xf>
    <xf numFmtId="0" fontId="20" fillId="8" borderId="9" xfId="16" applyFont="1" applyFill="1" applyBorder="1" applyAlignment="1" applyProtection="1">
      <alignment horizontal="center" vertical="top" wrapText="1"/>
    </xf>
    <xf numFmtId="0" fontId="20" fillId="8" borderId="10" xfId="16" applyFont="1" applyFill="1" applyBorder="1" applyAlignment="1" applyProtection="1">
      <alignment horizontal="center" vertical="top" wrapText="1"/>
    </xf>
    <xf numFmtId="0" fontId="20" fillId="8" borderId="66" xfId="16" applyFont="1" applyFill="1" applyBorder="1" applyAlignment="1" applyProtection="1">
      <alignment horizontal="center" vertical="top" wrapText="1"/>
    </xf>
    <xf numFmtId="0" fontId="19" fillId="8" borderId="65" xfId="14" applyFont="1" applyFill="1" applyBorder="1" applyAlignment="1">
      <alignment horizontal="center" vertical="center"/>
    </xf>
    <xf numFmtId="0" fontId="46" fillId="0" borderId="51" xfId="16" applyFont="1" applyFill="1" applyBorder="1" applyAlignment="1" applyProtection="1">
      <alignment horizontal="center" vertical="top" wrapText="1"/>
    </xf>
    <xf numFmtId="0" fontId="46" fillId="0" borderId="52" xfId="16" applyFont="1" applyFill="1" applyBorder="1" applyAlignment="1" applyProtection="1">
      <alignment horizontal="center" vertical="top" wrapText="1"/>
    </xf>
    <xf numFmtId="0" fontId="46" fillId="0" borderId="58" xfId="16" applyFont="1" applyFill="1" applyBorder="1" applyAlignment="1" applyProtection="1">
      <alignment horizontal="center" vertical="top" wrapText="1"/>
    </xf>
    <xf numFmtId="0" fontId="19" fillId="0" borderId="72" xfId="14" applyFont="1" applyFill="1" applyBorder="1" applyAlignment="1">
      <alignment horizontal="center" vertical="center"/>
    </xf>
    <xf numFmtId="0" fontId="19" fillId="8" borderId="63" xfId="14" applyFont="1" applyFill="1" applyBorder="1" applyAlignment="1">
      <alignment horizontal="center" vertical="center"/>
    </xf>
    <xf numFmtId="0" fontId="20" fillId="0" borderId="14" xfId="16" applyFont="1" applyFill="1" applyBorder="1" applyAlignment="1" applyProtection="1">
      <alignment horizontal="center" vertical="top" wrapText="1"/>
    </xf>
    <xf numFmtId="0" fontId="20" fillId="0" borderId="15" xfId="16" applyFont="1" applyFill="1" applyBorder="1" applyAlignment="1" applyProtection="1">
      <alignment horizontal="center" vertical="top" wrapText="1"/>
    </xf>
    <xf numFmtId="0" fontId="20" fillId="0" borderId="68" xfId="16" applyFont="1" applyFill="1" applyBorder="1" applyAlignment="1" applyProtection="1">
      <alignment horizontal="center" vertical="top" wrapText="1"/>
    </xf>
    <xf numFmtId="0" fontId="20" fillId="0" borderId="51" xfId="16" applyFont="1" applyFill="1" applyBorder="1" applyAlignment="1" applyProtection="1">
      <alignment horizontal="center" vertical="top" wrapText="1"/>
    </xf>
    <xf numFmtId="0" fontId="20" fillId="0" borderId="52" xfId="16" applyFont="1" applyFill="1" applyBorder="1" applyAlignment="1" applyProtection="1">
      <alignment horizontal="center" vertical="top" wrapText="1"/>
    </xf>
    <xf numFmtId="0" fontId="20" fillId="0" borderId="58" xfId="16" applyFont="1" applyFill="1" applyBorder="1" applyAlignment="1" applyProtection="1">
      <alignment horizontal="center" vertical="top" wrapText="1"/>
    </xf>
    <xf numFmtId="0" fontId="46" fillId="6" borderId="14" xfId="16" applyFont="1" applyFill="1" applyBorder="1" applyAlignment="1" applyProtection="1">
      <alignment horizontal="center" vertical="top" wrapText="1"/>
    </xf>
    <xf numFmtId="0" fontId="46" fillId="6" borderId="15" xfId="16" applyFont="1" applyFill="1" applyBorder="1" applyAlignment="1" applyProtection="1">
      <alignment horizontal="center" vertical="top" wrapText="1"/>
    </xf>
    <xf numFmtId="0" fontId="46" fillId="6" borderId="68" xfId="16" applyFont="1" applyFill="1" applyBorder="1" applyAlignment="1" applyProtection="1">
      <alignment horizontal="center" vertical="top" wrapText="1"/>
    </xf>
    <xf numFmtId="0" fontId="46" fillId="0" borderId="14" xfId="16" applyFont="1" applyFill="1" applyBorder="1" applyAlignment="1" applyProtection="1">
      <alignment horizontal="center" vertical="center" wrapText="1"/>
    </xf>
    <xf numFmtId="0" fontId="46" fillId="0" borderId="15" xfId="16" applyFont="1" applyFill="1" applyBorder="1" applyAlignment="1" applyProtection="1">
      <alignment horizontal="center" vertical="center" wrapText="1"/>
    </xf>
    <xf numFmtId="0" fontId="46" fillId="0" borderId="68" xfId="16" applyFont="1" applyFill="1" applyBorder="1" applyAlignment="1" applyProtection="1">
      <alignment horizontal="center" vertical="center" wrapText="1"/>
    </xf>
    <xf numFmtId="0" fontId="19" fillId="0" borderId="14" xfId="16" applyFont="1" applyFill="1" applyBorder="1" applyAlignment="1" applyProtection="1">
      <alignment horizontal="center" vertical="center" wrapText="1"/>
    </xf>
    <xf numFmtId="0" fontId="19" fillId="0" borderId="15" xfId="16" applyFont="1" applyFill="1" applyBorder="1" applyAlignment="1" applyProtection="1">
      <alignment horizontal="center" vertical="center" wrapText="1"/>
    </xf>
    <xf numFmtId="0" fontId="19" fillId="0" borderId="68" xfId="16" applyFont="1" applyFill="1" applyBorder="1" applyAlignment="1" applyProtection="1">
      <alignment horizontal="center" vertical="center" wrapText="1"/>
    </xf>
    <xf numFmtId="0" fontId="46" fillId="8" borderId="51" xfId="16" applyFont="1" applyFill="1" applyBorder="1" applyAlignment="1" applyProtection="1">
      <alignment horizontal="center" vertical="top" wrapText="1"/>
    </xf>
    <xf numFmtId="0" fontId="46" fillId="8" borderId="52" xfId="16" applyFont="1" applyFill="1" applyBorder="1" applyAlignment="1" applyProtection="1">
      <alignment horizontal="center" vertical="top" wrapText="1"/>
    </xf>
    <xf numFmtId="0" fontId="46" fillId="8" borderId="58" xfId="16" applyFont="1" applyFill="1" applyBorder="1" applyAlignment="1" applyProtection="1">
      <alignment horizontal="center" vertical="top" wrapText="1"/>
    </xf>
    <xf numFmtId="0" fontId="19" fillId="8" borderId="64" xfId="14" applyFont="1" applyFill="1" applyBorder="1" applyAlignment="1">
      <alignment horizontal="center" vertical="center"/>
    </xf>
    <xf numFmtId="43" fontId="5" fillId="0" borderId="0" xfId="1" applyFont="1" applyFill="1" applyAlignment="1">
      <alignment vertical="center"/>
    </xf>
    <xf numFmtId="0" fontId="19" fillId="0" borderId="64" xfId="14" applyFont="1" applyFill="1" applyBorder="1" applyAlignment="1">
      <alignment horizontal="center" vertical="center"/>
    </xf>
    <xf numFmtId="0" fontId="19" fillId="5" borderId="0" xfId="14" applyFont="1" applyFill="1" applyAlignment="1">
      <alignment vertical="center"/>
    </xf>
    <xf numFmtId="0" fontId="19" fillId="6" borderId="0" xfId="14" applyFont="1" applyFill="1" applyAlignment="1">
      <alignment horizontal="left" vertical="center"/>
    </xf>
    <xf numFmtId="0" fontId="19" fillId="6" borderId="0" xfId="14" applyFont="1" applyFill="1" applyBorder="1" applyAlignment="1">
      <alignment vertical="center"/>
    </xf>
    <xf numFmtId="171" fontId="20" fillId="0" borderId="0" xfId="12" applyNumberFormat="1" applyFont="1" applyFill="1" applyBorder="1" applyAlignment="1" applyProtection="1">
      <alignment horizontal="right" vertical="center" wrapText="1"/>
    </xf>
    <xf numFmtId="169" fontId="19" fillId="6" borderId="0" xfId="12" applyNumberFormat="1" applyFont="1" applyFill="1" applyBorder="1" applyAlignment="1">
      <alignment vertical="center"/>
    </xf>
    <xf numFmtId="0" fontId="43" fillId="6" borderId="0" xfId="14" applyFont="1" applyFill="1" applyBorder="1" applyAlignment="1">
      <alignment vertical="center"/>
    </xf>
    <xf numFmtId="171" fontId="5" fillId="5" borderId="0" xfId="9" applyNumberFormat="1" applyFont="1" applyFill="1" applyAlignment="1">
      <alignment vertical="center"/>
    </xf>
    <xf numFmtId="0" fontId="51" fillId="5" borderId="0" xfId="14" applyFont="1" applyFill="1" applyAlignment="1">
      <alignment vertical="center"/>
    </xf>
    <xf numFmtId="0" fontId="5" fillId="5" borderId="0" xfId="9" applyFont="1" applyFill="1" applyBorder="1" applyAlignment="1">
      <alignment vertical="center"/>
    </xf>
    <xf numFmtId="0" fontId="20" fillId="6" borderId="0" xfId="14" applyFont="1" applyFill="1" applyBorder="1" applyAlignment="1">
      <alignment vertical="center"/>
    </xf>
    <xf numFmtId="0" fontId="19" fillId="6" borderId="0" xfId="9" applyFont="1" applyFill="1" applyBorder="1" applyAlignment="1">
      <alignment horizontal="right" vertical="center"/>
    </xf>
    <xf numFmtId="0" fontId="19" fillId="6" borderId="0" xfId="9" applyFont="1" applyFill="1" applyBorder="1" applyAlignment="1">
      <alignment horizontal="left" vertical="center"/>
    </xf>
    <xf numFmtId="166" fontId="19" fillId="6" borderId="0" xfId="12" applyFont="1" applyFill="1" applyBorder="1" applyAlignment="1">
      <alignment vertical="center"/>
    </xf>
    <xf numFmtId="0" fontId="5" fillId="0" borderId="0" xfId="13" applyFont="1" applyFill="1" applyAlignment="1">
      <alignment vertical="center"/>
    </xf>
    <xf numFmtId="0" fontId="19" fillId="6" borderId="0" xfId="13" applyFont="1" applyFill="1" applyBorder="1" applyAlignment="1">
      <alignment horizontal="right" vertical="center"/>
    </xf>
    <xf numFmtId="0" fontId="19" fillId="0" borderId="0" xfId="13" applyFont="1" applyFill="1" applyAlignment="1">
      <alignment vertical="center"/>
    </xf>
    <xf numFmtId="0" fontId="19" fillId="6" borderId="0" xfId="13" applyFont="1" applyFill="1" applyBorder="1" applyAlignment="1">
      <alignment vertical="center"/>
    </xf>
    <xf numFmtId="0" fontId="19" fillId="6" borderId="0" xfId="17" applyFont="1" applyFill="1" applyAlignment="1">
      <alignment vertical="center"/>
    </xf>
    <xf numFmtId="0" fontId="5" fillId="6" borderId="0" xfId="13" applyFont="1" applyFill="1" applyAlignment="1">
      <alignment vertical="center"/>
    </xf>
    <xf numFmtId="0" fontId="19" fillId="5" borderId="0" xfId="14" applyFont="1" applyFill="1" applyAlignment="1">
      <alignment horizontal="left" vertical="center"/>
    </xf>
    <xf numFmtId="0" fontId="19" fillId="5" borderId="0" xfId="14" applyFont="1" applyFill="1" applyBorder="1" applyAlignment="1">
      <alignment vertical="center"/>
    </xf>
    <xf numFmtId="0" fontId="5" fillId="5" borderId="0" xfId="9" applyFont="1" applyFill="1" applyAlignment="1">
      <alignment horizontal="left" vertical="center"/>
    </xf>
    <xf numFmtId="0" fontId="50" fillId="6" borderId="0" xfId="9" applyFont="1" applyFill="1" applyBorder="1" applyAlignment="1">
      <alignment vertical="center"/>
    </xf>
    <xf numFmtId="171" fontId="5" fillId="5" borderId="0" xfId="12" applyNumberFormat="1" applyFont="1" applyFill="1" applyBorder="1" applyAlignment="1">
      <alignment vertical="center"/>
    </xf>
    <xf numFmtId="166" fontId="5" fillId="5" borderId="0" xfId="12" applyFont="1" applyFill="1" applyBorder="1" applyAlignment="1">
      <alignment vertical="center"/>
    </xf>
    <xf numFmtId="0" fontId="50" fillId="6" borderId="0" xfId="9" applyFont="1" applyFill="1" applyAlignment="1">
      <alignment vertical="center"/>
    </xf>
    <xf numFmtId="171" fontId="19" fillId="5" borderId="0" xfId="12" applyNumberFormat="1" applyFont="1" applyFill="1" applyBorder="1" applyAlignment="1">
      <alignment vertical="center"/>
    </xf>
    <xf numFmtId="166" fontId="19" fillId="5" borderId="0" xfId="12" applyFont="1" applyFill="1" applyBorder="1" applyAlignment="1">
      <alignment vertical="center"/>
    </xf>
    <xf numFmtId="0" fontId="5" fillId="6" borderId="0" xfId="9" applyFont="1" applyFill="1" applyAlignment="1">
      <alignment vertical="center"/>
    </xf>
    <xf numFmtId="43" fontId="5" fillId="5" borderId="0" xfId="1" applyFont="1" applyFill="1" applyAlignment="1">
      <alignment horizontal="center" vertical="center"/>
    </xf>
    <xf numFmtId="171" fontId="5" fillId="6" borderId="0" xfId="9" applyNumberFormat="1" applyFont="1" applyFill="1" applyAlignment="1">
      <alignment vertical="center"/>
    </xf>
    <xf numFmtId="171" fontId="19" fillId="5" borderId="0" xfId="9" applyNumberFormat="1" applyFont="1" applyFill="1" applyBorder="1" applyAlignment="1">
      <alignment vertical="center"/>
    </xf>
    <xf numFmtId="0" fontId="19" fillId="5" borderId="0" xfId="9" applyFont="1" applyFill="1" applyBorder="1" applyAlignment="1">
      <alignment vertical="center"/>
    </xf>
    <xf numFmtId="171" fontId="19" fillId="5" borderId="0" xfId="9" applyNumberFormat="1" applyFont="1" applyFill="1" applyAlignment="1">
      <alignment vertical="center"/>
    </xf>
    <xf numFmtId="0" fontId="19" fillId="5" borderId="40" xfId="13" applyFont="1" applyFill="1" applyBorder="1" applyAlignment="1">
      <alignment vertical="center"/>
    </xf>
    <xf numFmtId="0" fontId="19" fillId="5" borderId="40" xfId="13" applyFont="1" applyFill="1" applyBorder="1" applyAlignment="1">
      <alignment horizontal="center" vertical="center"/>
    </xf>
    <xf numFmtId="0" fontId="43" fillId="6" borderId="40" xfId="13" applyFont="1" applyFill="1" applyBorder="1" applyAlignment="1">
      <alignment vertical="center"/>
    </xf>
    <xf numFmtId="0" fontId="5" fillId="5" borderId="45" xfId="13" applyFont="1" applyFill="1" applyBorder="1" applyAlignment="1">
      <alignment vertical="center"/>
    </xf>
    <xf numFmtId="0" fontId="43" fillId="6" borderId="4" xfId="13" applyFont="1" applyFill="1" applyBorder="1" applyAlignment="1">
      <alignment vertical="center"/>
    </xf>
    <xf numFmtId="0" fontId="19" fillId="5" borderId="25" xfId="13" applyFont="1" applyFill="1" applyBorder="1" applyAlignment="1">
      <alignment horizontal="center" vertical="center"/>
    </xf>
    <xf numFmtId="0" fontId="43" fillId="6" borderId="59" xfId="13" applyFont="1" applyFill="1" applyBorder="1" applyAlignment="1">
      <alignment vertical="center"/>
    </xf>
    <xf numFmtId="0" fontId="19" fillId="5" borderId="39" xfId="13" applyFont="1" applyFill="1" applyBorder="1" applyAlignment="1">
      <alignment horizontal="center" vertical="center"/>
    </xf>
    <xf numFmtId="172" fontId="19" fillId="5" borderId="40" xfId="13" applyNumberFormat="1" applyFont="1" applyFill="1" applyBorder="1" applyAlignment="1">
      <alignment horizontal="center" vertical="center"/>
    </xf>
    <xf numFmtId="0" fontId="43" fillId="6" borderId="8" xfId="13" applyFont="1" applyFill="1" applyBorder="1" applyAlignment="1">
      <alignment vertical="center"/>
    </xf>
    <xf numFmtId="0" fontId="42" fillId="0" borderId="63" xfId="17" applyFont="1" applyFill="1" applyBorder="1" applyAlignment="1" applyProtection="1">
      <alignment horizontal="center" vertical="center"/>
    </xf>
    <xf numFmtId="0" fontId="20" fillId="0" borderId="9" xfId="17" applyFont="1" applyFill="1" applyBorder="1" applyAlignment="1" applyProtection="1">
      <alignment vertical="center"/>
    </xf>
    <xf numFmtId="0" fontId="20" fillId="0" borderId="10" xfId="17" applyFont="1" applyFill="1" applyBorder="1" applyAlignment="1" applyProtection="1">
      <alignment vertical="center"/>
    </xf>
    <xf numFmtId="0" fontId="20" fillId="0" borderId="66" xfId="17" applyFont="1" applyFill="1" applyBorder="1" applyAlignment="1" applyProtection="1">
      <alignment vertical="center"/>
    </xf>
    <xf numFmtId="169" fontId="53" fillId="0" borderId="66" xfId="19" applyNumberFormat="1" applyFont="1" applyFill="1" applyBorder="1" applyAlignment="1" applyProtection="1">
      <alignment horizontal="center" vertical="center" wrapText="1"/>
    </xf>
    <xf numFmtId="0" fontId="53" fillId="0" borderId="0" xfId="13" applyFont="1" applyFill="1" applyAlignment="1">
      <alignment vertical="center"/>
    </xf>
    <xf numFmtId="0" fontId="19" fillId="0" borderId="67" xfId="17" applyFont="1" applyFill="1" applyBorder="1" applyAlignment="1" applyProtection="1">
      <alignment horizontal="center" vertical="center"/>
    </xf>
    <xf numFmtId="0" fontId="20" fillId="8" borderId="14" xfId="17" applyFont="1" applyFill="1" applyBorder="1" applyAlignment="1" applyProtection="1">
      <alignment vertical="center" wrapText="1"/>
    </xf>
    <xf numFmtId="0" fontId="20" fillId="8" borderId="15" xfId="17" applyFont="1" applyFill="1" applyBorder="1" applyAlignment="1" applyProtection="1">
      <alignment vertical="center" wrapText="1"/>
    </xf>
    <xf numFmtId="0" fontId="20" fillId="8" borderId="68" xfId="17" applyFont="1" applyFill="1" applyBorder="1" applyAlignment="1" applyProtection="1">
      <alignment vertical="center" wrapText="1"/>
    </xf>
    <xf numFmtId="0" fontId="19" fillId="8" borderId="67" xfId="17" applyFont="1" applyFill="1" applyBorder="1" applyAlignment="1" applyProtection="1">
      <alignment horizontal="center" vertical="center"/>
    </xf>
    <xf numFmtId="0" fontId="7" fillId="0" borderId="0" xfId="13" applyFont="1" applyFill="1" applyAlignment="1">
      <alignment vertical="center"/>
    </xf>
    <xf numFmtId="0" fontId="45" fillId="0" borderId="67" xfId="17" applyFont="1" applyFill="1" applyBorder="1" applyAlignment="1" applyProtection="1">
      <alignment horizontal="center" vertical="center"/>
    </xf>
    <xf numFmtId="0" fontId="46" fillId="8" borderId="14" xfId="17" applyFont="1" applyFill="1" applyBorder="1" applyAlignment="1" applyProtection="1">
      <alignment vertical="center" wrapText="1"/>
    </xf>
    <xf numFmtId="0" fontId="46" fillId="8" borderId="15" xfId="17" applyFont="1" applyFill="1" applyBorder="1" applyAlignment="1" applyProtection="1">
      <alignment vertical="center" wrapText="1"/>
    </xf>
    <xf numFmtId="0" fontId="46" fillId="8" borderId="68" xfId="17" applyFont="1" applyFill="1" applyBorder="1" applyAlignment="1" applyProtection="1">
      <alignment vertical="center" wrapText="1"/>
    </xf>
    <xf numFmtId="171" fontId="46" fillId="0" borderId="0" xfId="19" applyNumberFormat="1" applyFont="1" applyFill="1" applyBorder="1" applyAlignment="1" applyProtection="1">
      <alignment vertical="center"/>
    </xf>
    <xf numFmtId="0" fontId="54" fillId="0" borderId="0" xfId="13" applyFont="1" applyFill="1" applyAlignment="1">
      <alignment vertical="center"/>
    </xf>
    <xf numFmtId="0" fontId="45" fillId="0" borderId="14" xfId="17" applyFont="1" applyFill="1" applyBorder="1" applyAlignment="1" applyProtection="1">
      <alignment vertical="center" wrapText="1"/>
    </xf>
    <xf numFmtId="0" fontId="45" fillId="0" borderId="15" xfId="17" applyFont="1" applyFill="1" applyBorder="1" applyAlignment="1" applyProtection="1">
      <alignment vertical="center" wrapText="1"/>
    </xf>
    <xf numFmtId="0" fontId="45" fillId="0" borderId="68" xfId="17" applyFont="1" applyFill="1" applyBorder="1" applyAlignment="1" applyProtection="1">
      <alignment vertical="center" wrapText="1"/>
    </xf>
    <xf numFmtId="0" fontId="19" fillId="0" borderId="14" xfId="17" applyFont="1" applyFill="1" applyBorder="1" applyAlignment="1" applyProtection="1">
      <alignment vertical="center" wrapText="1"/>
    </xf>
    <xf numFmtId="0" fontId="19" fillId="0" borderId="15" xfId="17" applyFont="1" applyFill="1" applyBorder="1" applyAlignment="1" applyProtection="1">
      <alignment vertical="center" wrapText="1"/>
    </xf>
    <xf numFmtId="0" fontId="19" fillId="0" borderId="68" xfId="17" applyFont="1" applyFill="1" applyBorder="1" applyAlignment="1" applyProtection="1">
      <alignment vertical="center" wrapText="1"/>
    </xf>
    <xf numFmtId="0" fontId="45" fillId="6" borderId="14" xfId="17" applyFont="1" applyFill="1" applyBorder="1" applyAlignment="1" applyProtection="1">
      <alignment vertical="center" wrapText="1"/>
    </xf>
    <xf numFmtId="0" fontId="45" fillId="6" borderId="15" xfId="17" applyFont="1" applyFill="1" applyBorder="1" applyAlignment="1" applyProtection="1">
      <alignment vertical="center" wrapText="1"/>
    </xf>
    <xf numFmtId="0" fontId="45" fillId="6" borderId="68" xfId="17" applyFont="1" applyFill="1" applyBorder="1" applyAlignment="1" applyProtection="1">
      <alignment vertical="center" wrapText="1"/>
    </xf>
    <xf numFmtId="49" fontId="42" fillId="8" borderId="67" xfId="13" applyNumberFormat="1" applyFont="1" applyFill="1" applyBorder="1" applyAlignment="1">
      <alignment horizontal="center" vertical="center"/>
    </xf>
    <xf numFmtId="0" fontId="46" fillId="6" borderId="14" xfId="17" applyFont="1" applyFill="1" applyBorder="1" applyAlignment="1" applyProtection="1">
      <alignment vertical="center" wrapText="1"/>
    </xf>
    <xf numFmtId="0" fontId="46" fillId="6" borderId="15" xfId="17" applyFont="1" applyFill="1" applyBorder="1" applyAlignment="1" applyProtection="1">
      <alignment vertical="center" wrapText="1"/>
    </xf>
    <xf numFmtId="0" fontId="46" fillId="6" borderId="68" xfId="17" applyFont="1" applyFill="1" applyBorder="1" applyAlignment="1" applyProtection="1">
      <alignment vertical="center" wrapText="1"/>
    </xf>
    <xf numFmtId="49" fontId="42" fillId="6" borderId="67" xfId="13" applyNumberFormat="1" applyFont="1" applyFill="1" applyBorder="1" applyAlignment="1">
      <alignment horizontal="center" vertical="center"/>
    </xf>
    <xf numFmtId="0" fontId="46" fillId="0" borderId="14" xfId="17" applyFont="1" applyFill="1" applyBorder="1" applyAlignment="1" applyProtection="1">
      <alignment vertical="center" wrapText="1"/>
    </xf>
    <xf numFmtId="0" fontId="46" fillId="0" borderId="15" xfId="17" applyFont="1" applyFill="1" applyBorder="1" applyAlignment="1" applyProtection="1">
      <alignment vertical="center" wrapText="1"/>
    </xf>
    <xf numFmtId="0" fontId="46" fillId="0" borderId="68" xfId="17" applyFont="1" applyFill="1" applyBorder="1" applyAlignment="1" applyProtection="1">
      <alignment vertical="center" wrapText="1"/>
    </xf>
    <xf numFmtId="0" fontId="19" fillId="6" borderId="14" xfId="17" applyFont="1" applyFill="1" applyBorder="1" applyAlignment="1" applyProtection="1">
      <alignment vertical="center" wrapText="1"/>
    </xf>
    <xf numFmtId="0" fontId="19" fillId="6" borderId="15" xfId="17" applyFont="1" applyFill="1" applyBorder="1" applyAlignment="1" applyProtection="1">
      <alignment vertical="center" wrapText="1"/>
    </xf>
    <xf numFmtId="0" fontId="19" fillId="6" borderId="68" xfId="17" applyFont="1" applyFill="1" applyBorder="1" applyAlignment="1" applyProtection="1">
      <alignment vertical="center" wrapText="1"/>
    </xf>
    <xf numFmtId="0" fontId="19" fillId="0" borderId="67" xfId="17" applyFont="1" applyFill="1" applyBorder="1" applyAlignment="1">
      <alignment horizontal="center" vertical="center"/>
    </xf>
    <xf numFmtId="0" fontId="48" fillId="0" borderId="67" xfId="17" applyFont="1" applyFill="1" applyBorder="1" applyAlignment="1" applyProtection="1">
      <alignment horizontal="center" vertical="center"/>
    </xf>
    <xf numFmtId="0" fontId="20" fillId="0" borderId="67" xfId="17" applyFont="1" applyFill="1" applyBorder="1" applyAlignment="1" applyProtection="1">
      <alignment horizontal="center" vertical="center"/>
    </xf>
    <xf numFmtId="0" fontId="7" fillId="6" borderId="14" xfId="17" applyFont="1" applyFill="1" applyBorder="1" applyAlignment="1" applyProtection="1">
      <alignment vertical="center" wrapText="1"/>
    </xf>
    <xf numFmtId="0" fontId="7" fillId="6" borderId="15" xfId="17" applyFont="1" applyFill="1" applyBorder="1" applyAlignment="1" applyProtection="1">
      <alignment vertical="center" wrapText="1"/>
    </xf>
    <xf numFmtId="0" fontId="7" fillId="6" borderId="68" xfId="17" applyFont="1" applyFill="1" applyBorder="1" applyAlignment="1" applyProtection="1">
      <alignment vertical="center" wrapText="1"/>
    </xf>
    <xf numFmtId="0" fontId="20" fillId="6" borderId="14" xfId="17" applyFont="1" applyFill="1" applyBorder="1" applyAlignment="1" applyProtection="1">
      <alignment vertical="center" wrapText="1"/>
    </xf>
    <xf numFmtId="0" fontId="20" fillId="6" borderId="15" xfId="17" applyFont="1" applyFill="1" applyBorder="1" applyAlignment="1" applyProtection="1">
      <alignment vertical="center" wrapText="1"/>
    </xf>
    <xf numFmtId="0" fontId="20" fillId="6" borderId="68" xfId="17" applyFont="1" applyFill="1" applyBorder="1" applyAlignment="1" applyProtection="1">
      <alignment vertical="center" wrapText="1"/>
    </xf>
    <xf numFmtId="0" fontId="20" fillId="0" borderId="14" xfId="17" applyFont="1" applyFill="1" applyBorder="1" applyAlignment="1" applyProtection="1">
      <alignment vertical="center" wrapText="1"/>
    </xf>
    <xf numFmtId="0" fontId="20" fillId="0" borderId="15" xfId="17" applyFont="1" applyFill="1" applyBorder="1" applyAlignment="1" applyProtection="1">
      <alignment vertical="center" wrapText="1"/>
    </xf>
    <xf numFmtId="0" fontId="20" fillId="0" borderId="68" xfId="17" applyFont="1" applyFill="1" applyBorder="1" applyAlignment="1" applyProtection="1">
      <alignment vertical="center" wrapText="1"/>
    </xf>
    <xf numFmtId="0" fontId="19" fillId="0" borderId="67" xfId="17" quotePrefix="1" applyFont="1" applyFill="1" applyBorder="1" applyAlignment="1" applyProtection="1">
      <alignment horizontal="center" vertical="center"/>
    </xf>
    <xf numFmtId="0" fontId="56" fillId="8" borderId="14" xfId="17" applyFont="1" applyFill="1" applyBorder="1" applyAlignment="1" applyProtection="1">
      <alignment vertical="center" wrapText="1"/>
    </xf>
    <xf numFmtId="0" fontId="56" fillId="8" borderId="15" xfId="17" applyFont="1" applyFill="1" applyBorder="1" applyAlignment="1" applyProtection="1">
      <alignment vertical="center" wrapText="1"/>
    </xf>
    <xf numFmtId="0" fontId="56" fillId="8" borderId="68" xfId="17" applyFont="1" applyFill="1" applyBorder="1" applyAlignment="1" applyProtection="1">
      <alignment vertical="center" wrapText="1"/>
    </xf>
    <xf numFmtId="43" fontId="19" fillId="0" borderId="0" xfId="1" applyFont="1" applyFill="1" applyAlignment="1">
      <alignment vertical="center"/>
    </xf>
    <xf numFmtId="0" fontId="19" fillId="0" borderId="0" xfId="0" applyFont="1" applyFill="1"/>
    <xf numFmtId="0" fontId="20" fillId="9" borderId="15" xfId="17" applyFont="1" applyFill="1" applyBorder="1" applyAlignment="1" applyProtection="1">
      <alignment vertical="center" wrapText="1"/>
    </xf>
    <xf numFmtId="0" fontId="20" fillId="9" borderId="68" xfId="17" applyFont="1" applyFill="1" applyBorder="1" applyAlignment="1" applyProtection="1">
      <alignment vertical="center" wrapText="1"/>
    </xf>
    <xf numFmtId="0" fontId="19" fillId="0" borderId="64" xfId="17" applyFont="1" applyFill="1" applyBorder="1" applyAlignment="1" applyProtection="1">
      <alignment horizontal="center" vertical="center"/>
    </xf>
    <xf numFmtId="0" fontId="20" fillId="8" borderId="51" xfId="17" applyFont="1" applyFill="1" applyBorder="1" applyAlignment="1" applyProtection="1">
      <alignment vertical="center" wrapText="1"/>
    </xf>
    <xf numFmtId="0" fontId="20" fillId="8" borderId="52" xfId="17" applyFont="1" applyFill="1" applyBorder="1" applyAlignment="1" applyProtection="1">
      <alignment vertical="center" wrapText="1"/>
    </xf>
    <xf numFmtId="0" fontId="20" fillId="8" borderId="58" xfId="17" applyFont="1" applyFill="1" applyBorder="1" applyAlignment="1" applyProtection="1">
      <alignment vertical="center" wrapText="1"/>
    </xf>
    <xf numFmtId="49" fontId="42" fillId="6" borderId="64" xfId="13" applyNumberFormat="1" applyFont="1" applyFill="1" applyBorder="1" applyAlignment="1">
      <alignment horizontal="center" vertical="center"/>
    </xf>
    <xf numFmtId="0" fontId="58" fillId="6" borderId="0" xfId="13" applyFont="1" applyFill="1" applyAlignment="1">
      <alignment vertical="center"/>
    </xf>
    <xf numFmtId="0" fontId="15" fillId="6" borderId="0" xfId="13" applyFont="1" applyFill="1" applyAlignment="1">
      <alignment vertical="center"/>
    </xf>
    <xf numFmtId="0" fontId="15" fillId="6" borderId="0" xfId="13" applyFont="1" applyFill="1" applyAlignment="1">
      <alignment horizontal="left" vertical="center"/>
    </xf>
    <xf numFmtId="0" fontId="15" fillId="6" borderId="0" xfId="13" applyFont="1" applyFill="1" applyBorder="1" applyAlignment="1">
      <alignment vertical="center"/>
    </xf>
    <xf numFmtId="166" fontId="19" fillId="5" borderId="0" xfId="19" applyFont="1" applyFill="1" applyBorder="1" applyAlignment="1">
      <alignment vertical="center"/>
    </xf>
    <xf numFmtId="0" fontId="5" fillId="6" borderId="0" xfId="13" applyFont="1" applyFill="1" applyBorder="1" applyAlignment="1">
      <alignment horizontal="center" vertical="center"/>
    </xf>
    <xf numFmtId="165" fontId="15" fillId="5" borderId="50" xfId="5" applyNumberFormat="1" applyFont="1" applyFill="1" applyBorder="1" applyAlignment="1">
      <alignment vertical="center"/>
    </xf>
    <xf numFmtId="171" fontId="19" fillId="5" borderId="0" xfId="9" quotePrefix="1" applyNumberFormat="1" applyFont="1" applyFill="1" applyBorder="1" applyAlignment="1">
      <alignment horizontal="center" vertical="center"/>
    </xf>
    <xf numFmtId="171" fontId="21" fillId="6" borderId="0" xfId="9" applyNumberFormat="1" applyFont="1" applyFill="1" applyBorder="1" applyAlignment="1">
      <alignment vertical="center"/>
    </xf>
    <xf numFmtId="171" fontId="21" fillId="5" borderId="0" xfId="9" applyNumberFormat="1" applyFont="1" applyFill="1" applyBorder="1" applyAlignment="1">
      <alignment vertical="center"/>
    </xf>
    <xf numFmtId="171" fontId="21" fillId="5" borderId="0" xfId="9" applyNumberFormat="1" applyFont="1" applyFill="1" applyAlignment="1">
      <alignment vertical="center"/>
    </xf>
    <xf numFmtId="171" fontId="21" fillId="0" borderId="0" xfId="9" applyNumberFormat="1" applyFont="1" applyFill="1" applyAlignment="1">
      <alignment vertical="center"/>
    </xf>
    <xf numFmtId="43" fontId="2" fillId="5" borderId="0" xfId="1" applyFill="1" applyAlignment="1">
      <alignment vertical="center"/>
    </xf>
    <xf numFmtId="43" fontId="2" fillId="5" borderId="0" xfId="1" applyFill="1" applyBorder="1" applyAlignment="1">
      <alignment vertical="center" wrapText="1"/>
    </xf>
    <xf numFmtId="43" fontId="2" fillId="0" borderId="0" xfId="1" applyFill="1" applyAlignment="1">
      <alignment vertical="center"/>
    </xf>
    <xf numFmtId="43" fontId="2" fillId="5" borderId="0" xfId="1" applyFill="1" applyBorder="1" applyAlignment="1">
      <alignment vertical="center"/>
    </xf>
    <xf numFmtId="43" fontId="2" fillId="6" borderId="0" xfId="1" applyFill="1" applyAlignment="1">
      <alignment vertical="center"/>
    </xf>
    <xf numFmtId="41" fontId="2" fillId="8" borderId="68" xfId="1" applyNumberFormat="1" applyFill="1" applyBorder="1" applyAlignment="1" applyProtection="1">
      <alignment horizontal="right" vertical="center" wrapText="1"/>
    </xf>
    <xf numFmtId="170" fontId="5" fillId="0" borderId="0" xfId="3" applyNumberFormat="1" applyFont="1" applyFill="1" applyAlignment="1">
      <alignment vertical="center"/>
    </xf>
    <xf numFmtId="171" fontId="5" fillId="0" borderId="0" xfId="13" applyNumberFormat="1" applyFont="1" applyFill="1" applyAlignment="1">
      <alignment vertical="center"/>
    </xf>
    <xf numFmtId="0" fontId="22" fillId="0" borderId="0" xfId="13" applyFont="1" applyFill="1" applyAlignment="1">
      <alignment vertical="center"/>
    </xf>
    <xf numFmtId="168" fontId="59" fillId="5" borderId="0" xfId="5" applyNumberFormat="1" applyFont="1" applyFill="1" applyAlignment="1">
      <alignment horizontal="center"/>
    </xf>
    <xf numFmtId="0" fontId="60" fillId="5" borderId="0" xfId="3" applyFont="1" applyFill="1"/>
    <xf numFmtId="0" fontId="61" fillId="0" borderId="0" xfId="0" applyFont="1" applyBorder="1" applyAlignment="1">
      <alignment horizontal="center" vertical="center"/>
    </xf>
    <xf numFmtId="168" fontId="60" fillId="5" borderId="0" xfId="5" applyNumberFormat="1" applyFont="1" applyFill="1"/>
    <xf numFmtId="49" fontId="60" fillId="5" borderId="0" xfId="3" applyNumberFormat="1" applyFont="1" applyFill="1" applyBorder="1"/>
    <xf numFmtId="168" fontId="60" fillId="5" borderId="0" xfId="5" applyNumberFormat="1" applyFont="1" applyFill="1" applyAlignment="1">
      <alignment horizontal="center"/>
    </xf>
    <xf numFmtId="0" fontId="59" fillId="5" borderId="0" xfId="3" applyFont="1" applyFill="1"/>
    <xf numFmtId="0" fontId="41" fillId="5" borderId="0" xfId="3" applyFont="1" applyFill="1" applyAlignment="1">
      <alignment horizontal="center" vertical="center"/>
    </xf>
    <xf numFmtId="0" fontId="41" fillId="5" borderId="0" xfId="3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59" fillId="5" borderId="0" xfId="3" applyNumberFormat="1" applyFont="1" applyFill="1" applyBorder="1" applyAlignment="1">
      <alignment horizontal="center"/>
    </xf>
    <xf numFmtId="168" fontId="59" fillId="5" borderId="0" xfId="5" applyNumberFormat="1" applyFont="1" applyFill="1"/>
    <xf numFmtId="43" fontId="59" fillId="5" borderId="0" xfId="1" applyFont="1" applyFill="1"/>
    <xf numFmtId="49" fontId="59" fillId="5" borderId="0" xfId="3" applyNumberFormat="1" applyFont="1" applyFill="1" applyBorder="1"/>
    <xf numFmtId="0" fontId="63" fillId="5" borderId="0" xfId="3" applyFont="1" applyFill="1"/>
    <xf numFmtId="0" fontId="64" fillId="5" borderId="0" xfId="3" applyFont="1" applyFill="1" applyAlignment="1">
      <alignment horizontal="center" vertical="center"/>
    </xf>
    <xf numFmtId="0" fontId="64" fillId="5" borderId="0" xfId="3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49" fontId="63" fillId="5" borderId="0" xfId="3" applyNumberFormat="1" applyFont="1" applyFill="1" applyBorder="1" applyAlignment="1">
      <alignment horizontal="center"/>
    </xf>
    <xf numFmtId="168" fontId="63" fillId="5" borderId="0" xfId="5" applyNumberFormat="1" applyFont="1" applyFill="1"/>
    <xf numFmtId="43" fontId="63" fillId="5" borderId="0" xfId="1" applyFont="1" applyFill="1"/>
    <xf numFmtId="49" fontId="63" fillId="5" borderId="0" xfId="3" applyNumberFormat="1" applyFont="1" applyFill="1" applyBorder="1"/>
    <xf numFmtId="168" fontId="63" fillId="5" borderId="0" xfId="5" applyNumberFormat="1" applyFont="1" applyFill="1" applyAlignment="1">
      <alignment horizontal="center"/>
    </xf>
    <xf numFmtId="0" fontId="59" fillId="5" borderId="0" xfId="9" applyFont="1" applyFill="1" applyBorder="1" applyAlignment="1">
      <alignment vertical="center"/>
    </xf>
    <xf numFmtId="49" fontId="41" fillId="5" borderId="0" xfId="3" applyNumberFormat="1" applyFont="1" applyFill="1" applyAlignment="1">
      <alignment horizontal="center" vertical="center"/>
    </xf>
    <xf numFmtId="49" fontId="59" fillId="5" borderId="0" xfId="3" applyNumberFormat="1" applyFont="1" applyFill="1" applyAlignment="1">
      <alignment horizontal="center" vertical="center"/>
    </xf>
    <xf numFmtId="49" fontId="59" fillId="5" borderId="0" xfId="3" applyNumberFormat="1" applyFont="1" applyFill="1"/>
    <xf numFmtId="168" fontId="59" fillId="5" borderId="0" xfId="6" applyNumberFormat="1" applyFont="1" applyFill="1"/>
    <xf numFmtId="0" fontId="5" fillId="5" borderId="0" xfId="3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49" fontId="5" fillId="5" borderId="0" xfId="3" applyNumberFormat="1" applyFont="1" applyFill="1" applyBorder="1" applyAlignment="1">
      <alignment horizontal="center"/>
    </xf>
    <xf numFmtId="0" fontId="60" fillId="6" borderId="0" xfId="9" applyFont="1" applyFill="1" applyAlignment="1">
      <alignment vertical="center"/>
    </xf>
    <xf numFmtId="171" fontId="60" fillId="6" borderId="0" xfId="9" applyNumberFormat="1" applyFont="1" applyFill="1" applyAlignment="1">
      <alignment horizontal="right" vertical="center"/>
    </xf>
    <xf numFmtId="171" fontId="60" fillId="6" borderId="0" xfId="9" applyNumberFormat="1" applyFont="1" applyFill="1" applyBorder="1" applyAlignment="1">
      <alignment vertical="center"/>
    </xf>
    <xf numFmtId="49" fontId="67" fillId="0" borderId="0" xfId="9" applyNumberFormat="1" applyFont="1" applyFill="1" applyAlignment="1">
      <alignment vertical="center"/>
    </xf>
    <xf numFmtId="0" fontId="60" fillId="5" borderId="0" xfId="3" applyFont="1" applyFill="1" applyBorder="1" applyAlignment="1">
      <alignment horizontal="center" vertical="center"/>
    </xf>
    <xf numFmtId="0" fontId="60" fillId="0" borderId="0" xfId="13" applyFont="1" applyFill="1" applyAlignment="1">
      <alignment vertical="center"/>
    </xf>
    <xf numFmtId="0" fontId="60" fillId="6" borderId="0" xfId="13" applyFont="1" applyFill="1" applyBorder="1" applyAlignment="1">
      <alignment horizontal="right" vertical="center"/>
    </xf>
    <xf numFmtId="0" fontId="60" fillId="6" borderId="0" xfId="13" applyFont="1" applyFill="1" applyBorder="1" applyAlignment="1">
      <alignment vertical="center"/>
    </xf>
    <xf numFmtId="43" fontId="68" fillId="6" borderId="0" xfId="1" applyFont="1" applyFill="1" applyAlignment="1">
      <alignment vertical="center"/>
    </xf>
    <xf numFmtId="0" fontId="60" fillId="5" borderId="0" xfId="9" applyFont="1" applyFill="1" applyAlignment="1">
      <alignment vertical="center"/>
    </xf>
    <xf numFmtId="0" fontId="60" fillId="6" borderId="0" xfId="17" applyFont="1" applyFill="1" applyAlignment="1">
      <alignment vertical="center"/>
    </xf>
    <xf numFmtId="43" fontId="68" fillId="6" borderId="0" xfId="1" applyFont="1" applyFill="1" applyBorder="1" applyAlignment="1">
      <alignment vertical="center"/>
    </xf>
    <xf numFmtId="0" fontId="60" fillId="6" borderId="0" xfId="13" applyFont="1" applyFill="1" applyAlignment="1">
      <alignment vertical="center"/>
    </xf>
    <xf numFmtId="0" fontId="60" fillId="5" borderId="0" xfId="13" applyFont="1" applyFill="1" applyAlignment="1">
      <alignment vertical="center"/>
    </xf>
    <xf numFmtId="0" fontId="60" fillId="6" borderId="0" xfId="13" applyFont="1" applyFill="1" applyAlignment="1">
      <alignment horizontal="left" vertical="center"/>
    </xf>
    <xf numFmtId="0" fontId="59" fillId="5" borderId="0" xfId="3" applyFont="1" applyFill="1" applyAlignment="1">
      <alignment horizontal="center"/>
    </xf>
    <xf numFmtId="0" fontId="19" fillId="5" borderId="40" xfId="13" quotePrefix="1" applyFont="1" applyFill="1" applyBorder="1" applyAlignment="1">
      <alignment horizontal="center" vertical="center"/>
    </xf>
    <xf numFmtId="49" fontId="42" fillId="0" borderId="56" xfId="14" applyNumberFormat="1" applyFont="1" applyFill="1" applyBorder="1" applyAlignment="1" applyProtection="1">
      <alignment horizontal="center" vertical="center"/>
    </xf>
    <xf numFmtId="41" fontId="2" fillId="8" borderId="67" xfId="1" applyNumberFormat="1" applyFill="1" applyBorder="1" applyAlignment="1" applyProtection="1">
      <alignment horizontal="right" vertical="center" wrapText="1"/>
    </xf>
    <xf numFmtId="171" fontId="11" fillId="0" borderId="0" xfId="12" applyNumberFormat="1" applyFont="1" applyFill="1" applyBorder="1" applyAlignment="1">
      <alignment horizontal="center" vertical="center"/>
    </xf>
    <xf numFmtId="171" fontId="21" fillId="0" borderId="0" xfId="1" applyNumberFormat="1" applyFont="1" applyFill="1" applyBorder="1" applyAlignment="1">
      <alignment horizontal="center" vertical="center"/>
    </xf>
    <xf numFmtId="49" fontId="24" fillId="0" borderId="0" xfId="9" applyNumberFormat="1" applyFont="1" applyFill="1" applyBorder="1" applyAlignment="1">
      <alignment vertical="center"/>
    </xf>
    <xf numFmtId="0" fontId="21" fillId="5" borderId="0" xfId="9" applyFont="1" applyFill="1" applyBorder="1" applyAlignment="1">
      <alignment vertical="center"/>
    </xf>
    <xf numFmtId="171" fontId="11" fillId="0" borderId="0" xfId="12" applyNumberFormat="1" applyFont="1" applyFill="1" applyBorder="1" applyAlignment="1" applyProtection="1">
      <alignment horizontal="right" vertical="center" wrapText="1"/>
    </xf>
    <xf numFmtId="171" fontId="21" fillId="5" borderId="0" xfId="9" applyNumberFormat="1" applyFont="1" applyFill="1" applyBorder="1" applyAlignment="1">
      <alignment horizontal="right" vertical="center"/>
    </xf>
    <xf numFmtId="0" fontId="7" fillId="0" borderId="59" xfId="17" applyFont="1" applyFill="1" applyBorder="1" applyAlignment="1" applyProtection="1">
      <alignment horizontal="left" vertical="center" wrapText="1"/>
    </xf>
    <xf numFmtId="170" fontId="7" fillId="6" borderId="0" xfId="3" applyNumberFormat="1" applyFont="1" applyFill="1" applyAlignment="1">
      <alignment vertical="center"/>
    </xf>
    <xf numFmtId="170" fontId="5" fillId="6" borderId="0" xfId="3" applyNumberFormat="1" applyFont="1" applyFill="1" applyAlignment="1">
      <alignment vertical="center"/>
    </xf>
    <xf numFmtId="0" fontId="6" fillId="5" borderId="0" xfId="13" applyFont="1" applyFill="1" applyAlignment="1">
      <alignment horizontal="center" vertical="center" wrapText="1"/>
    </xf>
    <xf numFmtId="0" fontId="19" fillId="5" borderId="0" xfId="13" applyFont="1" applyFill="1" applyBorder="1" applyAlignment="1">
      <alignment horizontal="center" vertical="center"/>
    </xf>
    <xf numFmtId="0" fontId="19" fillId="5" borderId="44" xfId="9" applyFont="1" applyFill="1" applyBorder="1" applyAlignment="1">
      <alignment horizontal="center" vertical="center"/>
    </xf>
    <xf numFmtId="0" fontId="19" fillId="5" borderId="0" xfId="9" applyFont="1" applyFill="1" applyBorder="1" applyAlignment="1">
      <alignment horizontal="center" vertical="center"/>
    </xf>
    <xf numFmtId="0" fontId="34" fillId="5" borderId="0" xfId="9" applyFont="1" applyFill="1" applyBorder="1" applyAlignment="1">
      <alignment horizontal="center" vertical="center"/>
    </xf>
    <xf numFmtId="0" fontId="19" fillId="6" borderId="0" xfId="13" applyFont="1" applyFill="1" applyBorder="1" applyAlignment="1">
      <alignment horizontal="center" vertical="center"/>
    </xf>
    <xf numFmtId="171" fontId="19" fillId="5" borderId="0" xfId="13" applyNumberFormat="1" applyFont="1" applyFill="1" applyBorder="1" applyAlignment="1">
      <alignment horizontal="center" vertical="center"/>
    </xf>
    <xf numFmtId="0" fontId="15" fillId="6" borderId="0" xfId="13" applyFont="1" applyFill="1" applyBorder="1" applyAlignment="1">
      <alignment horizontal="center" vertical="center"/>
    </xf>
    <xf numFmtId="0" fontId="19" fillId="5" borderId="44" xfId="13" applyFont="1" applyFill="1" applyBorder="1" applyAlignment="1">
      <alignment horizontal="center" vertical="center"/>
    </xf>
    <xf numFmtId="41" fontId="20" fillId="8" borderId="67" xfId="19" applyNumberFormat="1" applyFont="1" applyFill="1" applyBorder="1" applyAlignment="1" applyProtection="1">
      <alignment horizontal="right" vertical="center" wrapText="1"/>
    </xf>
    <xf numFmtId="41" fontId="46" fillId="8" borderId="67" xfId="19" applyNumberFormat="1" applyFont="1" applyFill="1" applyBorder="1" applyAlignment="1" applyProtection="1">
      <alignment horizontal="right" vertical="center" wrapText="1"/>
    </xf>
    <xf numFmtId="41" fontId="45" fillId="0" borderId="67" xfId="19" applyNumberFormat="1" applyFont="1" applyFill="1" applyBorder="1" applyAlignment="1" applyProtection="1">
      <alignment horizontal="right" vertical="center" wrapText="1"/>
    </xf>
    <xf numFmtId="41" fontId="45" fillId="0" borderId="68" xfId="19" applyNumberFormat="1" applyFont="1" applyFill="1" applyBorder="1" applyAlignment="1" applyProtection="1">
      <alignment horizontal="right" vertical="center" wrapText="1"/>
    </xf>
    <xf numFmtId="41" fontId="19" fillId="0" borderId="67" xfId="1" applyNumberFormat="1" applyFont="1" applyFill="1" applyBorder="1" applyAlignment="1" applyProtection="1">
      <alignment horizontal="right" vertical="center" wrapText="1"/>
    </xf>
    <xf numFmtId="41" fontId="19" fillId="0" borderId="68" xfId="1" applyNumberFormat="1" applyFont="1" applyFill="1" applyBorder="1" applyAlignment="1" applyProtection="1">
      <alignment horizontal="right" vertical="center" wrapText="1"/>
    </xf>
    <xf numFmtId="41" fontId="46" fillId="8" borderId="68" xfId="19" applyNumberFormat="1" applyFont="1" applyFill="1" applyBorder="1" applyAlignment="1" applyProtection="1">
      <alignment horizontal="right" vertical="center" wrapText="1"/>
    </xf>
    <xf numFmtId="41" fontId="69" fillId="0" borderId="67" xfId="19" applyNumberFormat="1" applyFont="1" applyFill="1" applyBorder="1" applyAlignment="1" applyProtection="1">
      <alignment horizontal="right" vertical="center" wrapText="1"/>
    </xf>
    <xf numFmtId="41" fontId="45" fillId="6" borderId="67" xfId="19" applyNumberFormat="1" applyFont="1" applyFill="1" applyBorder="1" applyAlignment="1" applyProtection="1">
      <alignment horizontal="right" vertical="center" wrapText="1"/>
    </xf>
    <xf numFmtId="41" fontId="19" fillId="6" borderId="67" xfId="1" applyNumberFormat="1" applyFont="1" applyFill="1" applyBorder="1" applyAlignment="1" applyProtection="1">
      <alignment horizontal="right" vertical="center" wrapText="1"/>
    </xf>
    <xf numFmtId="41" fontId="19" fillId="6" borderId="67" xfId="19" applyNumberFormat="1" applyFont="1" applyFill="1" applyBorder="1" applyAlignment="1" applyProtection="1">
      <alignment horizontal="right" vertical="center" wrapText="1"/>
    </xf>
    <xf numFmtId="41" fontId="46" fillId="6" borderId="67" xfId="19" applyNumberFormat="1" applyFont="1" applyFill="1" applyBorder="1" applyAlignment="1" applyProtection="1">
      <alignment horizontal="right" vertical="center" wrapText="1"/>
    </xf>
    <xf numFmtId="41" fontId="20" fillId="6" borderId="67" xfId="19" applyNumberFormat="1" applyFont="1" applyFill="1" applyBorder="1" applyAlignment="1" applyProtection="1">
      <alignment horizontal="right" vertical="center" wrapText="1"/>
    </xf>
    <xf numFmtId="41" fontId="2" fillId="0" borderId="67" xfId="1" applyNumberFormat="1" applyFill="1" applyBorder="1" applyAlignment="1" applyProtection="1">
      <alignment horizontal="right" vertical="center" wrapText="1"/>
    </xf>
    <xf numFmtId="41" fontId="2" fillId="0" borderId="68" xfId="1" applyNumberFormat="1" applyFill="1" applyBorder="1" applyAlignment="1" applyProtection="1">
      <alignment horizontal="right" vertical="center" wrapText="1"/>
    </xf>
    <xf numFmtId="41" fontId="19" fillId="8" borderId="67" xfId="1" applyNumberFormat="1" applyFont="1" applyFill="1" applyBorder="1" applyAlignment="1" applyProtection="1">
      <alignment horizontal="right" vertical="center" wrapText="1"/>
    </xf>
    <xf numFmtId="41" fontId="45" fillId="8" borderId="67" xfId="19" applyNumberFormat="1" applyFont="1" applyFill="1" applyBorder="1" applyAlignment="1" applyProtection="1">
      <alignment horizontal="right" vertical="center" wrapText="1"/>
    </xf>
    <xf numFmtId="41" fontId="45" fillId="8" borderId="68" xfId="19" applyNumberFormat="1" applyFont="1" applyFill="1" applyBorder="1" applyAlignment="1" applyProtection="1">
      <alignment horizontal="right" vertical="center" wrapText="1"/>
    </xf>
    <xf numFmtId="41" fontId="20" fillId="0" borderId="67" xfId="19" applyNumberFormat="1" applyFont="1" applyFill="1" applyBorder="1" applyAlignment="1" applyProtection="1">
      <alignment horizontal="right" vertical="center" wrapText="1"/>
    </xf>
    <xf numFmtId="41" fontId="46" fillId="0" borderId="67" xfId="19" applyNumberFormat="1" applyFont="1" applyFill="1" applyBorder="1" applyAlignment="1" applyProtection="1">
      <alignment horizontal="right" vertical="center" wrapText="1"/>
    </xf>
    <xf numFmtId="41" fontId="20" fillId="8" borderId="67" xfId="20" applyNumberFormat="1" applyFont="1" applyFill="1" applyBorder="1" applyAlignment="1" applyProtection="1">
      <alignment horizontal="right" vertical="center" wrapText="1"/>
    </xf>
    <xf numFmtId="41" fontId="20" fillId="0" borderId="67" xfId="20" applyNumberFormat="1" applyFont="1" applyFill="1" applyBorder="1" applyAlignment="1" applyProtection="1">
      <alignment horizontal="right" vertical="center" wrapText="1"/>
    </xf>
    <xf numFmtId="41" fontId="57" fillId="0" borderId="67" xfId="19" applyNumberFormat="1" applyFont="1" applyFill="1" applyBorder="1" applyAlignment="1" applyProtection="1">
      <alignment horizontal="right" vertical="center" wrapText="1"/>
    </xf>
    <xf numFmtId="41" fontId="20" fillId="8" borderId="64" xfId="19" applyNumberFormat="1" applyFont="1" applyFill="1" applyBorder="1" applyAlignment="1" applyProtection="1">
      <alignment horizontal="right" vertical="center" wrapText="1"/>
    </xf>
    <xf numFmtId="41" fontId="20" fillId="8" borderId="68" xfId="19" applyNumberFormat="1" applyFont="1" applyFill="1" applyBorder="1" applyAlignment="1" applyProtection="1">
      <alignment horizontal="right" vertical="center" wrapText="1"/>
    </xf>
    <xf numFmtId="41" fontId="45" fillId="6" borderId="68" xfId="19" applyNumberFormat="1" applyFont="1" applyFill="1" applyBorder="1" applyAlignment="1" applyProtection="1">
      <alignment horizontal="right" vertical="center" wrapText="1"/>
    </xf>
    <xf numFmtId="41" fontId="19" fillId="6" borderId="68" xfId="1" applyNumberFormat="1" applyFont="1" applyFill="1" applyBorder="1" applyAlignment="1" applyProtection="1">
      <alignment horizontal="right" vertical="center" wrapText="1"/>
    </xf>
    <xf numFmtId="41" fontId="19" fillId="6" borderId="68" xfId="19" applyNumberFormat="1" applyFont="1" applyFill="1" applyBorder="1" applyAlignment="1" applyProtection="1">
      <alignment horizontal="right" vertical="center" wrapText="1"/>
    </xf>
    <xf numFmtId="41" fontId="46" fillId="6" borderId="68" xfId="19" applyNumberFormat="1" applyFont="1" applyFill="1" applyBorder="1" applyAlignment="1" applyProtection="1">
      <alignment horizontal="right" vertical="center" wrapText="1"/>
    </xf>
    <xf numFmtId="41" fontId="20" fillId="6" borderId="68" xfId="19" applyNumberFormat="1" applyFont="1" applyFill="1" applyBorder="1" applyAlignment="1" applyProtection="1">
      <alignment horizontal="right" vertical="center" wrapText="1"/>
    </xf>
    <xf numFmtId="41" fontId="19" fillId="8" borderId="68" xfId="1" applyNumberFormat="1" applyFont="1" applyFill="1" applyBorder="1" applyAlignment="1" applyProtection="1">
      <alignment horizontal="right" vertical="center" wrapText="1"/>
    </xf>
    <xf numFmtId="41" fontId="20" fillId="0" borderId="68" xfId="19" applyNumberFormat="1" applyFont="1" applyFill="1" applyBorder="1" applyAlignment="1" applyProtection="1">
      <alignment horizontal="right" vertical="center" wrapText="1"/>
    </xf>
    <xf numFmtId="41" fontId="46" fillId="0" borderId="68" xfId="19" applyNumberFormat="1" applyFont="1" applyFill="1" applyBorder="1" applyAlignment="1" applyProtection="1">
      <alignment horizontal="right" vertical="center" wrapText="1"/>
    </xf>
    <xf numFmtId="41" fontId="20" fillId="8" borderId="68" xfId="20" applyNumberFormat="1" applyFont="1" applyFill="1" applyBorder="1" applyAlignment="1" applyProtection="1">
      <alignment horizontal="right" vertical="center" wrapText="1"/>
    </xf>
    <xf numFmtId="41" fontId="20" fillId="0" borderId="68" xfId="20" applyNumberFormat="1" applyFont="1" applyFill="1" applyBorder="1" applyAlignment="1" applyProtection="1">
      <alignment horizontal="right" vertical="center" wrapText="1"/>
    </xf>
    <xf numFmtId="41" fontId="57" fillId="0" borderId="68" xfId="19" applyNumberFormat="1" applyFont="1" applyFill="1" applyBorder="1" applyAlignment="1" applyProtection="1">
      <alignment horizontal="right" vertical="center" wrapText="1"/>
    </xf>
    <xf numFmtId="41" fontId="20" fillId="8" borderId="58" xfId="19" applyNumberFormat="1" applyFont="1" applyFill="1" applyBorder="1" applyAlignment="1" applyProtection="1">
      <alignment horizontal="right" vertical="center" wrapText="1"/>
    </xf>
    <xf numFmtId="41" fontId="20" fillId="8" borderId="63" xfId="19" applyNumberFormat="1" applyFont="1" applyFill="1" applyBorder="1" applyAlignment="1" applyProtection="1">
      <alignment horizontal="right" vertical="center" wrapText="1"/>
    </xf>
    <xf numFmtId="0" fontId="13" fillId="0" borderId="0" xfId="13" applyFont="1" applyFill="1" applyBorder="1" applyAlignment="1">
      <alignment horizontal="center" vertical="center"/>
    </xf>
    <xf numFmtId="0" fontId="50" fillId="0" borderId="0" xfId="13" applyFont="1" applyFill="1" applyAlignment="1">
      <alignment vertical="center"/>
    </xf>
    <xf numFmtId="0" fontId="15" fillId="0" borderId="0" xfId="13" applyFont="1" applyFill="1" applyBorder="1" applyAlignment="1">
      <alignment vertical="center"/>
    </xf>
    <xf numFmtId="0" fontId="15" fillId="5" borderId="0" xfId="3" applyFont="1" applyFill="1" applyAlignment="1"/>
    <xf numFmtId="41" fontId="20" fillId="8" borderId="63" xfId="12" applyNumberFormat="1" applyFont="1" applyFill="1" applyBorder="1" applyAlignment="1" applyProtection="1">
      <alignment horizontal="right" vertical="center" wrapText="1"/>
    </xf>
    <xf numFmtId="41" fontId="20" fillId="8" borderId="67" xfId="12" applyNumberFormat="1" applyFont="1" applyFill="1" applyBorder="1" applyAlignment="1" applyProtection="1">
      <alignment horizontal="right" vertical="center" wrapText="1"/>
    </xf>
    <xf numFmtId="41" fontId="20" fillId="0" borderId="67" xfId="12" applyNumberFormat="1" applyFont="1" applyFill="1" applyBorder="1" applyAlignment="1" applyProtection="1">
      <alignment horizontal="right" vertical="center" wrapText="1"/>
    </xf>
    <xf numFmtId="41" fontId="46" fillId="0" borderId="67" xfId="12" applyNumberFormat="1" applyFont="1" applyFill="1" applyBorder="1" applyAlignment="1" applyProtection="1">
      <alignment horizontal="right" vertical="center" wrapText="1"/>
    </xf>
    <xf numFmtId="41" fontId="20" fillId="8" borderId="64" xfId="12" applyNumberFormat="1" applyFont="1" applyFill="1" applyBorder="1" applyAlignment="1" applyProtection="1">
      <alignment horizontal="right" vertical="center" wrapText="1"/>
    </xf>
    <xf numFmtId="41" fontId="46" fillId="8" borderId="65" xfId="12" applyNumberFormat="1" applyFont="1" applyFill="1" applyBorder="1" applyAlignment="1" applyProtection="1">
      <alignment horizontal="right" vertical="center" wrapText="1"/>
    </xf>
    <xf numFmtId="41" fontId="46" fillId="8" borderId="67" xfId="12" applyNumberFormat="1" applyFont="1" applyFill="1" applyBorder="1" applyAlignment="1" applyProtection="1">
      <alignment horizontal="right" vertical="center" wrapText="1"/>
    </xf>
    <xf numFmtId="41" fontId="20" fillId="0" borderId="72" xfId="12" applyNumberFormat="1" applyFont="1" applyFill="1" applyBorder="1" applyAlignment="1" applyProtection="1">
      <alignment horizontal="right" vertical="center" wrapText="1"/>
    </xf>
    <xf numFmtId="41" fontId="19" fillId="8" borderId="63" xfId="1" applyNumberFormat="1" applyFont="1" applyFill="1" applyBorder="1" applyAlignment="1" applyProtection="1">
      <alignment horizontal="right" vertical="center" wrapText="1"/>
    </xf>
    <xf numFmtId="41" fontId="19" fillId="8" borderId="64" xfId="1" applyNumberFormat="1" applyFont="1" applyFill="1" applyBorder="1" applyAlignment="1" applyProtection="1">
      <alignment horizontal="right" vertical="center" wrapText="1"/>
    </xf>
    <xf numFmtId="41" fontId="19" fillId="8" borderId="65" xfId="1" applyNumberFormat="1" applyFont="1" applyFill="1" applyBorder="1" applyAlignment="1" applyProtection="1">
      <alignment horizontal="right" vertical="center" wrapText="1"/>
    </xf>
    <xf numFmtId="41" fontId="19" fillId="0" borderId="64" xfId="1" applyNumberFormat="1" applyFont="1" applyFill="1" applyBorder="1" applyAlignment="1" applyProtection="1">
      <alignment horizontal="right" vertical="center" wrapText="1"/>
    </xf>
    <xf numFmtId="0" fontId="20" fillId="5" borderId="0" xfId="13" applyFont="1" applyFill="1" applyAlignment="1">
      <alignment vertical="center"/>
    </xf>
    <xf numFmtId="0" fontId="20" fillId="5" borderId="0" xfId="9" applyFont="1" applyFill="1" applyAlignment="1">
      <alignment vertical="center"/>
    </xf>
    <xf numFmtId="0" fontId="7" fillId="0" borderId="0" xfId="9" applyFont="1" applyFill="1" applyAlignment="1">
      <alignment vertical="center"/>
    </xf>
    <xf numFmtId="43" fontId="70" fillId="0" borderId="0" xfId="1" applyFont="1" applyFill="1" applyAlignment="1">
      <alignment vertical="center"/>
    </xf>
    <xf numFmtId="43" fontId="7" fillId="0" borderId="0" xfId="1" applyFont="1" applyFill="1" applyAlignment="1">
      <alignment vertical="center"/>
    </xf>
    <xf numFmtId="43" fontId="22" fillId="5" borderId="0" xfId="1" applyFont="1" applyFill="1" applyAlignment="1">
      <alignment vertical="center"/>
    </xf>
    <xf numFmtId="0" fontId="7" fillId="5" borderId="0" xfId="9" applyFont="1" applyFill="1" applyAlignment="1">
      <alignment vertical="center"/>
    </xf>
    <xf numFmtId="0" fontId="7" fillId="0" borderId="0" xfId="9" applyFont="1" applyFill="1" applyBorder="1" applyAlignment="1">
      <alignment vertical="center"/>
    </xf>
    <xf numFmtId="171" fontId="7" fillId="0" borderId="0" xfId="9" applyNumberFormat="1" applyFont="1" applyFill="1" applyBorder="1" applyAlignment="1">
      <alignment vertical="center"/>
    </xf>
    <xf numFmtId="0" fontId="71" fillId="6" borderId="0" xfId="13" applyFont="1" applyFill="1" applyBorder="1" applyAlignment="1">
      <alignment horizontal="center" vertical="center"/>
    </xf>
    <xf numFmtId="0" fontId="71" fillId="6" borderId="0" xfId="13" applyFont="1" applyFill="1" applyBorder="1" applyAlignment="1">
      <alignment vertical="center"/>
    </xf>
    <xf numFmtId="0" fontId="7" fillId="6" borderId="0" xfId="9" applyFont="1" applyFill="1" applyAlignment="1">
      <alignment vertical="center"/>
    </xf>
    <xf numFmtId="41" fontId="44" fillId="8" borderId="63" xfId="16" applyNumberFormat="1" applyFont="1" applyFill="1" applyBorder="1" applyAlignment="1" applyProtection="1">
      <alignment horizontal="right" vertical="center" wrapText="1"/>
    </xf>
    <xf numFmtId="41" fontId="20" fillId="8" borderId="67" xfId="16" applyNumberFormat="1" applyFont="1" applyFill="1" applyBorder="1" applyAlignment="1" applyProtection="1">
      <alignment horizontal="right" vertical="center" wrapText="1"/>
    </xf>
    <xf numFmtId="41" fontId="20" fillId="8" borderId="65" xfId="16" applyNumberFormat="1" applyFont="1" applyFill="1" applyBorder="1" applyAlignment="1" applyProtection="1">
      <alignment horizontal="right" vertical="center" wrapText="1"/>
    </xf>
    <xf numFmtId="41" fontId="19" fillId="0" borderId="65" xfId="1" applyNumberFormat="1" applyFont="1" applyFill="1" applyBorder="1" applyAlignment="1" applyProtection="1">
      <alignment horizontal="right" vertical="center" wrapText="1"/>
    </xf>
    <xf numFmtId="41" fontId="46" fillId="8" borderId="67" xfId="16" applyNumberFormat="1" applyFont="1" applyFill="1" applyBorder="1" applyAlignment="1" applyProtection="1">
      <alignment horizontal="right" vertical="center" wrapText="1"/>
    </xf>
    <xf numFmtId="41" fontId="19" fillId="0" borderId="67" xfId="16" applyNumberFormat="1" applyFont="1" applyFill="1" applyBorder="1" applyAlignment="1" applyProtection="1">
      <alignment horizontal="right" vertical="center" wrapText="1"/>
    </xf>
    <xf numFmtId="41" fontId="19" fillId="0" borderId="65" xfId="16" applyNumberFormat="1" applyFont="1" applyFill="1" applyBorder="1" applyAlignment="1" applyProtection="1">
      <alignment horizontal="right" vertical="center" wrapText="1"/>
    </xf>
    <xf numFmtId="41" fontId="19" fillId="0" borderId="72" xfId="1" applyNumberFormat="1" applyFont="1" applyFill="1" applyBorder="1" applyAlignment="1" applyProtection="1">
      <alignment horizontal="right" vertical="center" wrapText="1"/>
    </xf>
    <xf numFmtId="41" fontId="19" fillId="0" borderId="74" xfId="1" applyNumberFormat="1" applyFont="1" applyFill="1" applyBorder="1" applyAlignment="1" applyProtection="1">
      <alignment horizontal="right" vertical="center" wrapText="1"/>
    </xf>
    <xf numFmtId="41" fontId="20" fillId="8" borderId="63" xfId="16" applyNumberFormat="1" applyFont="1" applyFill="1" applyBorder="1" applyAlignment="1" applyProtection="1">
      <alignment horizontal="right" vertical="center" wrapText="1"/>
    </xf>
    <xf numFmtId="41" fontId="47" fillId="8" borderId="67" xfId="16" applyNumberFormat="1" applyFont="1" applyFill="1" applyBorder="1" applyAlignment="1" applyProtection="1">
      <alignment horizontal="right" vertical="center" wrapText="1"/>
    </xf>
    <xf numFmtId="41" fontId="47" fillId="0" borderId="67" xfId="16" applyNumberFormat="1" applyFont="1" applyFill="1" applyBorder="1" applyAlignment="1" applyProtection="1">
      <alignment horizontal="right" vertical="center" wrapText="1"/>
    </xf>
    <xf numFmtId="41" fontId="47" fillId="0" borderId="65" xfId="16" applyNumberFormat="1" applyFont="1" applyFill="1" applyBorder="1" applyAlignment="1" applyProtection="1">
      <alignment horizontal="right" vertical="center" wrapText="1"/>
    </xf>
    <xf numFmtId="41" fontId="46" fillId="8" borderId="72" xfId="12" applyNumberFormat="1" applyFont="1" applyFill="1" applyBorder="1" applyAlignment="1" applyProtection="1">
      <alignment horizontal="right" vertical="center" wrapText="1"/>
    </xf>
    <xf numFmtId="41" fontId="19" fillId="8" borderId="67" xfId="16" applyNumberFormat="1" applyFont="1" applyFill="1" applyBorder="1" applyAlignment="1" applyProtection="1">
      <alignment horizontal="right" vertical="center" wrapText="1"/>
    </xf>
    <xf numFmtId="41" fontId="19" fillId="8" borderId="65" xfId="16" applyNumberFormat="1" applyFont="1" applyFill="1" applyBorder="1" applyAlignment="1" applyProtection="1">
      <alignment horizontal="right" vertical="center" wrapText="1"/>
    </xf>
    <xf numFmtId="41" fontId="19" fillId="8" borderId="74" xfId="1" applyNumberFormat="1" applyFont="1" applyFill="1" applyBorder="1" applyAlignment="1" applyProtection="1">
      <alignment horizontal="right" vertical="center" wrapText="1"/>
    </xf>
    <xf numFmtId="41" fontId="44" fillId="8" borderId="67" xfId="16" applyNumberFormat="1" applyFont="1" applyFill="1" applyBorder="1" applyAlignment="1" applyProtection="1">
      <alignment horizontal="right" vertical="center" wrapText="1"/>
    </xf>
    <xf numFmtId="41" fontId="2" fillId="0" borderId="65" xfId="1" applyNumberFormat="1" applyFill="1" applyBorder="1" applyAlignment="1" applyProtection="1">
      <alignment horizontal="right" vertical="center" wrapText="1"/>
    </xf>
    <xf numFmtId="41" fontId="46" fillId="0" borderId="67" xfId="16" applyNumberFormat="1" applyFont="1" applyFill="1" applyBorder="1" applyAlignment="1" applyProtection="1">
      <alignment horizontal="right" vertical="center" wrapText="1"/>
    </xf>
    <xf numFmtId="41" fontId="19" fillId="0" borderId="72" xfId="16" applyNumberFormat="1" applyFont="1" applyFill="1" applyBorder="1" applyAlignment="1" applyProtection="1">
      <alignment horizontal="right" vertical="center" wrapText="1"/>
    </xf>
    <xf numFmtId="41" fontId="19" fillId="0" borderId="74" xfId="16" applyNumberFormat="1" applyFont="1" applyFill="1" applyBorder="1" applyAlignment="1" applyProtection="1">
      <alignment horizontal="right" vertical="center" wrapText="1"/>
    </xf>
    <xf numFmtId="41" fontId="19" fillId="0" borderId="64" xfId="16" applyNumberFormat="1" applyFont="1" applyFill="1" applyBorder="1" applyAlignment="1" applyProtection="1">
      <alignment horizontal="right" vertical="center" wrapText="1"/>
    </xf>
    <xf numFmtId="41" fontId="19" fillId="0" borderId="56" xfId="16" applyNumberFormat="1" applyFont="1" applyFill="1" applyBorder="1" applyAlignment="1" applyProtection="1">
      <alignment horizontal="right" vertical="center" wrapText="1"/>
    </xf>
    <xf numFmtId="41" fontId="7" fillId="0" borderId="0" xfId="13" applyNumberFormat="1" applyFont="1" applyFill="1" applyAlignment="1">
      <alignment vertical="center"/>
    </xf>
    <xf numFmtId="41" fontId="5" fillId="0" borderId="0" xfId="13" applyNumberFormat="1" applyFont="1" applyFill="1" applyAlignment="1">
      <alignment vertical="center"/>
    </xf>
    <xf numFmtId="41" fontId="72" fillId="0" borderId="0" xfId="13" applyNumberFormat="1" applyFont="1" applyFill="1" applyAlignment="1">
      <alignment vertical="center"/>
    </xf>
    <xf numFmtId="41" fontId="7" fillId="0" borderId="0" xfId="9" applyNumberFormat="1" applyFont="1" applyFill="1" applyAlignment="1">
      <alignment vertical="center"/>
    </xf>
    <xf numFmtId="0" fontId="7" fillId="5" borderId="0" xfId="3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3" fillId="5" borderId="55" xfId="3" applyFont="1" applyFill="1" applyBorder="1" applyAlignment="1">
      <alignment horizontal="center" wrapText="1"/>
    </xf>
    <xf numFmtId="0" fontId="16" fillId="5" borderId="55" xfId="3" applyFont="1" applyFill="1" applyBorder="1" applyAlignment="1">
      <alignment horizontal="center" vertical="center"/>
    </xf>
    <xf numFmtId="0" fontId="13" fillId="5" borderId="55" xfId="3" applyFont="1" applyFill="1" applyBorder="1" applyAlignment="1">
      <alignment horizontal="center" vertical="center"/>
    </xf>
    <xf numFmtId="0" fontId="13" fillId="5" borderId="56" xfId="3" applyFont="1" applyFill="1" applyBorder="1" applyAlignment="1">
      <alignment horizontal="center" vertical="center"/>
    </xf>
    <xf numFmtId="0" fontId="13" fillId="5" borderId="45" xfId="4" applyNumberFormat="1" applyFont="1" applyFill="1" applyBorder="1" applyAlignment="1">
      <alignment horizontal="center" vertical="center" wrapText="1"/>
    </xf>
    <xf numFmtId="0" fontId="13" fillId="5" borderId="44" xfId="4" applyNumberFormat="1" applyFont="1" applyFill="1" applyBorder="1" applyAlignment="1">
      <alignment horizontal="center" vertical="center" wrapText="1"/>
    </xf>
    <xf numFmtId="0" fontId="13" fillId="5" borderId="46" xfId="4" applyNumberFormat="1" applyFont="1" applyFill="1" applyBorder="1" applyAlignment="1">
      <alignment horizontal="center" vertical="center" wrapText="1"/>
    </xf>
    <xf numFmtId="0" fontId="13" fillId="5" borderId="47" xfId="4" applyNumberFormat="1" applyFont="1" applyFill="1" applyBorder="1" applyAlignment="1">
      <alignment horizontal="center" vertical="center" wrapText="1"/>
    </xf>
    <xf numFmtId="0" fontId="13" fillId="5" borderId="48" xfId="4" applyNumberFormat="1" applyFont="1" applyFill="1" applyBorder="1" applyAlignment="1">
      <alignment horizontal="center" vertical="center" wrapText="1"/>
    </xf>
    <xf numFmtId="0" fontId="13" fillId="5" borderId="49" xfId="4" applyNumberFormat="1" applyFont="1" applyFill="1" applyBorder="1" applyAlignment="1">
      <alignment horizontal="center" vertical="center" wrapText="1"/>
    </xf>
    <xf numFmtId="4" fontId="13" fillId="5" borderId="12" xfId="5" applyNumberFormat="1" applyFont="1" applyFill="1" applyBorder="1" applyAlignment="1">
      <alignment horizontal="center" vertical="center" wrapText="1"/>
    </xf>
    <xf numFmtId="4" fontId="13" fillId="5" borderId="17" xfId="5" applyNumberFormat="1" applyFont="1" applyFill="1" applyBorder="1" applyAlignment="1">
      <alignment horizontal="center" vertical="center" wrapText="1"/>
    </xf>
    <xf numFmtId="4" fontId="13" fillId="5" borderId="2" xfId="5" applyNumberFormat="1" applyFont="1" applyFill="1" applyBorder="1" applyAlignment="1">
      <alignment horizontal="center" vertical="center" wrapText="1"/>
    </xf>
    <xf numFmtId="4" fontId="13" fillId="5" borderId="13" xfId="5" applyNumberFormat="1" applyFont="1" applyFill="1" applyBorder="1" applyAlignment="1">
      <alignment horizontal="center" vertical="center" wrapText="1"/>
    </xf>
    <xf numFmtId="49" fontId="13" fillId="6" borderId="0" xfId="4" applyNumberFormat="1" applyFont="1" applyFill="1" applyBorder="1" applyAlignment="1">
      <alignment horizontal="left" vertical="center" wrapText="1"/>
    </xf>
    <xf numFmtId="49" fontId="15" fillId="6" borderId="0" xfId="4" applyNumberFormat="1" applyFont="1" applyFill="1" applyBorder="1" applyAlignment="1">
      <alignment horizontal="center" vertical="center"/>
    </xf>
    <xf numFmtId="49" fontId="15" fillId="6" borderId="26" xfId="4" applyNumberFormat="1" applyFont="1" applyFill="1" applyBorder="1" applyAlignment="1">
      <alignment horizontal="center" vertical="center"/>
    </xf>
    <xf numFmtId="49" fontId="13" fillId="5" borderId="0" xfId="4" applyNumberFormat="1" applyFont="1" applyFill="1" applyBorder="1" applyAlignment="1">
      <alignment horizontal="left" vertical="center" wrapText="1"/>
    </xf>
    <xf numFmtId="49" fontId="13" fillId="5" borderId="26" xfId="4" applyNumberFormat="1" applyFont="1" applyFill="1" applyBorder="1" applyAlignment="1">
      <alignment horizontal="left" vertical="center" wrapText="1"/>
    </xf>
    <xf numFmtId="49" fontId="15" fillId="6" borderId="0" xfId="4" applyNumberFormat="1" applyFont="1" applyFill="1" applyBorder="1" applyAlignment="1">
      <alignment horizontal="left" vertical="center" wrapText="1"/>
    </xf>
    <xf numFmtId="49" fontId="15" fillId="6" borderId="26" xfId="4" applyNumberFormat="1" applyFont="1" applyFill="1" applyBorder="1" applyAlignment="1">
      <alignment horizontal="left" vertical="center" wrapText="1"/>
    </xf>
    <xf numFmtId="0" fontId="7" fillId="5" borderId="0" xfId="3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6" fillId="5" borderId="44" xfId="3" applyFont="1" applyFill="1" applyBorder="1" applyAlignment="1">
      <alignment horizontal="center" vertical="center"/>
    </xf>
    <xf numFmtId="0" fontId="13" fillId="5" borderId="4" xfId="3" applyFont="1" applyFill="1" applyBorder="1" applyAlignment="1">
      <alignment horizontal="center" vertical="center"/>
    </xf>
    <xf numFmtId="0" fontId="13" fillId="5" borderId="40" xfId="3" applyFont="1" applyFill="1" applyBorder="1" applyAlignment="1">
      <alignment horizontal="center" vertical="center"/>
    </xf>
    <xf numFmtId="0" fontId="13" fillId="5" borderId="8" xfId="3" applyFont="1" applyFill="1" applyBorder="1" applyAlignment="1">
      <alignment horizontal="center" vertical="center"/>
    </xf>
    <xf numFmtId="0" fontId="13" fillId="5" borderId="40" xfId="3" applyFont="1" applyFill="1" applyBorder="1" applyAlignment="1">
      <alignment horizontal="center" vertical="center" wrapText="1"/>
    </xf>
    <xf numFmtId="49" fontId="13" fillId="5" borderId="0" xfId="3" applyNumberFormat="1" applyFont="1" applyFill="1" applyBorder="1" applyAlignment="1">
      <alignment horizontal="left" vertical="center" wrapText="1"/>
    </xf>
    <xf numFmtId="49" fontId="14" fillId="0" borderId="0" xfId="4" applyNumberFormat="1" applyFont="1" applyFill="1" applyBorder="1" applyAlignment="1">
      <alignment horizontal="left" vertical="center" wrapText="1"/>
    </xf>
    <xf numFmtId="0" fontId="13" fillId="5" borderId="44" xfId="3" applyFont="1" applyFill="1" applyBorder="1" applyAlignment="1">
      <alignment horizontal="center" wrapText="1"/>
    </xf>
    <xf numFmtId="49" fontId="6" fillId="7" borderId="15" xfId="4" applyNumberFormat="1" applyFont="1" applyFill="1" applyBorder="1" applyAlignment="1">
      <alignment horizontal="left" vertical="center"/>
    </xf>
    <xf numFmtId="49" fontId="6" fillId="7" borderId="16" xfId="4" applyNumberFormat="1" applyFont="1" applyFill="1" applyBorder="1" applyAlignment="1">
      <alignment horizontal="left" vertical="center"/>
    </xf>
    <xf numFmtId="0" fontId="6" fillId="5" borderId="1" xfId="3" applyFont="1" applyFill="1" applyBorder="1" applyAlignment="1">
      <alignment horizontal="center" vertical="center"/>
    </xf>
    <xf numFmtId="0" fontId="6" fillId="5" borderId="2" xfId="3" applyFont="1" applyFill="1" applyBorder="1" applyAlignment="1">
      <alignment horizontal="center" vertical="center"/>
    </xf>
    <xf numFmtId="0" fontId="6" fillId="5" borderId="5" xfId="3" applyFont="1" applyFill="1" applyBorder="1" applyAlignment="1">
      <alignment horizontal="center" vertical="center"/>
    </xf>
    <xf numFmtId="0" fontId="6" fillId="5" borderId="6" xfId="3" applyFont="1" applyFill="1" applyBorder="1" applyAlignment="1">
      <alignment horizontal="center" vertical="center"/>
    </xf>
    <xf numFmtId="0" fontId="35" fillId="5" borderId="3" xfId="3" applyFont="1" applyFill="1" applyBorder="1" applyAlignment="1">
      <alignment horizontal="center" vertical="center"/>
    </xf>
    <xf numFmtId="0" fontId="6" fillId="5" borderId="4" xfId="3" applyFont="1" applyFill="1" applyBorder="1" applyAlignment="1">
      <alignment horizontal="center" vertical="center"/>
    </xf>
    <xf numFmtId="0" fontId="6" fillId="5" borderId="7" xfId="3" applyFont="1" applyFill="1" applyBorder="1" applyAlignment="1">
      <alignment horizontal="center" vertical="center"/>
    </xf>
    <xf numFmtId="0" fontId="6" fillId="5" borderId="8" xfId="3" applyFont="1" applyFill="1" applyBorder="1" applyAlignment="1">
      <alignment horizontal="center" vertical="center"/>
    </xf>
    <xf numFmtId="0" fontId="6" fillId="5" borderId="9" xfId="4" applyNumberFormat="1" applyFont="1" applyFill="1" applyBorder="1" applyAlignment="1">
      <alignment horizontal="center" vertical="center" wrapText="1"/>
    </xf>
    <xf numFmtId="0" fontId="6" fillId="5" borderId="10" xfId="4" applyNumberFormat="1" applyFont="1" applyFill="1" applyBorder="1" applyAlignment="1">
      <alignment horizontal="center" vertical="center" wrapText="1"/>
    </xf>
    <xf numFmtId="0" fontId="6" fillId="5" borderId="11" xfId="4" applyNumberFormat="1" applyFont="1" applyFill="1" applyBorder="1" applyAlignment="1">
      <alignment horizontal="center" vertical="center" wrapText="1"/>
    </xf>
    <xf numFmtId="0" fontId="6" fillId="5" borderId="14" xfId="4" applyNumberFormat="1" applyFont="1" applyFill="1" applyBorder="1" applyAlignment="1">
      <alignment horizontal="center" vertical="center" wrapText="1"/>
    </xf>
    <xf numFmtId="0" fontId="6" fillId="5" borderId="15" xfId="4" applyNumberFormat="1" applyFont="1" applyFill="1" applyBorder="1" applyAlignment="1">
      <alignment horizontal="center" vertical="center" wrapText="1"/>
    </xf>
    <xf numFmtId="0" fontId="6" fillId="5" borderId="16" xfId="4" applyNumberFormat="1" applyFont="1" applyFill="1" applyBorder="1" applyAlignment="1">
      <alignment horizontal="center" vertical="center" wrapText="1"/>
    </xf>
    <xf numFmtId="4" fontId="6" fillId="5" borderId="12" xfId="5" applyNumberFormat="1" applyFont="1" applyFill="1" applyBorder="1" applyAlignment="1">
      <alignment horizontal="center" vertical="center" wrapText="1"/>
    </xf>
    <xf numFmtId="4" fontId="6" fillId="5" borderId="17" xfId="5" applyNumberFormat="1" applyFont="1" applyFill="1" applyBorder="1" applyAlignment="1">
      <alignment horizontal="center" vertical="center" wrapText="1"/>
    </xf>
    <xf numFmtId="4" fontId="6" fillId="5" borderId="2" xfId="5" applyNumberFormat="1" applyFont="1" applyFill="1" applyBorder="1" applyAlignment="1">
      <alignment horizontal="center" vertical="center" wrapText="1"/>
    </xf>
    <xf numFmtId="4" fontId="6" fillId="5" borderId="13" xfId="5" applyNumberFormat="1" applyFont="1" applyFill="1" applyBorder="1" applyAlignment="1">
      <alignment horizontal="center" vertical="center" wrapText="1"/>
    </xf>
    <xf numFmtId="49" fontId="38" fillId="2" borderId="29" xfId="4" applyNumberFormat="1" applyFont="1" applyFill="1" applyBorder="1" applyAlignment="1">
      <alignment horizontal="left" vertical="center"/>
    </xf>
    <xf numFmtId="49" fontId="6" fillId="2" borderId="30" xfId="4" applyNumberFormat="1" applyFont="1" applyFill="1" applyBorder="1" applyAlignment="1">
      <alignment horizontal="left" vertical="center"/>
    </xf>
    <xf numFmtId="49" fontId="6" fillId="2" borderId="31" xfId="4" applyNumberFormat="1" applyFont="1" applyFill="1" applyBorder="1" applyAlignment="1">
      <alignment horizontal="left" vertical="center"/>
    </xf>
    <xf numFmtId="0" fontId="59" fillId="5" borderId="0" xfId="3" applyFont="1" applyFill="1" applyAlignment="1">
      <alignment horizontal="center"/>
    </xf>
    <xf numFmtId="0" fontId="5" fillId="8" borderId="60" xfId="13" applyFont="1" applyFill="1" applyBorder="1" applyAlignment="1">
      <alignment horizontal="center" vertical="center"/>
    </xf>
    <xf numFmtId="0" fontId="5" fillId="8" borderId="61" xfId="13" applyFont="1" applyFill="1" applyBorder="1" applyAlignment="1">
      <alignment horizontal="center" vertical="center"/>
    </xf>
    <xf numFmtId="0" fontId="5" fillId="8" borderId="62" xfId="13" applyFont="1" applyFill="1" applyBorder="1" applyAlignment="1">
      <alignment horizontal="center" vertical="center"/>
    </xf>
    <xf numFmtId="0" fontId="20" fillId="6" borderId="63" xfId="14" applyFont="1" applyFill="1" applyBorder="1" applyAlignment="1" applyProtection="1">
      <alignment horizontal="center" vertical="center"/>
    </xf>
    <xf numFmtId="0" fontId="20" fillId="6" borderId="64" xfId="14" applyFont="1" applyFill="1" applyBorder="1" applyAlignment="1" applyProtection="1">
      <alignment horizontal="center" vertical="center"/>
    </xf>
    <xf numFmtId="0" fontId="20" fillId="5" borderId="45" xfId="14" applyFont="1" applyFill="1" applyBorder="1" applyAlignment="1" applyProtection="1">
      <alignment horizontal="center" vertical="center"/>
    </xf>
    <xf numFmtId="0" fontId="20" fillId="5" borderId="44" xfId="14" applyFont="1" applyFill="1" applyBorder="1" applyAlignment="1" applyProtection="1">
      <alignment horizontal="center" vertical="center"/>
    </xf>
    <xf numFmtId="0" fontId="20" fillId="5" borderId="39" xfId="14" applyFont="1" applyFill="1" applyBorder="1" applyAlignment="1" applyProtection="1">
      <alignment horizontal="center" vertical="center"/>
    </xf>
    <xf numFmtId="0" fontId="20" fillId="5" borderId="40" xfId="14" applyFont="1" applyFill="1" applyBorder="1" applyAlignment="1" applyProtection="1">
      <alignment horizontal="center" vertical="center"/>
    </xf>
    <xf numFmtId="0" fontId="20" fillId="5" borderId="45" xfId="14" applyFont="1" applyFill="1" applyBorder="1" applyAlignment="1" applyProtection="1">
      <alignment horizontal="center" vertical="center" wrapText="1"/>
    </xf>
    <xf numFmtId="0" fontId="20" fillId="5" borderId="44" xfId="14" applyFont="1" applyFill="1" applyBorder="1" applyAlignment="1" applyProtection="1">
      <alignment horizontal="center" vertical="center" wrapText="1"/>
    </xf>
    <xf numFmtId="0" fontId="20" fillId="5" borderId="4" xfId="14" applyFont="1" applyFill="1" applyBorder="1" applyAlignment="1" applyProtection="1">
      <alignment horizontal="center" vertical="center" wrapText="1"/>
    </xf>
    <xf numFmtId="0" fontId="20" fillId="5" borderId="39" xfId="14" applyFont="1" applyFill="1" applyBorder="1" applyAlignment="1" applyProtection="1">
      <alignment horizontal="center" vertical="center" wrapText="1"/>
    </xf>
    <xf numFmtId="0" fontId="20" fillId="5" borderId="40" xfId="14" applyFont="1" applyFill="1" applyBorder="1" applyAlignment="1" applyProtection="1">
      <alignment horizontal="center" vertical="center" wrapText="1"/>
    </xf>
    <xf numFmtId="0" fontId="20" fillId="5" borderId="8" xfId="14" applyFont="1" applyFill="1" applyBorder="1" applyAlignment="1" applyProtection="1">
      <alignment horizontal="center" vertical="center" wrapText="1"/>
    </xf>
    <xf numFmtId="0" fontId="73" fillId="5" borderId="55" xfId="15" applyNumberFormat="1" applyFont="1" applyFill="1" applyBorder="1" applyAlignment="1">
      <alignment horizontal="center" vertical="center" wrapText="1"/>
    </xf>
    <xf numFmtId="0" fontId="73" fillId="5" borderId="56" xfId="15" applyNumberFormat="1" applyFont="1" applyFill="1" applyBorder="1" applyAlignment="1">
      <alignment horizontal="center" vertical="center" wrapText="1"/>
    </xf>
    <xf numFmtId="0" fontId="19" fillId="5" borderId="45" xfId="9" applyFont="1" applyFill="1" applyBorder="1" applyAlignment="1">
      <alignment horizontal="center" vertical="center"/>
    </xf>
    <xf numFmtId="0" fontId="19" fillId="5" borderId="44" xfId="9" applyFont="1" applyFill="1" applyBorder="1" applyAlignment="1">
      <alignment horizontal="center" vertical="center"/>
    </xf>
    <xf numFmtId="0" fontId="19" fillId="5" borderId="4" xfId="9" applyFont="1" applyFill="1" applyBorder="1" applyAlignment="1">
      <alignment horizontal="center" vertical="center"/>
    </xf>
    <xf numFmtId="0" fontId="19" fillId="5" borderId="0" xfId="9" applyFont="1" applyFill="1" applyBorder="1" applyAlignment="1">
      <alignment horizontal="center" vertical="center"/>
    </xf>
    <xf numFmtId="172" fontId="7" fillId="5" borderId="0" xfId="9" applyNumberFormat="1" applyFont="1" applyFill="1" applyBorder="1" applyAlignment="1">
      <alignment horizontal="center" vertical="center"/>
    </xf>
    <xf numFmtId="0" fontId="20" fillId="6" borderId="55" xfId="18" applyNumberFormat="1" applyFont="1" applyFill="1" applyBorder="1" applyAlignment="1">
      <alignment horizontal="center" vertical="center" wrapText="1"/>
    </xf>
    <xf numFmtId="0" fontId="20" fillId="6" borderId="56" xfId="18" applyNumberFormat="1" applyFont="1" applyFill="1" applyBorder="1" applyAlignment="1">
      <alignment horizontal="center" vertical="center" wrapText="1"/>
    </xf>
    <xf numFmtId="0" fontId="19" fillId="0" borderId="69" xfId="16" applyFont="1" applyFill="1" applyBorder="1" applyAlignment="1" applyProtection="1">
      <alignment horizontal="left" vertical="top" wrapText="1"/>
    </xf>
    <xf numFmtId="0" fontId="19" fillId="0" borderId="18" xfId="16" applyFont="1" applyFill="1" applyBorder="1" applyAlignment="1" applyProtection="1">
      <alignment horizontal="left" vertical="top" wrapText="1"/>
    </xf>
    <xf numFmtId="0" fontId="19" fillId="0" borderId="19" xfId="16" applyFont="1" applyFill="1" applyBorder="1" applyAlignment="1" applyProtection="1">
      <alignment horizontal="left" vertical="top" wrapText="1"/>
    </xf>
    <xf numFmtId="0" fontId="46" fillId="8" borderId="69" xfId="16" applyFont="1" applyFill="1" applyBorder="1" applyAlignment="1" applyProtection="1">
      <alignment horizontal="left" vertical="top" wrapText="1"/>
    </xf>
    <xf numFmtId="0" fontId="46" fillId="8" borderId="18" xfId="16" applyFont="1" applyFill="1" applyBorder="1" applyAlignment="1" applyProtection="1">
      <alignment horizontal="left" vertical="top" wrapText="1"/>
    </xf>
    <xf numFmtId="0" fontId="46" fillId="8" borderId="19" xfId="16" applyFont="1" applyFill="1" applyBorder="1" applyAlignment="1" applyProtection="1">
      <alignment horizontal="left" vertical="top" wrapText="1"/>
    </xf>
    <xf numFmtId="0" fontId="20" fillId="8" borderId="1" xfId="16" applyFont="1" applyFill="1" applyBorder="1" applyAlignment="1" applyProtection="1">
      <alignment horizontal="left" vertical="top" wrapText="1"/>
    </xf>
    <xf numFmtId="0" fontId="20" fillId="8" borderId="2" xfId="16" applyFont="1" applyFill="1" applyBorder="1" applyAlignment="1" applyProtection="1">
      <alignment horizontal="left" vertical="top" wrapText="1"/>
    </xf>
    <xf numFmtId="0" fontId="20" fillId="8" borderId="13" xfId="16" applyFont="1" applyFill="1" applyBorder="1" applyAlignment="1" applyProtection="1">
      <alignment horizontal="left" vertical="top" wrapText="1"/>
    </xf>
    <xf numFmtId="0" fontId="20" fillId="8" borderId="69" xfId="16" applyFont="1" applyFill="1" applyBorder="1" applyAlignment="1" applyProtection="1">
      <alignment horizontal="left" vertical="top" wrapText="1"/>
    </xf>
    <xf numFmtId="0" fontId="20" fillId="8" borderId="18" xfId="16" applyFont="1" applyFill="1" applyBorder="1" applyAlignment="1" applyProtection="1">
      <alignment horizontal="left" vertical="top" wrapText="1"/>
    </xf>
    <xf numFmtId="0" fontId="20" fillId="8" borderId="19" xfId="16" applyFont="1" applyFill="1" applyBorder="1" applyAlignment="1" applyProtection="1">
      <alignment horizontal="left" vertical="top" wrapText="1"/>
    </xf>
    <xf numFmtId="0" fontId="19" fillId="0" borderId="14" xfId="16" applyFont="1" applyFill="1" applyBorder="1" applyAlignment="1" applyProtection="1">
      <alignment horizontal="left" vertical="top" wrapText="1"/>
    </xf>
    <xf numFmtId="0" fontId="19" fillId="0" borderId="15" xfId="16" applyFont="1" applyFill="1" applyBorder="1" applyAlignment="1" applyProtection="1">
      <alignment horizontal="left" vertical="top" wrapText="1"/>
    </xf>
    <xf numFmtId="0" fontId="19" fillId="0" borderId="68" xfId="16" applyFont="1" applyFill="1" applyBorder="1" applyAlignment="1" applyProtection="1">
      <alignment horizontal="left" vertical="top" wrapText="1"/>
    </xf>
    <xf numFmtId="0" fontId="19" fillId="0" borderId="5" xfId="16" applyFont="1" applyFill="1" applyBorder="1" applyAlignment="1" applyProtection="1">
      <alignment horizontal="left" vertical="top" wrapText="1"/>
    </xf>
    <xf numFmtId="0" fontId="19" fillId="0" borderId="6" xfId="16" applyFont="1" applyFill="1" applyBorder="1" applyAlignment="1" applyProtection="1">
      <alignment horizontal="left" vertical="top" wrapText="1"/>
    </xf>
    <xf numFmtId="0" fontId="19" fillId="0" borderId="54" xfId="16" applyFont="1" applyFill="1" applyBorder="1" applyAlignment="1" applyProtection="1">
      <alignment horizontal="left" vertical="top" wrapText="1"/>
    </xf>
    <xf numFmtId="0" fontId="20" fillId="8" borderId="70" xfId="16" applyFont="1" applyFill="1" applyBorder="1" applyAlignment="1" applyProtection="1">
      <alignment horizontal="left" vertical="top" wrapText="1"/>
    </xf>
    <xf numFmtId="0" fontId="20" fillId="8" borderId="17" xfId="16" applyFont="1" applyFill="1" applyBorder="1" applyAlignment="1" applyProtection="1">
      <alignment horizontal="left" vertical="top" wrapText="1"/>
    </xf>
    <xf numFmtId="0" fontId="20" fillId="8" borderId="71" xfId="16" applyFont="1" applyFill="1" applyBorder="1" applyAlignment="1" applyProtection="1">
      <alignment horizontal="left" vertical="top" wrapText="1"/>
    </xf>
    <xf numFmtId="0" fontId="19" fillId="0" borderId="70" xfId="16" applyFont="1" applyFill="1" applyBorder="1" applyAlignment="1" applyProtection="1">
      <alignment horizontal="left" vertical="top" wrapText="1"/>
    </xf>
    <xf numFmtId="0" fontId="19" fillId="0" borderId="17" xfId="16" applyFont="1" applyFill="1" applyBorder="1" applyAlignment="1" applyProtection="1">
      <alignment horizontal="left" vertical="top" wrapText="1"/>
    </xf>
    <xf numFmtId="0" fontId="19" fillId="0" borderId="71" xfId="16" applyFont="1" applyFill="1" applyBorder="1" applyAlignment="1" applyProtection="1">
      <alignment horizontal="left" vertical="top" wrapText="1"/>
    </xf>
    <xf numFmtId="0" fontId="46" fillId="0" borderId="69" xfId="16" applyFont="1" applyFill="1" applyBorder="1" applyAlignment="1" applyProtection="1">
      <alignment horizontal="left" vertical="top" wrapText="1"/>
    </xf>
    <xf numFmtId="0" fontId="46" fillId="0" borderId="18" xfId="16" applyFont="1" applyFill="1" applyBorder="1" applyAlignment="1" applyProtection="1">
      <alignment horizontal="left" vertical="top" wrapText="1"/>
    </xf>
    <xf numFmtId="0" fontId="46" fillId="0" borderId="19" xfId="16" applyFont="1" applyFill="1" applyBorder="1" applyAlignment="1" applyProtection="1">
      <alignment horizontal="left" vertical="top" wrapText="1"/>
    </xf>
    <xf numFmtId="0" fontId="45" fillId="0" borderId="69" xfId="16" applyFont="1" applyFill="1" applyBorder="1" applyAlignment="1" applyProtection="1">
      <alignment horizontal="left" vertical="top" wrapText="1"/>
    </xf>
    <xf numFmtId="0" fontId="45" fillId="0" borderId="18" xfId="16" applyFont="1" applyFill="1" applyBorder="1" applyAlignment="1" applyProtection="1">
      <alignment horizontal="left" vertical="top" wrapText="1"/>
    </xf>
    <xf numFmtId="0" fontId="45" fillId="0" borderId="19" xfId="16" applyFont="1" applyFill="1" applyBorder="1" applyAlignment="1" applyProtection="1">
      <alignment horizontal="left" vertical="top" wrapText="1"/>
    </xf>
    <xf numFmtId="0" fontId="19" fillId="0" borderId="57" xfId="16" applyFont="1" applyFill="1" applyBorder="1" applyAlignment="1" applyProtection="1">
      <alignment horizontal="left" vertical="top" wrapText="1"/>
    </xf>
    <xf numFmtId="0" fontId="46" fillId="8" borderId="73" xfId="16" applyFont="1" applyFill="1" applyBorder="1" applyAlignment="1" applyProtection="1">
      <alignment horizontal="left" vertical="top" wrapText="1"/>
    </xf>
    <xf numFmtId="0" fontId="46" fillId="8" borderId="27" xfId="16" applyFont="1" applyFill="1" applyBorder="1" applyAlignment="1" applyProtection="1">
      <alignment horizontal="left" vertical="top" wrapText="1"/>
    </xf>
    <xf numFmtId="0" fontId="46" fillId="8" borderId="28" xfId="16" applyFont="1" applyFill="1" applyBorder="1" applyAlignment="1" applyProtection="1">
      <alignment horizontal="left" vertical="top" wrapText="1"/>
    </xf>
    <xf numFmtId="0" fontId="19" fillId="0" borderId="14" xfId="16" applyFont="1" applyFill="1" applyBorder="1" applyAlignment="1" applyProtection="1">
      <alignment horizontal="left" vertical="center" wrapText="1"/>
    </xf>
    <xf numFmtId="0" fontId="19" fillId="0" borderId="15" xfId="16" applyFont="1" applyFill="1" applyBorder="1" applyAlignment="1" applyProtection="1">
      <alignment horizontal="left" vertical="center" wrapText="1"/>
    </xf>
    <xf numFmtId="0" fontId="19" fillId="0" borderId="68" xfId="16" applyFont="1" applyFill="1" applyBorder="1" applyAlignment="1" applyProtection="1">
      <alignment horizontal="left" vertical="center" wrapText="1"/>
    </xf>
    <xf numFmtId="0" fontId="19" fillId="0" borderId="69" xfId="16" applyFont="1" applyFill="1" applyBorder="1" applyAlignment="1" applyProtection="1">
      <alignment horizontal="left" vertical="center" wrapText="1"/>
    </xf>
    <xf numFmtId="0" fontId="19" fillId="0" borderId="18" xfId="16" applyFont="1" applyFill="1" applyBorder="1" applyAlignment="1" applyProtection="1">
      <alignment horizontal="left" vertical="center" wrapText="1"/>
    </xf>
    <xf numFmtId="0" fontId="19" fillId="0" borderId="19" xfId="16" applyFont="1" applyFill="1" applyBorder="1" applyAlignment="1" applyProtection="1">
      <alignment horizontal="left" vertical="center" wrapText="1"/>
    </xf>
    <xf numFmtId="0" fontId="19" fillId="0" borderId="15" xfId="16" applyFont="1" applyFill="1" applyBorder="1" applyAlignment="1" applyProtection="1">
      <alignment horizontal="left" vertical="top"/>
    </xf>
    <xf numFmtId="0" fontId="19" fillId="0" borderId="68" xfId="16" applyFont="1" applyFill="1" applyBorder="1" applyAlignment="1" applyProtection="1">
      <alignment horizontal="left" vertical="top"/>
    </xf>
    <xf numFmtId="43" fontId="21" fillId="0" borderId="0" xfId="1" applyFont="1" applyFill="1" applyBorder="1" applyAlignment="1">
      <alignment horizontal="center" vertical="center"/>
    </xf>
    <xf numFmtId="166" fontId="11" fillId="0" borderId="0" xfId="12" applyFont="1" applyFill="1" applyBorder="1" applyAlignment="1">
      <alignment horizontal="center" vertical="center"/>
    </xf>
    <xf numFmtId="0" fontId="46" fillId="0" borderId="77" xfId="16" applyFont="1" applyFill="1" applyBorder="1" applyAlignment="1" applyProtection="1">
      <alignment horizontal="left" vertical="top" wrapText="1"/>
    </xf>
    <xf numFmtId="0" fontId="46" fillId="0" borderId="23" xfId="16" applyFont="1" applyFill="1" applyBorder="1" applyAlignment="1" applyProtection="1">
      <alignment horizontal="left" vertical="top" wrapText="1"/>
    </xf>
    <xf numFmtId="0" fontId="46" fillId="0" borderId="24" xfId="16" applyFont="1" applyFill="1" applyBorder="1" applyAlignment="1" applyProtection="1">
      <alignment horizontal="left" vertical="top" wrapText="1"/>
    </xf>
    <xf numFmtId="0" fontId="6" fillId="5" borderId="0" xfId="13" applyFont="1" applyFill="1" applyAlignment="1">
      <alignment horizontal="center" vertical="center" wrapText="1"/>
    </xf>
    <xf numFmtId="0" fontId="19" fillId="5" borderId="0" xfId="13" applyFont="1" applyFill="1" applyBorder="1" applyAlignment="1">
      <alignment horizontal="center" vertical="center"/>
    </xf>
    <xf numFmtId="0" fontId="20" fillId="0" borderId="69" xfId="16" applyFont="1" applyFill="1" applyBorder="1" applyAlignment="1" applyProtection="1">
      <alignment horizontal="left" vertical="top" wrapText="1"/>
    </xf>
    <xf numFmtId="0" fontId="20" fillId="0" borderId="18" xfId="16" applyFont="1" applyFill="1" applyBorder="1" applyAlignment="1" applyProtection="1">
      <alignment horizontal="left" vertical="top" wrapText="1"/>
    </xf>
    <xf numFmtId="0" fontId="20" fillId="0" borderId="19" xfId="16" applyFont="1" applyFill="1" applyBorder="1" applyAlignment="1" applyProtection="1">
      <alignment horizontal="left" vertical="top" wrapText="1"/>
    </xf>
    <xf numFmtId="0" fontId="20" fillId="0" borderId="5" xfId="16" applyFont="1" applyFill="1" applyBorder="1" applyAlignment="1" applyProtection="1">
      <alignment horizontal="left" vertical="top" wrapText="1"/>
    </xf>
    <xf numFmtId="0" fontId="20" fillId="0" borderId="6" xfId="16" applyFont="1" applyFill="1" applyBorder="1" applyAlignment="1" applyProtection="1">
      <alignment horizontal="left" vertical="top" wrapText="1"/>
    </xf>
    <xf numFmtId="0" fontId="20" fillId="0" borderId="54" xfId="16" applyFont="1" applyFill="1" applyBorder="1" applyAlignment="1" applyProtection="1">
      <alignment horizontal="left" vertical="top" wrapText="1"/>
    </xf>
    <xf numFmtId="0" fontId="46" fillId="0" borderId="5" xfId="16" applyFont="1" applyFill="1" applyBorder="1" applyAlignment="1" applyProtection="1">
      <alignment horizontal="left" vertical="top" wrapText="1"/>
    </xf>
    <xf numFmtId="0" fontId="46" fillId="0" borderId="6" xfId="16" applyFont="1" applyFill="1" applyBorder="1" applyAlignment="1" applyProtection="1">
      <alignment horizontal="left" vertical="top" wrapText="1"/>
    </xf>
    <xf numFmtId="0" fontId="46" fillId="0" borderId="54" xfId="16" applyFont="1" applyFill="1" applyBorder="1" applyAlignment="1" applyProtection="1">
      <alignment horizontal="left" vertical="top" wrapText="1"/>
    </xf>
    <xf numFmtId="0" fontId="46" fillId="0" borderId="70" xfId="16" applyFont="1" applyFill="1" applyBorder="1" applyAlignment="1" applyProtection="1">
      <alignment horizontal="left" vertical="top" wrapText="1"/>
    </xf>
    <xf numFmtId="0" fontId="46" fillId="0" borderId="17" xfId="16" applyFont="1" applyFill="1" applyBorder="1" applyAlignment="1" applyProtection="1">
      <alignment horizontal="left" vertical="top" wrapText="1"/>
    </xf>
    <xf numFmtId="0" fontId="46" fillId="0" borderId="71" xfId="16" applyFont="1" applyFill="1" applyBorder="1" applyAlignment="1" applyProtection="1">
      <alignment horizontal="left" vertical="top" wrapText="1"/>
    </xf>
    <xf numFmtId="1" fontId="73" fillId="5" borderId="4" xfId="15" applyNumberFormat="1" applyFont="1" applyFill="1" applyBorder="1" applyAlignment="1">
      <alignment horizontal="center" vertical="center" wrapText="1"/>
    </xf>
    <xf numFmtId="1" fontId="73" fillId="5" borderId="59" xfId="15" applyNumberFormat="1" applyFont="1" applyFill="1" applyBorder="1" applyAlignment="1">
      <alignment horizontal="center" vertical="center" wrapText="1"/>
    </xf>
    <xf numFmtId="0" fontId="7" fillId="8" borderId="60" xfId="13" applyFont="1" applyFill="1" applyBorder="1" applyAlignment="1">
      <alignment horizontal="center" vertical="center"/>
    </xf>
    <xf numFmtId="0" fontId="7" fillId="8" borderId="61" xfId="13" applyFont="1" applyFill="1" applyBorder="1" applyAlignment="1">
      <alignment horizontal="center" vertical="center"/>
    </xf>
    <xf numFmtId="0" fontId="7" fillId="8" borderId="62" xfId="13" applyFont="1" applyFill="1" applyBorder="1" applyAlignment="1">
      <alignment horizontal="center" vertical="center"/>
    </xf>
    <xf numFmtId="0" fontId="20" fillId="5" borderId="0" xfId="13" applyFont="1" applyFill="1" applyBorder="1" applyAlignment="1">
      <alignment horizontal="center" vertical="center"/>
    </xf>
    <xf numFmtId="0" fontId="19" fillId="6" borderId="0" xfId="13" applyFont="1" applyFill="1" applyBorder="1" applyAlignment="1">
      <alignment horizontal="center" vertical="center"/>
    </xf>
    <xf numFmtId="0" fontId="46" fillId="0" borderId="57" xfId="16" applyFont="1" applyFill="1" applyBorder="1" applyAlignment="1" applyProtection="1">
      <alignment horizontal="left" vertical="top" wrapText="1"/>
    </xf>
    <xf numFmtId="0" fontId="20" fillId="8" borderId="9" xfId="16" applyFont="1" applyFill="1" applyBorder="1" applyAlignment="1" applyProtection="1">
      <alignment horizontal="left" vertical="top" wrapText="1"/>
    </xf>
    <xf numFmtId="0" fontId="28" fillId="8" borderId="10" xfId="0" applyFont="1" applyFill="1" applyBorder="1"/>
    <xf numFmtId="0" fontId="20" fillId="8" borderId="57" xfId="16" applyFont="1" applyFill="1" applyBorder="1" applyAlignment="1" applyProtection="1">
      <alignment horizontal="left" vertical="top" wrapText="1"/>
    </xf>
    <xf numFmtId="0" fontId="20" fillId="6" borderId="55" xfId="14" applyFont="1" applyFill="1" applyBorder="1" applyAlignment="1" applyProtection="1">
      <alignment horizontal="center" vertical="center"/>
    </xf>
    <xf numFmtId="0" fontId="20" fillId="6" borderId="56" xfId="14" applyFont="1" applyFill="1" applyBorder="1" applyAlignment="1" applyProtection="1">
      <alignment horizontal="center" vertical="center"/>
    </xf>
    <xf numFmtId="0" fontId="20" fillId="5" borderId="4" xfId="14" applyFont="1" applyFill="1" applyBorder="1" applyAlignment="1" applyProtection="1">
      <alignment horizontal="center" vertical="center"/>
    </xf>
    <xf numFmtId="0" fontId="20" fillId="5" borderId="8" xfId="14" applyFont="1" applyFill="1" applyBorder="1" applyAlignment="1" applyProtection="1">
      <alignment horizontal="center" vertical="center"/>
    </xf>
    <xf numFmtId="0" fontId="28" fillId="0" borderId="44" xfId="0" applyFont="1" applyBorder="1"/>
    <xf numFmtId="0" fontId="28" fillId="0" borderId="39" xfId="0" applyFont="1" applyBorder="1"/>
    <xf numFmtId="0" fontId="28" fillId="0" borderId="40" xfId="0" applyFont="1" applyBorder="1"/>
    <xf numFmtId="0" fontId="20" fillId="8" borderId="5" xfId="16" applyFont="1" applyFill="1" applyBorder="1" applyAlignment="1" applyProtection="1">
      <alignment horizontal="left" vertical="top" wrapText="1"/>
    </xf>
    <xf numFmtId="0" fontId="20" fillId="8" borderId="6" xfId="16" applyFont="1" applyFill="1" applyBorder="1" applyAlignment="1" applyProtection="1">
      <alignment horizontal="left" vertical="top" wrapText="1"/>
    </xf>
    <xf numFmtId="0" fontId="20" fillId="8" borderId="75" xfId="16" applyFont="1" applyFill="1" applyBorder="1" applyAlignment="1" applyProtection="1">
      <alignment horizontal="left" vertical="top" wrapText="1"/>
    </xf>
    <xf numFmtId="0" fontId="46" fillId="0" borderId="14" xfId="16" applyFont="1" applyFill="1" applyBorder="1" applyAlignment="1" applyProtection="1">
      <alignment horizontal="left" vertical="top" wrapText="1"/>
    </xf>
    <xf numFmtId="0" fontId="46" fillId="0" borderId="15" xfId="16" applyFont="1" applyFill="1" applyBorder="1" applyAlignment="1" applyProtection="1">
      <alignment horizontal="left" vertical="top"/>
    </xf>
    <xf numFmtId="0" fontId="20" fillId="8" borderId="76" xfId="16" applyFont="1" applyFill="1" applyBorder="1" applyAlignment="1" applyProtection="1">
      <alignment horizontal="left" vertical="top" wrapText="1"/>
    </xf>
    <xf numFmtId="0" fontId="20" fillId="0" borderId="75" xfId="16" applyFont="1" applyFill="1" applyBorder="1" applyAlignment="1" applyProtection="1">
      <alignment horizontal="left" vertical="top" wrapText="1"/>
    </xf>
    <xf numFmtId="0" fontId="46" fillId="0" borderId="75" xfId="16" applyFont="1" applyFill="1" applyBorder="1" applyAlignment="1" applyProtection="1">
      <alignment horizontal="left" vertical="top" wrapText="1"/>
    </xf>
    <xf numFmtId="0" fontId="20" fillId="0" borderId="57" xfId="16" applyFont="1" applyFill="1" applyBorder="1" applyAlignment="1" applyProtection="1">
      <alignment horizontal="left" vertical="top" wrapText="1"/>
    </xf>
    <xf numFmtId="0" fontId="46" fillId="6" borderId="69" xfId="16" applyFont="1" applyFill="1" applyBorder="1" applyAlignment="1" applyProtection="1">
      <alignment horizontal="left" vertical="top" wrapText="1"/>
    </xf>
    <xf numFmtId="0" fontId="46" fillId="6" borderId="18" xfId="16" applyFont="1" applyFill="1" applyBorder="1" applyAlignment="1" applyProtection="1">
      <alignment horizontal="left" vertical="top" wrapText="1"/>
    </xf>
    <xf numFmtId="0" fontId="46" fillId="6" borderId="57" xfId="16" applyFont="1" applyFill="1" applyBorder="1" applyAlignment="1" applyProtection="1">
      <alignment horizontal="left" vertical="top" wrapText="1"/>
    </xf>
    <xf numFmtId="0" fontId="46" fillId="0" borderId="14" xfId="16" applyFont="1" applyFill="1" applyBorder="1" applyAlignment="1" applyProtection="1">
      <alignment horizontal="left" vertical="center" wrapText="1"/>
    </xf>
    <xf numFmtId="0" fontId="46" fillId="0" borderId="15" xfId="16" applyFont="1" applyFill="1" applyBorder="1" applyAlignment="1" applyProtection="1">
      <alignment horizontal="left" vertical="center" wrapText="1"/>
    </xf>
    <xf numFmtId="0" fontId="46" fillId="0" borderId="15" xfId="16" applyFont="1" applyFill="1" applyBorder="1" applyAlignment="1" applyProtection="1">
      <alignment horizontal="left" vertical="top" wrapText="1"/>
    </xf>
    <xf numFmtId="0" fontId="46" fillId="8" borderId="5" xfId="16" applyFont="1" applyFill="1" applyBorder="1" applyAlignment="1" applyProtection="1">
      <alignment horizontal="left" vertical="top" wrapText="1"/>
    </xf>
    <xf numFmtId="0" fontId="46" fillId="8" borderId="6" xfId="16" applyFont="1" applyFill="1" applyBorder="1" applyAlignment="1" applyProtection="1">
      <alignment horizontal="left" vertical="top" wrapText="1"/>
    </xf>
    <xf numFmtId="0" fontId="46" fillId="8" borderId="75" xfId="16" applyFont="1" applyFill="1" applyBorder="1" applyAlignment="1" applyProtection="1">
      <alignment horizontal="left" vertical="top" wrapText="1"/>
    </xf>
    <xf numFmtId="0" fontId="34" fillId="5" borderId="0" xfId="9" applyFont="1" applyFill="1" applyBorder="1" applyAlignment="1">
      <alignment horizontal="center" vertical="center"/>
    </xf>
    <xf numFmtId="43" fontId="5" fillId="5" borderId="0" xfId="1" applyFont="1" applyFill="1" applyAlignment="1">
      <alignment horizontal="center" vertical="center"/>
    </xf>
    <xf numFmtId="0" fontId="51" fillId="5" borderId="57" xfId="14" applyFont="1" applyFill="1" applyBorder="1" applyAlignment="1">
      <alignment horizontal="right" vertical="center"/>
    </xf>
    <xf numFmtId="0" fontId="51" fillId="5" borderId="15" xfId="14" applyFont="1" applyFill="1" applyBorder="1" applyAlignment="1">
      <alignment horizontal="right" vertical="center"/>
    </xf>
    <xf numFmtId="0" fontId="51" fillId="5" borderId="16" xfId="14" applyFont="1" applyFill="1" applyBorder="1" applyAlignment="1">
      <alignment horizontal="right" vertical="center"/>
    </xf>
    <xf numFmtId="169" fontId="19" fillId="6" borderId="18" xfId="14" applyNumberFormat="1" applyFont="1" applyFill="1" applyBorder="1" applyAlignment="1">
      <alignment horizontal="center" vertical="center"/>
    </xf>
    <xf numFmtId="169" fontId="20" fillId="6" borderId="18" xfId="14" applyNumberFormat="1" applyFont="1" applyFill="1" applyBorder="1" applyAlignment="1">
      <alignment horizontal="center" vertical="center"/>
    </xf>
    <xf numFmtId="0" fontId="60" fillId="6" borderId="0" xfId="13" applyFont="1" applyFill="1" applyBorder="1" applyAlignment="1">
      <alignment horizontal="center" vertical="center"/>
    </xf>
    <xf numFmtId="0" fontId="60" fillId="6" borderId="0" xfId="13" applyFont="1" applyFill="1" applyAlignment="1">
      <alignment horizontal="center" vertical="center"/>
    </xf>
    <xf numFmtId="0" fontId="60" fillId="0" borderId="0" xfId="13" applyFont="1" applyFill="1" applyBorder="1" applyAlignment="1">
      <alignment horizontal="center" vertical="center"/>
    </xf>
    <xf numFmtId="0" fontId="60" fillId="5" borderId="0" xfId="3" applyFont="1" applyFill="1" applyAlignment="1">
      <alignment horizontal="center"/>
    </xf>
    <xf numFmtId="0" fontId="20" fillId="5" borderId="57" xfId="14" applyFont="1" applyFill="1" applyBorder="1" applyAlignment="1">
      <alignment horizontal="left" vertical="center" wrapText="1"/>
    </xf>
    <xf numFmtId="0" fontId="20" fillId="5" borderId="15" xfId="14" applyFont="1" applyFill="1" applyBorder="1" applyAlignment="1">
      <alignment horizontal="left" vertical="center" wrapText="1"/>
    </xf>
    <xf numFmtId="0" fontId="20" fillId="5" borderId="16" xfId="14" applyFont="1" applyFill="1" applyBorder="1" applyAlignment="1">
      <alignment horizontal="left" vertical="center" wrapText="1"/>
    </xf>
    <xf numFmtId="169" fontId="19" fillId="6" borderId="18" xfId="14" applyNumberFormat="1" applyFont="1" applyFill="1" applyBorder="1" applyAlignment="1">
      <alignment horizontal="center" vertical="center" wrapText="1"/>
    </xf>
    <xf numFmtId="0" fontId="20" fillId="0" borderId="70" xfId="16" applyFont="1" applyFill="1" applyBorder="1" applyAlignment="1" applyProtection="1">
      <alignment horizontal="left" vertical="top" wrapText="1"/>
    </xf>
    <xf numFmtId="0" fontId="20" fillId="0" borderId="17" xfId="16" applyFont="1" applyFill="1" applyBorder="1" applyAlignment="1" applyProtection="1">
      <alignment horizontal="left" vertical="top" wrapText="1"/>
    </xf>
    <xf numFmtId="0" fontId="20" fillId="0" borderId="76" xfId="16" applyFont="1" applyFill="1" applyBorder="1" applyAlignment="1" applyProtection="1">
      <alignment horizontal="left" vertical="top" wrapText="1"/>
    </xf>
    <xf numFmtId="0" fontId="19" fillId="5" borderId="57" xfId="14" applyFont="1" applyFill="1" applyBorder="1" applyAlignment="1">
      <alignment horizontal="center" vertical="center"/>
    </xf>
    <xf numFmtId="0" fontId="19" fillId="5" borderId="15" xfId="14" applyFont="1" applyFill="1" applyBorder="1" applyAlignment="1">
      <alignment horizontal="center" vertical="center"/>
    </xf>
    <xf numFmtId="0" fontId="19" fillId="5" borderId="16" xfId="14" applyFont="1" applyFill="1" applyBorder="1" applyAlignment="1">
      <alignment horizontal="center" vertical="center"/>
    </xf>
    <xf numFmtId="0" fontId="30" fillId="6" borderId="57" xfId="14" applyFont="1" applyFill="1" applyBorder="1" applyAlignment="1">
      <alignment horizontal="center" vertical="center" wrapText="1"/>
    </xf>
    <xf numFmtId="0" fontId="30" fillId="6" borderId="15" xfId="14" applyFont="1" applyFill="1" applyBorder="1" applyAlignment="1">
      <alignment horizontal="center" vertical="center" wrapText="1"/>
    </xf>
    <xf numFmtId="0" fontId="30" fillId="6" borderId="16" xfId="14" applyFont="1" applyFill="1" applyBorder="1" applyAlignment="1">
      <alignment horizontal="center" vertical="center" wrapText="1"/>
    </xf>
    <xf numFmtId="0" fontId="30" fillId="6" borderId="18" xfId="14" applyFont="1" applyFill="1" applyBorder="1" applyAlignment="1">
      <alignment horizontal="center" vertical="center" wrapText="1"/>
    </xf>
    <xf numFmtId="0" fontId="51" fillId="6" borderId="18" xfId="14" applyFont="1" applyFill="1" applyBorder="1" applyAlignment="1">
      <alignment horizontal="center" vertical="center"/>
    </xf>
    <xf numFmtId="0" fontId="7" fillId="0" borderId="0" xfId="13" applyFont="1" applyFill="1" applyAlignment="1">
      <alignment horizontal="center" vertical="center"/>
    </xf>
    <xf numFmtId="0" fontId="19" fillId="0" borderId="0" xfId="9" applyFont="1" applyFill="1" applyAlignment="1">
      <alignment horizontal="center" vertical="center"/>
    </xf>
    <xf numFmtId="0" fontId="19" fillId="5" borderId="0" xfId="9" applyFont="1" applyFill="1" applyAlignment="1">
      <alignment horizontal="center" vertical="center"/>
    </xf>
    <xf numFmtId="0" fontId="13" fillId="5" borderId="0" xfId="13" applyFont="1" applyFill="1" applyAlignment="1">
      <alignment horizontal="center" vertical="center" wrapText="1"/>
    </xf>
    <xf numFmtId="0" fontId="73" fillId="0" borderId="55" xfId="9" applyFont="1" applyFill="1" applyBorder="1" applyAlignment="1">
      <alignment horizontal="center" vertical="center" wrapText="1"/>
    </xf>
    <xf numFmtId="0" fontId="73" fillId="0" borderId="56" xfId="9" applyFont="1" applyFill="1" applyBorder="1" applyAlignment="1">
      <alignment horizontal="center" vertical="center" wrapText="1"/>
    </xf>
    <xf numFmtId="0" fontId="7" fillId="0" borderId="9" xfId="17" applyFont="1" applyFill="1" applyBorder="1" applyAlignment="1" applyProtection="1">
      <alignment horizontal="left" vertical="center" wrapText="1"/>
    </xf>
    <xf numFmtId="0" fontId="7" fillId="0" borderId="10" xfId="17" applyFont="1" applyFill="1" applyBorder="1" applyAlignment="1" applyProtection="1">
      <alignment horizontal="left" vertical="center" wrapText="1"/>
    </xf>
    <xf numFmtId="0" fontId="20" fillId="8" borderId="14" xfId="17" applyFont="1" applyFill="1" applyBorder="1" applyAlignment="1" applyProtection="1">
      <alignment horizontal="left" vertical="center" wrapText="1"/>
    </xf>
    <xf numFmtId="0" fontId="20" fillId="8" borderId="15" xfId="17" applyFont="1" applyFill="1" applyBorder="1" applyAlignment="1" applyProtection="1">
      <alignment horizontal="left" vertical="center" wrapText="1"/>
    </xf>
    <xf numFmtId="0" fontId="46" fillId="8" borderId="14" xfId="17" applyFont="1" applyFill="1" applyBorder="1" applyAlignment="1" applyProtection="1">
      <alignment horizontal="left" vertical="center" wrapText="1"/>
    </xf>
    <xf numFmtId="0" fontId="46" fillId="8" borderId="15" xfId="17" applyFont="1" applyFill="1" applyBorder="1" applyAlignment="1" applyProtection="1">
      <alignment horizontal="left" vertical="center" wrapText="1"/>
    </xf>
    <xf numFmtId="0" fontId="45" fillId="0" borderId="14" xfId="17" applyFont="1" applyFill="1" applyBorder="1" applyAlignment="1" applyProtection="1">
      <alignment horizontal="left" vertical="center" wrapText="1"/>
    </xf>
    <xf numFmtId="0" fontId="45" fillId="0" borderId="15" xfId="17" applyFont="1" applyFill="1" applyBorder="1" applyAlignment="1" applyProtection="1">
      <alignment horizontal="left" vertical="center" wrapText="1"/>
    </xf>
    <xf numFmtId="0" fontId="19" fillId="5" borderId="44" xfId="13" applyFont="1" applyFill="1" applyBorder="1" applyAlignment="1">
      <alignment horizontal="center" vertical="center"/>
    </xf>
    <xf numFmtId="0" fontId="20" fillId="0" borderId="63" xfId="17" applyFont="1" applyFill="1" applyBorder="1" applyAlignment="1" applyProtection="1">
      <alignment horizontal="center" vertical="center"/>
    </xf>
    <xf numFmtId="0" fontId="20" fillId="0" borderId="64" xfId="17" applyFont="1" applyFill="1" applyBorder="1" applyAlignment="1" applyProtection="1">
      <alignment horizontal="center" vertical="center"/>
    </xf>
    <xf numFmtId="0" fontId="20" fillId="6" borderId="45" xfId="17" applyFont="1" applyFill="1" applyBorder="1" applyAlignment="1" applyProtection="1">
      <alignment horizontal="center" vertical="center"/>
    </xf>
    <xf numFmtId="0" fontId="20" fillId="6" borderId="44" xfId="17" applyFont="1" applyFill="1" applyBorder="1" applyAlignment="1" applyProtection="1">
      <alignment horizontal="center" vertical="center"/>
    </xf>
    <xf numFmtId="0" fontId="20" fillId="6" borderId="39" xfId="17" applyFont="1" applyFill="1" applyBorder="1" applyAlignment="1" applyProtection="1">
      <alignment horizontal="center" vertical="center"/>
    </xf>
    <xf numFmtId="0" fontId="20" fillId="6" borderId="40" xfId="17" applyFont="1" applyFill="1" applyBorder="1" applyAlignment="1" applyProtection="1">
      <alignment horizontal="center" vertical="center"/>
    </xf>
    <xf numFmtId="0" fontId="20" fillId="6" borderId="45" xfId="17" applyFont="1" applyFill="1" applyBorder="1" applyAlignment="1" applyProtection="1">
      <alignment horizontal="left" vertical="center" wrapText="1"/>
    </xf>
    <xf numFmtId="0" fontId="20" fillId="6" borderId="44" xfId="17" applyFont="1" applyFill="1" applyBorder="1" applyAlignment="1" applyProtection="1">
      <alignment horizontal="left" vertical="center" wrapText="1"/>
    </xf>
    <xf numFmtId="0" fontId="20" fillId="6" borderId="39" xfId="17" applyFont="1" applyFill="1" applyBorder="1" applyAlignment="1" applyProtection="1">
      <alignment horizontal="left" vertical="center" wrapText="1"/>
    </xf>
    <xf numFmtId="0" fontId="20" fillId="6" borderId="40" xfId="17" applyFont="1" applyFill="1" applyBorder="1" applyAlignment="1" applyProtection="1">
      <alignment horizontal="left" vertical="center" wrapText="1"/>
    </xf>
    <xf numFmtId="0" fontId="20" fillId="6" borderId="4" xfId="18" applyNumberFormat="1" applyFont="1" applyFill="1" applyBorder="1" applyAlignment="1">
      <alignment horizontal="center" vertical="center" wrapText="1"/>
    </xf>
    <xf numFmtId="0" fontId="20" fillId="6" borderId="8" xfId="18" applyNumberFormat="1" applyFont="1" applyFill="1" applyBorder="1" applyAlignment="1">
      <alignment horizontal="center" vertical="center" wrapText="1"/>
    </xf>
    <xf numFmtId="0" fontId="19" fillId="0" borderId="14" xfId="17" applyFont="1" applyFill="1" applyBorder="1" applyAlignment="1" applyProtection="1">
      <alignment horizontal="left" vertical="center" wrapText="1"/>
    </xf>
    <xf numFmtId="0" fontId="19" fillId="0" borderId="15" xfId="17" applyFont="1" applyFill="1" applyBorder="1" applyAlignment="1" applyProtection="1">
      <alignment horizontal="left" vertical="center" wrapText="1"/>
    </xf>
    <xf numFmtId="0" fontId="46" fillId="6" borderId="14" xfId="17" applyFont="1" applyFill="1" applyBorder="1" applyAlignment="1" applyProtection="1">
      <alignment horizontal="left" vertical="center" wrapText="1"/>
    </xf>
    <xf numFmtId="0" fontId="46" fillId="6" borderId="15" xfId="17" applyFont="1" applyFill="1" applyBorder="1" applyAlignment="1" applyProtection="1">
      <alignment horizontal="left" vertical="center" wrapText="1"/>
    </xf>
    <xf numFmtId="0" fontId="46" fillId="0" borderId="14" xfId="17" applyFont="1" applyFill="1" applyBorder="1" applyAlignment="1" applyProtection="1">
      <alignment horizontal="left" vertical="center" wrapText="1"/>
    </xf>
    <xf numFmtId="0" fontId="46" fillId="0" borderId="15" xfId="17" applyFont="1" applyFill="1" applyBorder="1" applyAlignment="1" applyProtection="1">
      <alignment horizontal="left" vertical="center" wrapText="1"/>
    </xf>
    <xf numFmtId="0" fontId="45" fillId="6" borderId="14" xfId="17" applyFont="1" applyFill="1" applyBorder="1" applyAlignment="1" applyProtection="1">
      <alignment horizontal="left" vertical="center" wrapText="1"/>
    </xf>
    <xf numFmtId="0" fontId="45" fillId="6" borderId="15" xfId="17" applyFont="1" applyFill="1" applyBorder="1" applyAlignment="1" applyProtection="1">
      <alignment horizontal="left" vertical="center" wrapText="1"/>
    </xf>
    <xf numFmtId="0" fontId="19" fillId="6" borderId="14" xfId="17" applyFont="1" applyFill="1" applyBorder="1" applyAlignment="1" applyProtection="1">
      <alignment horizontal="left" vertical="center" wrapText="1"/>
    </xf>
    <xf numFmtId="0" fontId="19" fillId="6" borderId="15" xfId="17" applyFont="1" applyFill="1" applyBorder="1" applyAlignment="1" applyProtection="1">
      <alignment horizontal="left" vertical="center" wrapText="1"/>
    </xf>
    <xf numFmtId="0" fontId="7" fillId="6" borderId="14" xfId="17" applyFont="1" applyFill="1" applyBorder="1" applyAlignment="1" applyProtection="1">
      <alignment horizontal="left" vertical="center" wrapText="1"/>
    </xf>
    <xf numFmtId="0" fontId="7" fillId="6" borderId="15" xfId="17" applyFont="1" applyFill="1" applyBorder="1" applyAlignment="1" applyProtection="1">
      <alignment horizontal="left" vertical="center" wrapText="1"/>
    </xf>
    <xf numFmtId="0" fontId="20" fillId="6" borderId="14" xfId="17" applyFont="1" applyFill="1" applyBorder="1" applyAlignment="1" applyProtection="1">
      <alignment horizontal="left" vertical="center" wrapText="1"/>
    </xf>
    <xf numFmtId="0" fontId="20" fillId="6" borderId="15" xfId="17" applyFont="1" applyFill="1" applyBorder="1" applyAlignment="1" applyProtection="1">
      <alignment horizontal="left" vertical="center" wrapText="1"/>
    </xf>
    <xf numFmtId="0" fontId="20" fillId="0" borderId="14" xfId="17" applyFont="1" applyFill="1" applyBorder="1" applyAlignment="1" applyProtection="1">
      <alignment horizontal="left" vertical="center" wrapText="1"/>
    </xf>
    <xf numFmtId="0" fontId="20" fillId="0" borderId="15" xfId="17" applyFont="1" applyFill="1" applyBorder="1" applyAlignment="1" applyProtection="1">
      <alignment horizontal="left" vertical="center" wrapText="1"/>
    </xf>
    <xf numFmtId="0" fontId="56" fillId="8" borderId="14" xfId="17" applyFont="1" applyFill="1" applyBorder="1" applyAlignment="1" applyProtection="1">
      <alignment horizontal="left" vertical="center" wrapText="1"/>
    </xf>
    <xf numFmtId="0" fontId="56" fillId="8" borderId="15" xfId="17" applyFont="1" applyFill="1" applyBorder="1" applyAlignment="1" applyProtection="1">
      <alignment horizontal="left" vertical="center" wrapText="1"/>
    </xf>
    <xf numFmtId="0" fontId="15" fillId="6" borderId="0" xfId="13" applyFont="1" applyFill="1" applyAlignment="1">
      <alignment horizontal="center" vertical="center"/>
    </xf>
    <xf numFmtId="0" fontId="15" fillId="6" borderId="0" xfId="13" applyFont="1" applyFill="1" applyBorder="1" applyAlignment="1">
      <alignment horizontal="center" vertical="center"/>
    </xf>
    <xf numFmtId="0" fontId="5" fillId="6" borderId="0" xfId="13" applyFont="1" applyFill="1" applyBorder="1" applyAlignment="1">
      <alignment horizontal="center" vertical="center"/>
    </xf>
    <xf numFmtId="0" fontId="20" fillId="8" borderId="51" xfId="17" applyFont="1" applyFill="1" applyBorder="1" applyAlignment="1" applyProtection="1">
      <alignment horizontal="left" vertical="center" wrapText="1"/>
    </xf>
    <xf numFmtId="0" fontId="20" fillId="8" borderId="52" xfId="17" applyFont="1" applyFill="1" applyBorder="1" applyAlignment="1" applyProtection="1">
      <alignment horizontal="left" vertical="center" wrapText="1"/>
    </xf>
    <xf numFmtId="0" fontId="19" fillId="6" borderId="0" xfId="17" applyFont="1" applyFill="1" applyAlignment="1">
      <alignment horizontal="center" vertical="center"/>
    </xf>
    <xf numFmtId="0" fontId="19" fillId="6" borderId="0" xfId="17" applyFont="1" applyFill="1" applyBorder="1" applyAlignment="1">
      <alignment horizontal="center" vertical="center"/>
    </xf>
    <xf numFmtId="0" fontId="78" fillId="4" borderId="45" xfId="23" applyNumberFormat="1" applyFont="1" applyFill="1" applyBorder="1" applyAlignment="1">
      <alignment horizontal="center" vertical="center" wrapText="1"/>
    </xf>
    <xf numFmtId="0" fontId="78" fillId="4" borderId="44" xfId="23" applyNumberFormat="1" applyFont="1" applyFill="1" applyBorder="1" applyAlignment="1">
      <alignment horizontal="center" vertical="center" wrapText="1"/>
    </xf>
    <xf numFmtId="0" fontId="79" fillId="4" borderId="45" xfId="23" applyNumberFormat="1" applyFont="1" applyFill="1" applyBorder="1" applyAlignment="1">
      <alignment horizontal="center" vertical="center"/>
    </xf>
    <xf numFmtId="0" fontId="79" fillId="4" borderId="44" xfId="23" applyNumberFormat="1" applyFont="1" applyFill="1" applyBorder="1" applyAlignment="1">
      <alignment horizontal="center" vertical="center"/>
    </xf>
    <xf numFmtId="0" fontId="79" fillId="4" borderId="4" xfId="23" applyNumberFormat="1" applyFont="1" applyFill="1" applyBorder="1" applyAlignment="1">
      <alignment horizontal="center" vertical="center"/>
    </xf>
    <xf numFmtId="0" fontId="79" fillId="4" borderId="4" xfId="23" applyNumberFormat="1" applyFont="1" applyFill="1" applyBorder="1" applyAlignment="1">
      <alignment vertical="center"/>
    </xf>
    <xf numFmtId="0" fontId="79" fillId="4" borderId="0" xfId="23" applyNumberFormat="1" applyFont="1" applyFill="1" applyAlignment="1">
      <alignment vertical="center"/>
    </xf>
    <xf numFmtId="0" fontId="78" fillId="4" borderId="79" xfId="23" applyNumberFormat="1" applyFont="1" applyFill="1" applyBorder="1" applyAlignment="1">
      <alignment horizontal="center" vertical="center" wrapText="1"/>
    </xf>
    <xf numFmtId="0" fontId="78" fillId="4" borderId="80" xfId="23" applyNumberFormat="1" applyFont="1" applyFill="1" applyBorder="1" applyAlignment="1">
      <alignment horizontal="center" vertical="center" wrapText="1"/>
    </xf>
    <xf numFmtId="0" fontId="79" fillId="4" borderId="25" xfId="23" applyNumberFormat="1" applyFont="1" applyFill="1" applyBorder="1" applyAlignment="1">
      <alignment horizontal="center" vertical="center"/>
    </xf>
    <xf numFmtId="0" fontId="79" fillId="4" borderId="0" xfId="23" applyNumberFormat="1" applyFont="1" applyFill="1" applyBorder="1" applyAlignment="1">
      <alignment horizontal="center" vertical="center"/>
    </xf>
    <xf numFmtId="0" fontId="79" fillId="4" borderId="59" xfId="23" applyNumberFormat="1" applyFont="1" applyFill="1" applyBorder="1" applyAlignment="1">
      <alignment horizontal="center" vertical="center"/>
    </xf>
    <xf numFmtId="0" fontId="79" fillId="4" borderId="59" xfId="23" applyNumberFormat="1" applyFont="1" applyFill="1" applyBorder="1" applyAlignment="1">
      <alignment vertical="center"/>
    </xf>
    <xf numFmtId="0" fontId="80" fillId="0" borderId="0" xfId="24"/>
    <xf numFmtId="0" fontId="80" fillId="0" borderId="0" xfId="24" applyFont="1" applyAlignment="1"/>
    <xf numFmtId="0" fontId="81" fillId="0" borderId="25" xfId="24" applyFont="1" applyBorder="1" applyAlignment="1">
      <alignment vertical="center"/>
    </xf>
    <xf numFmtId="0" fontId="81" fillId="0" borderId="0" xfId="24" applyFont="1" applyBorder="1" applyAlignment="1">
      <alignment vertical="center"/>
    </xf>
    <xf numFmtId="0" fontId="79" fillId="4" borderId="39" xfId="23" applyNumberFormat="1" applyFont="1" applyFill="1" applyBorder="1" applyAlignment="1">
      <alignment horizontal="center" vertical="center"/>
    </xf>
    <xf numFmtId="0" fontId="79" fillId="4" borderId="40" xfId="23" applyNumberFormat="1" applyFont="1" applyFill="1" applyBorder="1" applyAlignment="1">
      <alignment horizontal="center" vertical="center"/>
    </xf>
    <xf numFmtId="0" fontId="79" fillId="4" borderId="8" xfId="23" applyNumberFormat="1" applyFont="1" applyFill="1" applyBorder="1" applyAlignment="1">
      <alignment horizontal="center" vertical="center"/>
    </xf>
    <xf numFmtId="0" fontId="81" fillId="0" borderId="59" xfId="24" applyFont="1" applyBorder="1" applyAlignment="1">
      <alignment vertical="center"/>
    </xf>
    <xf numFmtId="0" fontId="82" fillId="13" borderId="81" xfId="24" applyFont="1" applyFill="1" applyBorder="1" applyAlignment="1">
      <alignment horizontal="left" vertical="center"/>
    </xf>
    <xf numFmtId="0" fontId="82" fillId="13" borderId="82" xfId="24" applyFont="1" applyFill="1" applyBorder="1" applyAlignment="1">
      <alignment horizontal="left" vertical="center"/>
    </xf>
    <xf numFmtId="0" fontId="82" fillId="13" borderId="83" xfId="24" applyFont="1" applyFill="1" applyBorder="1" applyAlignment="1">
      <alignment horizontal="center" vertical="center"/>
    </xf>
    <xf numFmtId="0" fontId="82" fillId="13" borderId="84" xfId="24" applyFont="1" applyFill="1" applyBorder="1" applyAlignment="1">
      <alignment horizontal="center" vertical="center"/>
    </xf>
    <xf numFmtId="0" fontId="79" fillId="4" borderId="85" xfId="24" applyFont="1" applyFill="1" applyBorder="1" applyAlignment="1">
      <alignment horizontal="right" vertical="center"/>
    </xf>
    <xf numFmtId="0" fontId="79" fillId="4" borderId="86" xfId="24" applyFont="1" applyFill="1" applyBorder="1" applyAlignment="1">
      <alignment horizontal="right" vertical="center"/>
    </xf>
    <xf numFmtId="0" fontId="79" fillId="0" borderId="87" xfId="24" applyFont="1" applyBorder="1" applyAlignment="1">
      <alignment vertical="center"/>
    </xf>
    <xf numFmtId="0" fontId="79" fillId="0" borderId="88" xfId="24" applyFont="1" applyBorder="1" applyAlignment="1">
      <alignment vertical="center"/>
    </xf>
    <xf numFmtId="0" fontId="79" fillId="0" borderId="89" xfId="24" applyFont="1" applyBorder="1" applyAlignment="1">
      <alignment vertical="center"/>
    </xf>
    <xf numFmtId="0" fontId="79" fillId="0" borderId="0" xfId="24" applyFont="1" applyAlignment="1">
      <alignment vertical="center"/>
    </xf>
    <xf numFmtId="0" fontId="78" fillId="14" borderId="85" xfId="24" applyFont="1" applyFill="1" applyBorder="1" applyAlignment="1">
      <alignment vertical="center"/>
    </xf>
    <xf numFmtId="0" fontId="78" fillId="14" borderId="86" xfId="24" applyFont="1" applyFill="1" applyBorder="1" applyAlignment="1">
      <alignment horizontal="center" vertical="center"/>
    </xf>
    <xf numFmtId="0" fontId="78" fillId="0" borderId="85" xfId="24" applyFont="1" applyBorder="1" applyAlignment="1">
      <alignment vertical="center"/>
    </xf>
    <xf numFmtId="0" fontId="78" fillId="0" borderId="86" xfId="24" applyFont="1" applyBorder="1" applyAlignment="1">
      <alignment vertical="center"/>
    </xf>
    <xf numFmtId="41" fontId="78" fillId="0" borderId="86" xfId="24" applyNumberFormat="1" applyFont="1" applyBorder="1" applyAlignment="1">
      <alignment vertical="center"/>
    </xf>
    <xf numFmtId="41" fontId="78" fillId="11" borderId="86" xfId="24" applyNumberFormat="1" applyFont="1" applyFill="1" applyBorder="1" applyAlignment="1">
      <alignment horizontal="right" vertical="center"/>
    </xf>
    <xf numFmtId="41" fontId="78" fillId="11" borderId="90" xfId="24" applyNumberFormat="1" applyFont="1" applyFill="1" applyBorder="1" applyAlignment="1">
      <alignment horizontal="right" vertical="center"/>
    </xf>
    <xf numFmtId="0" fontId="78" fillId="0" borderId="86" xfId="24" applyFont="1" applyFill="1" applyBorder="1" applyAlignment="1">
      <alignment horizontal="left" vertical="center"/>
    </xf>
    <xf numFmtId="41" fontId="78" fillId="0" borderId="86" xfId="24" applyNumberFormat="1" applyFont="1" applyFill="1" applyBorder="1" applyAlignment="1">
      <alignment horizontal="left" vertical="center"/>
    </xf>
    <xf numFmtId="41" fontId="79" fillId="0" borderId="86" xfId="24" applyNumberFormat="1" applyFont="1" applyFill="1" applyBorder="1" applyAlignment="1">
      <alignment vertical="center"/>
    </xf>
    <xf numFmtId="41" fontId="79" fillId="0" borderId="90" xfId="24" applyNumberFormat="1" applyFont="1" applyBorder="1" applyAlignment="1">
      <alignment vertical="center"/>
    </xf>
    <xf numFmtId="0" fontId="79" fillId="0" borderId="85" xfId="24" applyFont="1" applyBorder="1" applyAlignment="1">
      <alignment vertical="center"/>
    </xf>
    <xf numFmtId="0" fontId="79" fillId="0" borderId="86" xfId="24" applyFont="1" applyBorder="1" applyAlignment="1">
      <alignment horizontal="left" vertical="center"/>
    </xf>
    <xf numFmtId="41" fontId="79" fillId="0" borderId="86" xfId="24" applyNumberFormat="1" applyFont="1" applyBorder="1" applyAlignment="1">
      <alignment horizontal="left" vertical="center"/>
    </xf>
    <xf numFmtId="41" fontId="79" fillId="0" borderId="86" xfId="24" applyNumberFormat="1" applyFont="1" applyFill="1" applyBorder="1" applyAlignment="1">
      <alignment horizontal="right" vertical="center"/>
    </xf>
    <xf numFmtId="41" fontId="79" fillId="0" borderId="90" xfId="24" applyNumberFormat="1" applyFont="1" applyBorder="1" applyAlignment="1">
      <alignment horizontal="right" vertical="center"/>
    </xf>
    <xf numFmtId="37" fontId="78" fillId="14" borderId="86" xfId="23" applyNumberFormat="1" applyFont="1" applyFill="1" applyBorder="1" applyAlignment="1">
      <alignment horizontal="center" vertical="center"/>
    </xf>
    <xf numFmtId="41" fontId="78" fillId="14" borderId="86" xfId="23" applyNumberFormat="1" applyFont="1" applyFill="1" applyBorder="1" applyAlignment="1">
      <alignment horizontal="center" vertical="center"/>
    </xf>
    <xf numFmtId="41" fontId="78" fillId="15" borderId="86" xfId="24" applyNumberFormat="1" applyFont="1" applyFill="1" applyBorder="1" applyAlignment="1">
      <alignment horizontal="right" vertical="center"/>
    </xf>
    <xf numFmtId="41" fontId="78" fillId="15" borderId="90" xfId="24" applyNumberFormat="1" applyFont="1" applyFill="1" applyBorder="1" applyAlignment="1">
      <alignment horizontal="right" vertical="center"/>
    </xf>
    <xf numFmtId="41" fontId="78" fillId="0" borderId="86" xfId="24" applyNumberFormat="1" applyFont="1" applyFill="1" applyBorder="1" applyAlignment="1">
      <alignment horizontal="right" vertical="center"/>
    </xf>
    <xf numFmtId="41" fontId="78" fillId="0" borderId="90" xfId="24" applyNumberFormat="1" applyFont="1" applyBorder="1" applyAlignment="1">
      <alignment horizontal="right" vertical="center"/>
    </xf>
    <xf numFmtId="0" fontId="79" fillId="0" borderId="86" xfId="24" applyFont="1" applyBorder="1" applyAlignment="1">
      <alignment vertical="center"/>
    </xf>
    <xf numFmtId="41" fontId="79" fillId="0" borderId="86" xfId="24" applyNumberFormat="1" applyFont="1" applyBorder="1" applyAlignment="1">
      <alignment vertical="center"/>
    </xf>
    <xf numFmtId="41" fontId="79" fillId="0" borderId="86" xfId="24" applyNumberFormat="1" applyFont="1" applyBorder="1" applyAlignment="1">
      <alignment horizontal="right" vertical="center"/>
    </xf>
    <xf numFmtId="41" fontId="78" fillId="14" borderId="86" xfId="24" applyNumberFormat="1" applyFont="1" applyFill="1" applyBorder="1" applyAlignment="1">
      <alignment horizontal="right" vertical="center"/>
    </xf>
    <xf numFmtId="41" fontId="78" fillId="14" borderId="90" xfId="24" applyNumberFormat="1" applyFont="1" applyFill="1" applyBorder="1" applyAlignment="1">
      <alignment horizontal="right" vertical="center"/>
    </xf>
    <xf numFmtId="0" fontId="83" fillId="0" borderId="85" xfId="24" applyFont="1" applyBorder="1" applyAlignment="1">
      <alignment vertical="center"/>
    </xf>
    <xf numFmtId="0" fontId="83" fillId="0" borderId="86" xfId="24" applyFont="1" applyBorder="1" applyAlignment="1">
      <alignment vertical="center"/>
    </xf>
    <xf numFmtId="41" fontId="83" fillId="0" borderId="86" xfId="24" applyNumberFormat="1" applyFont="1" applyBorder="1" applyAlignment="1">
      <alignment vertical="center"/>
    </xf>
    <xf numFmtId="41" fontId="78" fillId="16" borderId="86" xfId="24" applyNumberFormat="1" applyFont="1" applyFill="1" applyBorder="1" applyAlignment="1">
      <alignment horizontal="right" vertical="center"/>
    </xf>
    <xf numFmtId="0" fontId="79" fillId="0" borderId="85" xfId="24" applyFont="1" applyFill="1" applyBorder="1" applyAlignment="1">
      <alignment vertical="center"/>
    </xf>
    <xf numFmtId="0" fontId="79" fillId="0" borderId="86" xfId="24" applyFont="1" applyFill="1" applyBorder="1" applyAlignment="1">
      <alignment horizontal="left" vertical="center"/>
    </xf>
    <xf numFmtId="41" fontId="79" fillId="0" borderId="86" xfId="24" applyNumberFormat="1" applyFont="1" applyFill="1" applyBorder="1" applyAlignment="1">
      <alignment horizontal="left" vertical="center"/>
    </xf>
    <xf numFmtId="41" fontId="79" fillId="0" borderId="90" xfId="24" applyNumberFormat="1" applyFont="1" applyFill="1" applyBorder="1" applyAlignment="1">
      <alignment horizontal="right" vertical="center"/>
    </xf>
    <xf numFmtId="41" fontId="78" fillId="18" borderId="86" xfId="24" applyNumberFormat="1" applyFont="1" applyFill="1" applyBorder="1" applyAlignment="1">
      <alignment horizontal="right" vertical="center"/>
    </xf>
    <xf numFmtId="0" fontId="84" fillId="13" borderId="85" xfId="24" applyFont="1" applyFill="1" applyBorder="1" applyAlignment="1">
      <alignment vertical="center"/>
    </xf>
    <xf numFmtId="0" fontId="84" fillId="13" borderId="86" xfId="24" applyFont="1" applyFill="1" applyBorder="1" applyAlignment="1">
      <alignment vertical="center"/>
    </xf>
    <xf numFmtId="41" fontId="84" fillId="13" borderId="86" xfId="24" applyNumberFormat="1" applyFont="1" applyFill="1" applyBorder="1" applyAlignment="1">
      <alignment vertical="center"/>
    </xf>
    <xf numFmtId="41" fontId="82" fillId="13" borderId="86" xfId="24" applyNumberFormat="1" applyFont="1" applyFill="1" applyBorder="1" applyAlignment="1">
      <alignment horizontal="right" vertical="center"/>
    </xf>
    <xf numFmtId="41" fontId="82" fillId="13" borderId="90" xfId="24" applyNumberFormat="1" applyFont="1" applyFill="1" applyBorder="1" applyAlignment="1">
      <alignment horizontal="right" vertical="center"/>
    </xf>
    <xf numFmtId="0" fontId="83" fillId="0" borderId="86" xfId="24" applyFont="1" applyBorder="1" applyAlignment="1">
      <alignment horizontal="left" vertical="center"/>
    </xf>
    <xf numFmtId="41" fontId="83" fillId="0" borderId="86" xfId="24" applyNumberFormat="1" applyFont="1" applyBorder="1" applyAlignment="1">
      <alignment horizontal="left" vertical="center"/>
    </xf>
    <xf numFmtId="41" fontId="5" fillId="0" borderId="86" xfId="24" applyNumberFormat="1" applyFont="1" applyFill="1" applyBorder="1" applyAlignment="1">
      <alignment horizontal="right" vertical="center"/>
    </xf>
    <xf numFmtId="0" fontId="78" fillId="0" borderId="86" xfId="24" applyFont="1" applyFill="1" applyBorder="1" applyAlignment="1">
      <alignment vertical="center"/>
    </xf>
    <xf numFmtId="41" fontId="78" fillId="0" borderId="86" xfId="24" applyNumberFormat="1" applyFont="1" applyFill="1" applyBorder="1" applyAlignment="1">
      <alignment vertical="center"/>
    </xf>
    <xf numFmtId="41" fontId="6" fillId="0" borderId="86" xfId="24" applyNumberFormat="1" applyFont="1" applyFill="1" applyBorder="1" applyAlignment="1">
      <alignment horizontal="right" vertical="center"/>
    </xf>
    <xf numFmtId="41" fontId="78" fillId="0" borderId="90" xfId="24" applyNumberFormat="1" applyFont="1" applyFill="1" applyBorder="1" applyAlignment="1">
      <alignment horizontal="right" vertical="center"/>
    </xf>
    <xf numFmtId="41" fontId="85" fillId="0" borderId="86" xfId="24" applyNumberFormat="1" applyFont="1" applyBorder="1" applyAlignment="1">
      <alignment horizontal="right" vertical="center"/>
    </xf>
    <xf numFmtId="41" fontId="79" fillId="3" borderId="86" xfId="24" applyNumberFormat="1" applyFont="1" applyFill="1" applyBorder="1" applyAlignment="1">
      <alignment horizontal="right" vertical="center"/>
    </xf>
    <xf numFmtId="41" fontId="7" fillId="3" borderId="86" xfId="24" applyNumberFormat="1" applyFont="1" applyFill="1" applyBorder="1" applyAlignment="1">
      <alignment horizontal="right" vertical="center"/>
    </xf>
    <xf numFmtId="41" fontId="85" fillId="17" borderId="86" xfId="24" applyNumberFormat="1" applyFont="1" applyFill="1" applyBorder="1" applyAlignment="1">
      <alignment horizontal="right" vertical="center"/>
    </xf>
    <xf numFmtId="0" fontId="78" fillId="0" borderId="86" xfId="24" applyFont="1" applyBorder="1" applyAlignment="1">
      <alignment horizontal="left" vertical="center"/>
    </xf>
    <xf numFmtId="41" fontId="78" fillId="0" borderId="86" xfId="24" applyNumberFormat="1" applyFont="1" applyBorder="1" applyAlignment="1">
      <alignment horizontal="left" vertical="center"/>
    </xf>
    <xf numFmtId="41" fontId="78" fillId="8" borderId="86" xfId="24" applyNumberFormat="1" applyFont="1" applyFill="1" applyBorder="1" applyAlignment="1">
      <alignment horizontal="right" vertical="center"/>
    </xf>
    <xf numFmtId="41" fontId="78" fillId="0" borderId="86" xfId="24" applyNumberFormat="1" applyFont="1" applyBorder="1" applyAlignment="1">
      <alignment horizontal="right" vertical="center"/>
    </xf>
    <xf numFmtId="0" fontId="86" fillId="13" borderId="85" xfId="24" applyFont="1" applyFill="1" applyBorder="1" applyAlignment="1">
      <alignment vertical="center"/>
    </xf>
    <xf numFmtId="41" fontId="78" fillId="13" borderId="86" xfId="24" applyNumberFormat="1" applyFont="1" applyFill="1" applyBorder="1" applyAlignment="1">
      <alignment horizontal="right" vertical="center"/>
    </xf>
    <xf numFmtId="41" fontId="78" fillId="14" borderId="86" xfId="24" applyNumberFormat="1" applyFont="1" applyFill="1" applyBorder="1" applyAlignment="1">
      <alignment horizontal="center" vertical="center"/>
    </xf>
    <xf numFmtId="41" fontId="86" fillId="14" borderId="86" xfId="24" applyNumberFormat="1" applyFont="1" applyFill="1" applyBorder="1" applyAlignment="1">
      <alignment horizontal="right" vertical="center"/>
    </xf>
    <xf numFmtId="41" fontId="86" fillId="14" borderId="90" xfId="24" applyNumberFormat="1" applyFont="1" applyFill="1" applyBorder="1" applyAlignment="1">
      <alignment horizontal="right" vertical="center"/>
    </xf>
    <xf numFmtId="41" fontId="79" fillId="3" borderId="90" xfId="24" applyNumberFormat="1" applyFont="1" applyFill="1" applyBorder="1" applyAlignment="1">
      <alignment horizontal="right" vertical="center"/>
    </xf>
    <xf numFmtId="0" fontId="7" fillId="0" borderId="86" xfId="24" applyFont="1" applyFill="1" applyBorder="1" applyAlignment="1">
      <alignment horizontal="left" vertical="center"/>
    </xf>
    <xf numFmtId="41" fontId="7" fillId="0" borderId="86" xfId="24" applyNumberFormat="1" applyFont="1" applyFill="1" applyBorder="1" applyAlignment="1">
      <alignment horizontal="left" vertical="center"/>
    </xf>
    <xf numFmtId="41" fontId="22" fillId="0" borderId="86" xfId="24" applyNumberFormat="1" applyFont="1" applyFill="1" applyBorder="1" applyAlignment="1">
      <alignment horizontal="right" vertical="center"/>
    </xf>
    <xf numFmtId="41" fontId="88" fillId="0" borderId="86" xfId="24" applyNumberFormat="1" applyFont="1" applyFill="1" applyBorder="1" applyAlignment="1">
      <alignment horizontal="right" vertical="center"/>
    </xf>
    <xf numFmtId="41" fontId="78" fillId="3" borderId="90" xfId="24" applyNumberFormat="1" applyFont="1" applyFill="1" applyBorder="1" applyAlignment="1">
      <alignment horizontal="right" vertical="center"/>
    </xf>
    <xf numFmtId="0" fontId="54" fillId="13" borderId="85" xfId="24" applyFont="1" applyFill="1" applyBorder="1" applyAlignment="1">
      <alignment vertical="center"/>
    </xf>
    <xf numFmtId="0" fontId="54" fillId="13" borderId="86" xfId="24" applyFont="1" applyFill="1" applyBorder="1" applyAlignment="1">
      <alignment vertical="center"/>
    </xf>
    <xf numFmtId="41" fontId="54" fillId="13" borderId="86" xfId="24" applyNumberFormat="1" applyFont="1" applyFill="1" applyBorder="1" applyAlignment="1">
      <alignment vertical="center"/>
    </xf>
    <xf numFmtId="41" fontId="7" fillId="13" borderId="86" xfId="24" applyNumberFormat="1" applyFont="1" applyFill="1" applyBorder="1" applyAlignment="1">
      <alignment horizontal="right" vertical="center"/>
    </xf>
    <xf numFmtId="0" fontId="78" fillId="10" borderId="86" xfId="24" applyFont="1" applyFill="1" applyBorder="1" applyAlignment="1">
      <alignment vertical="center"/>
    </xf>
    <xf numFmtId="41" fontId="78" fillId="10" borderId="86" xfId="24" applyNumberFormat="1" applyFont="1" applyFill="1" applyBorder="1" applyAlignment="1">
      <alignment vertical="center"/>
    </xf>
    <xf numFmtId="41" fontId="78" fillId="17" borderId="86" xfId="24" applyNumberFormat="1" applyFont="1" applyFill="1" applyBorder="1" applyAlignment="1">
      <alignment horizontal="right" vertical="center"/>
    </xf>
    <xf numFmtId="41" fontId="22" fillId="11" borderId="86" xfId="24" applyNumberFormat="1" applyFont="1" applyFill="1" applyBorder="1" applyAlignment="1">
      <alignment horizontal="right" vertical="center"/>
    </xf>
    <xf numFmtId="41" fontId="79" fillId="11" borderId="90" xfId="24" applyNumberFormat="1" applyFont="1" applyFill="1" applyBorder="1" applyAlignment="1">
      <alignment horizontal="right" vertical="center"/>
    </xf>
    <xf numFmtId="0" fontId="78" fillId="10" borderId="86" xfId="24" applyFont="1" applyFill="1" applyBorder="1" applyAlignment="1">
      <alignment horizontal="left" vertical="center"/>
    </xf>
    <xf numFmtId="41" fontId="78" fillId="10" borderId="86" xfId="24" applyNumberFormat="1" applyFont="1" applyFill="1" applyBorder="1" applyAlignment="1">
      <alignment horizontal="left" vertical="center"/>
    </xf>
    <xf numFmtId="0" fontId="78" fillId="0" borderId="86" xfId="24" applyFont="1" applyFill="1" applyBorder="1" applyAlignment="1">
      <alignment vertical="center" wrapText="1"/>
    </xf>
    <xf numFmtId="41" fontId="78" fillId="0" borderId="86" xfId="24" applyNumberFormat="1" applyFont="1" applyFill="1" applyBorder="1" applyAlignment="1">
      <alignment vertical="center" wrapText="1"/>
    </xf>
    <xf numFmtId="41" fontId="78" fillId="19" borderId="90" xfId="24" applyNumberFormat="1" applyFont="1" applyFill="1" applyBorder="1" applyAlignment="1">
      <alignment horizontal="right" vertical="center"/>
    </xf>
    <xf numFmtId="0" fontId="86" fillId="13" borderId="86" xfId="24" applyFont="1" applyFill="1" applyBorder="1" applyAlignment="1">
      <alignment vertical="center"/>
    </xf>
    <xf numFmtId="41" fontId="86" fillId="13" borderId="86" xfId="24" applyNumberFormat="1" applyFont="1" applyFill="1" applyBorder="1" applyAlignment="1">
      <alignment vertical="center"/>
    </xf>
    <xf numFmtId="0" fontId="78" fillId="0" borderId="85" xfId="24" applyFont="1" applyBorder="1" applyAlignment="1">
      <alignment horizontal="left" vertical="center"/>
    </xf>
    <xf numFmtId="0" fontId="86" fillId="0" borderId="86" xfId="24" applyFont="1" applyBorder="1" applyAlignment="1">
      <alignment horizontal="center" vertical="center"/>
    </xf>
    <xf numFmtId="41" fontId="86" fillId="0" borderId="86" xfId="24" applyNumberFormat="1" applyFont="1" applyBorder="1" applyAlignment="1">
      <alignment horizontal="center" vertical="center"/>
    </xf>
    <xf numFmtId="41" fontId="89" fillId="0" borderId="86" xfId="24" applyNumberFormat="1" applyFont="1" applyBorder="1" applyAlignment="1">
      <alignment horizontal="right" vertical="center"/>
    </xf>
    <xf numFmtId="0" fontId="79" fillId="0" borderId="86" xfId="24" applyFont="1" applyBorder="1" applyAlignment="1">
      <alignment horizontal="center" vertical="center"/>
    </xf>
    <xf numFmtId="41" fontId="79" fillId="0" borderId="86" xfId="24" applyNumberFormat="1" applyFont="1" applyBorder="1" applyAlignment="1">
      <alignment horizontal="center" vertical="center"/>
    </xf>
    <xf numFmtId="0" fontId="78" fillId="0" borderId="91" xfId="24" applyFont="1" applyBorder="1" applyAlignment="1">
      <alignment horizontal="left" vertical="center"/>
    </xf>
    <xf numFmtId="0" fontId="78" fillId="0" borderId="92" xfId="24" applyFont="1" applyBorder="1" applyAlignment="1">
      <alignment horizontal="center" vertical="center"/>
    </xf>
    <xf numFmtId="41" fontId="78" fillId="0" borderId="92" xfId="24" applyNumberFormat="1" applyFont="1" applyBorder="1" applyAlignment="1">
      <alignment horizontal="center" vertical="center"/>
    </xf>
    <xf numFmtId="41" fontId="2" fillId="0" borderId="92" xfId="1" applyNumberFormat="1" applyBorder="1" applyAlignment="1">
      <alignment horizontal="right" vertical="center"/>
    </xf>
    <xf numFmtId="41" fontId="78" fillId="0" borderId="93" xfId="24" applyNumberFormat="1" applyFont="1" applyBorder="1" applyAlignment="1">
      <alignment horizontal="right" vertical="center"/>
    </xf>
    <xf numFmtId="3" fontId="80" fillId="0" borderId="0" xfId="24" applyNumberFormat="1"/>
    <xf numFmtId="0" fontId="65" fillId="0" borderId="0" xfId="24" applyFont="1" applyBorder="1" applyAlignment="1">
      <alignment horizontal="center" vertical="center"/>
    </xf>
    <xf numFmtId="49" fontId="34" fillId="5" borderId="0" xfId="3" applyNumberFormat="1" applyFont="1" applyFill="1" applyBorder="1" applyAlignment="1">
      <alignment horizontal="left"/>
    </xf>
    <xf numFmtId="41" fontId="65" fillId="0" borderId="0" xfId="24" applyNumberFormat="1" applyFont="1" applyBorder="1" applyAlignment="1">
      <alignment horizontal="center" vertical="center"/>
    </xf>
    <xf numFmtId="168" fontId="60" fillId="5" borderId="0" xfId="5" applyNumberFormat="1" applyFont="1" applyFill="1" applyAlignment="1">
      <alignment horizontal="right"/>
    </xf>
    <xf numFmtId="0" fontId="79" fillId="0" borderId="112" xfId="24" applyFont="1" applyBorder="1" applyAlignment="1">
      <alignment vertical="center"/>
    </xf>
    <xf numFmtId="0" fontId="79" fillId="0" borderId="113" xfId="24" applyFont="1" applyBorder="1" applyAlignment="1">
      <alignment horizontal="left" vertical="center"/>
    </xf>
    <xf numFmtId="41" fontId="79" fillId="0" borderId="113" xfId="24" applyNumberFormat="1" applyFont="1" applyBorder="1" applyAlignment="1">
      <alignment horizontal="left" vertical="center"/>
    </xf>
    <xf numFmtId="41" fontId="78" fillId="0" borderId="113" xfId="24" applyNumberFormat="1" applyFont="1" applyFill="1" applyBorder="1" applyAlignment="1">
      <alignment horizontal="right" vertical="center"/>
    </xf>
    <xf numFmtId="41" fontId="78" fillId="0" borderId="114" xfId="24" applyNumberFormat="1" applyFont="1" applyBorder="1" applyAlignment="1">
      <alignment horizontal="right" vertical="center"/>
    </xf>
    <xf numFmtId="0" fontId="79" fillId="0" borderId="115" xfId="24" applyFont="1" applyBorder="1" applyAlignment="1">
      <alignment vertical="center"/>
    </xf>
    <xf numFmtId="0" fontId="79" fillId="0" borderId="116" xfId="24" applyFont="1" applyBorder="1" applyAlignment="1">
      <alignment vertical="center"/>
    </xf>
    <xf numFmtId="41" fontId="79" fillId="0" borderId="116" xfId="24" applyNumberFormat="1" applyFont="1" applyBorder="1" applyAlignment="1">
      <alignment vertical="center"/>
    </xf>
    <xf numFmtId="41" fontId="79" fillId="0" borderId="116" xfId="24" applyNumberFormat="1" applyFont="1" applyBorder="1" applyAlignment="1">
      <alignment horizontal="right" vertical="center"/>
    </xf>
    <xf numFmtId="41" fontId="79" fillId="0" borderId="117" xfId="24" applyNumberFormat="1" applyFont="1" applyBorder="1" applyAlignment="1">
      <alignment horizontal="right" vertical="center"/>
    </xf>
    <xf numFmtId="0" fontId="78" fillId="0" borderId="0" xfId="24" applyFont="1" applyFill="1" applyBorder="1" applyAlignment="1">
      <alignment vertical="center"/>
    </xf>
    <xf numFmtId="171" fontId="21" fillId="0" borderId="0" xfId="9" applyNumberFormat="1" applyFont="1" applyFill="1" applyBorder="1" applyAlignment="1">
      <alignment horizontal="right" vertical="center"/>
    </xf>
    <xf numFmtId="43" fontId="74" fillId="0" borderId="0" xfId="1" applyFont="1" applyFill="1" applyBorder="1" applyAlignment="1">
      <alignment horizontal="right" vertical="center"/>
    </xf>
    <xf numFmtId="0" fontId="21" fillId="0" borderId="0" xfId="13" applyFont="1" applyFill="1" applyAlignment="1">
      <alignment vertical="center"/>
    </xf>
    <xf numFmtId="0" fontId="11" fillId="0" borderId="0" xfId="13" applyFont="1" applyFill="1" applyAlignment="1">
      <alignment vertical="center"/>
    </xf>
    <xf numFmtId="0" fontId="11" fillId="0" borderId="0" xfId="9" applyFont="1" applyFill="1" applyAlignment="1">
      <alignment vertical="center"/>
    </xf>
    <xf numFmtId="0" fontId="21" fillId="0" borderId="0" xfId="9" applyNumberFormat="1" applyFont="1" applyFill="1" applyAlignment="1">
      <alignment vertical="center"/>
    </xf>
  </cellXfs>
  <cellStyles count="3537">
    <cellStyle name="# Assumptions" xfId="25"/>
    <cellStyle name="# Historical" xfId="26"/>
    <cellStyle name="% Assumption" xfId="27"/>
    <cellStyle name="% Historical" xfId="28"/>
    <cellStyle name="20% - Accent1" xfId="29"/>
    <cellStyle name="20% - Accent1 10" xfId="30"/>
    <cellStyle name="20% - Accent1 11" xfId="31"/>
    <cellStyle name="20% - Accent1 12" xfId="32"/>
    <cellStyle name="20% - Accent1 13" xfId="33"/>
    <cellStyle name="20% - Accent1 14" xfId="34"/>
    <cellStyle name="20% - Accent1 15" xfId="35"/>
    <cellStyle name="20% - Accent1 16" xfId="36"/>
    <cellStyle name="20% - Accent1 17" xfId="37"/>
    <cellStyle name="20% - Accent1 18" xfId="38"/>
    <cellStyle name="20% - Accent1 19" xfId="39"/>
    <cellStyle name="20% - Accent1 2" xfId="40"/>
    <cellStyle name="20% - Accent1 3" xfId="41"/>
    <cellStyle name="20% - Accent1 4" xfId="42"/>
    <cellStyle name="20% - Accent1 5" xfId="43"/>
    <cellStyle name="20% - Accent1 6" xfId="44"/>
    <cellStyle name="20% - Accent1 7" xfId="45"/>
    <cellStyle name="20% - Accent1 8" xfId="46"/>
    <cellStyle name="20% - Accent1 9" xfId="47"/>
    <cellStyle name="20% - Accent2" xfId="48"/>
    <cellStyle name="20% - Accent2 10" xfId="49"/>
    <cellStyle name="20% - Accent2 11" xfId="50"/>
    <cellStyle name="20% - Accent2 12" xfId="51"/>
    <cellStyle name="20% - Accent2 13" xfId="52"/>
    <cellStyle name="20% - Accent2 14" xfId="53"/>
    <cellStyle name="20% - Accent2 15" xfId="54"/>
    <cellStyle name="20% - Accent2 16" xfId="55"/>
    <cellStyle name="20% - Accent2 17" xfId="56"/>
    <cellStyle name="20% - Accent2 18" xfId="57"/>
    <cellStyle name="20% - Accent2 19" xfId="58"/>
    <cellStyle name="20% - Accent2 2" xfId="59"/>
    <cellStyle name="20% - Accent2 3" xfId="60"/>
    <cellStyle name="20% - Accent2 4" xfId="61"/>
    <cellStyle name="20% - Accent2 5" xfId="62"/>
    <cellStyle name="20% - Accent2 6" xfId="63"/>
    <cellStyle name="20% - Accent2 7" xfId="64"/>
    <cellStyle name="20% - Accent2 8" xfId="65"/>
    <cellStyle name="20% - Accent2 9" xfId="66"/>
    <cellStyle name="20% - Accent3" xfId="67"/>
    <cellStyle name="20% - Accent3 10" xfId="68"/>
    <cellStyle name="20% - Accent3 11" xfId="69"/>
    <cellStyle name="20% - Accent3 12" xfId="70"/>
    <cellStyle name="20% - Accent3 13" xfId="71"/>
    <cellStyle name="20% - Accent3 14" xfId="72"/>
    <cellStyle name="20% - Accent3 15" xfId="73"/>
    <cellStyle name="20% - Accent3 16" xfId="74"/>
    <cellStyle name="20% - Accent3 17" xfId="75"/>
    <cellStyle name="20% - Accent3 18" xfId="76"/>
    <cellStyle name="20% - Accent3 19" xfId="77"/>
    <cellStyle name="20% - Accent3 2" xfId="78"/>
    <cellStyle name="20% - Accent3 3" xfId="79"/>
    <cellStyle name="20% - Accent3 4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" xfId="86"/>
    <cellStyle name="20% - Accent4 10" xfId="87"/>
    <cellStyle name="20% - Accent4 11" xfId="88"/>
    <cellStyle name="20% - Accent4 12" xfId="89"/>
    <cellStyle name="20% - Accent4 13" xfId="90"/>
    <cellStyle name="20% - Accent4 14" xfId="91"/>
    <cellStyle name="20% - Accent4 15" xfId="92"/>
    <cellStyle name="20% - Accent4 16" xfId="93"/>
    <cellStyle name="20% - Accent4 17" xfId="94"/>
    <cellStyle name="20% - Accent4 18" xfId="95"/>
    <cellStyle name="20% - Accent4 19" xfId="96"/>
    <cellStyle name="20% - Accent4 2" xfId="97"/>
    <cellStyle name="20% - Accent4 3" xfId="98"/>
    <cellStyle name="20% - Accent4 4" xfId="99"/>
    <cellStyle name="20% - Accent4 5" xfId="100"/>
    <cellStyle name="20% - Accent4 6" xfId="101"/>
    <cellStyle name="20% - Accent4 7" xfId="102"/>
    <cellStyle name="20% - Accent4 8" xfId="103"/>
    <cellStyle name="20% - Accent4 9" xfId="104"/>
    <cellStyle name="20% - Accent5" xfId="105"/>
    <cellStyle name="20% - Accent5 10" xfId="106"/>
    <cellStyle name="20% - Accent5 11" xfId="107"/>
    <cellStyle name="20% - Accent5 12" xfId="108"/>
    <cellStyle name="20% - Accent5 13" xfId="109"/>
    <cellStyle name="20% - Accent5 14" xfId="110"/>
    <cellStyle name="20% - Accent5 15" xfId="111"/>
    <cellStyle name="20% - Accent5 16" xfId="112"/>
    <cellStyle name="20% - Accent5 17" xfId="113"/>
    <cellStyle name="20% - Accent5 18" xfId="114"/>
    <cellStyle name="20% - Accent5 19" xfId="115"/>
    <cellStyle name="20% - Accent5 2" xfId="116"/>
    <cellStyle name="20% - Accent5 3" xfId="117"/>
    <cellStyle name="20% - Accent5 4" xfId="118"/>
    <cellStyle name="20% - Accent5 5" xfId="119"/>
    <cellStyle name="20% - Accent5 6" xfId="120"/>
    <cellStyle name="20% - Accent5 7" xfId="121"/>
    <cellStyle name="20% - Accent5 8" xfId="122"/>
    <cellStyle name="20% - Accent5 9" xfId="123"/>
    <cellStyle name="20% - Accent6" xfId="124"/>
    <cellStyle name="20% - Accent6 10" xfId="125"/>
    <cellStyle name="20% - Accent6 11" xfId="126"/>
    <cellStyle name="20% - Accent6 12" xfId="127"/>
    <cellStyle name="20% - Accent6 13" xfId="128"/>
    <cellStyle name="20% - Accent6 14" xfId="129"/>
    <cellStyle name="20% - Accent6 15" xfId="130"/>
    <cellStyle name="20% - Accent6 16" xfId="131"/>
    <cellStyle name="20% - Accent6 17" xfId="132"/>
    <cellStyle name="20% - Accent6 18" xfId="133"/>
    <cellStyle name="20% - Accent6 19" xfId="134"/>
    <cellStyle name="20% - Accent6 2" xfId="135"/>
    <cellStyle name="20% - Accent6 3" xfId="136"/>
    <cellStyle name="20% - Accent6 4" xfId="137"/>
    <cellStyle name="20% - Accent6 5" xfId="138"/>
    <cellStyle name="20% - Accent6 6" xfId="139"/>
    <cellStyle name="20% - Accent6 7" xfId="140"/>
    <cellStyle name="20% - Accent6 8" xfId="141"/>
    <cellStyle name="20% - Accent6 9" xfId="142"/>
    <cellStyle name="20% - Colore 1 10" xfId="143"/>
    <cellStyle name="20% - Colore 1 11" xfId="144"/>
    <cellStyle name="20% - Colore 1 12" xfId="145"/>
    <cellStyle name="20% - Colore 1 13" xfId="146"/>
    <cellStyle name="20% - Colore 1 14" xfId="147"/>
    <cellStyle name="20% - Colore 1 15" xfId="148"/>
    <cellStyle name="20% - Colore 1 16" xfId="149"/>
    <cellStyle name="20% - Colore 1 17" xfId="150"/>
    <cellStyle name="20% - Colore 1 18" xfId="151"/>
    <cellStyle name="20% - Colore 1 19" xfId="152"/>
    <cellStyle name="20% - Colore 1 2" xfId="153"/>
    <cellStyle name="20% - Colore 1 20" xfId="154"/>
    <cellStyle name="20% - Colore 1 21" xfId="155"/>
    <cellStyle name="20% - Colore 1 22" xfId="156"/>
    <cellStyle name="20% - Colore 1 23" xfId="157"/>
    <cellStyle name="20% - Colore 1 3" xfId="158"/>
    <cellStyle name="20% - Colore 1 4" xfId="159"/>
    <cellStyle name="20% - Colore 1 5" xfId="160"/>
    <cellStyle name="20% - Colore 1 6" xfId="161"/>
    <cellStyle name="20% - Colore 1 7" xfId="162"/>
    <cellStyle name="20% - Colore 1 8" xfId="163"/>
    <cellStyle name="20% - Colore 1 9" xfId="164"/>
    <cellStyle name="20% - Colore 2 10" xfId="165"/>
    <cellStyle name="20% - Colore 2 11" xfId="166"/>
    <cellStyle name="20% - Colore 2 12" xfId="167"/>
    <cellStyle name="20% - Colore 2 13" xfId="168"/>
    <cellStyle name="20% - Colore 2 14" xfId="169"/>
    <cellStyle name="20% - Colore 2 15" xfId="170"/>
    <cellStyle name="20% - Colore 2 16" xfId="171"/>
    <cellStyle name="20% - Colore 2 17" xfId="172"/>
    <cellStyle name="20% - Colore 2 18" xfId="173"/>
    <cellStyle name="20% - Colore 2 19" xfId="174"/>
    <cellStyle name="20% - Colore 2 2" xfId="175"/>
    <cellStyle name="20% - Colore 2 20" xfId="176"/>
    <cellStyle name="20% - Colore 2 21" xfId="177"/>
    <cellStyle name="20% - Colore 2 22" xfId="178"/>
    <cellStyle name="20% - Colore 2 23" xfId="179"/>
    <cellStyle name="20% - Colore 2 3" xfId="180"/>
    <cellStyle name="20% - Colore 2 4" xfId="181"/>
    <cellStyle name="20% - Colore 2 5" xfId="182"/>
    <cellStyle name="20% - Colore 2 6" xfId="183"/>
    <cellStyle name="20% - Colore 2 7" xfId="184"/>
    <cellStyle name="20% - Colore 2 8" xfId="185"/>
    <cellStyle name="20% - Colore 2 9" xfId="186"/>
    <cellStyle name="20% - Colore 3 10" xfId="187"/>
    <cellStyle name="20% - Colore 3 11" xfId="188"/>
    <cellStyle name="20% - Colore 3 12" xfId="189"/>
    <cellStyle name="20% - Colore 3 13" xfId="190"/>
    <cellStyle name="20% - Colore 3 14" xfId="191"/>
    <cellStyle name="20% - Colore 3 15" xfId="192"/>
    <cellStyle name="20% - Colore 3 16" xfId="193"/>
    <cellStyle name="20% - Colore 3 17" xfId="194"/>
    <cellStyle name="20% - Colore 3 18" xfId="195"/>
    <cellStyle name="20% - Colore 3 19" xfId="196"/>
    <cellStyle name="20% - Colore 3 2" xfId="197"/>
    <cellStyle name="20% - Colore 3 20" xfId="198"/>
    <cellStyle name="20% - Colore 3 21" xfId="199"/>
    <cellStyle name="20% - Colore 3 22" xfId="200"/>
    <cellStyle name="20% - Colore 3 23" xfId="201"/>
    <cellStyle name="20% - Colore 3 3" xfId="202"/>
    <cellStyle name="20% - Colore 3 4" xfId="203"/>
    <cellStyle name="20% - Colore 3 5" xfId="204"/>
    <cellStyle name="20% - Colore 3 6" xfId="205"/>
    <cellStyle name="20% - Colore 3 7" xfId="206"/>
    <cellStyle name="20% - Colore 3 8" xfId="207"/>
    <cellStyle name="20% - Colore 3 9" xfId="208"/>
    <cellStyle name="20% - Colore 4 10" xfId="209"/>
    <cellStyle name="20% - Colore 4 11" xfId="210"/>
    <cellStyle name="20% - Colore 4 12" xfId="211"/>
    <cellStyle name="20% - Colore 4 13" xfId="212"/>
    <cellStyle name="20% - Colore 4 14" xfId="213"/>
    <cellStyle name="20% - Colore 4 15" xfId="214"/>
    <cellStyle name="20% - Colore 4 16" xfId="215"/>
    <cellStyle name="20% - Colore 4 17" xfId="216"/>
    <cellStyle name="20% - Colore 4 18" xfId="217"/>
    <cellStyle name="20% - Colore 4 19" xfId="218"/>
    <cellStyle name="20% - Colore 4 2" xfId="219"/>
    <cellStyle name="20% - Colore 4 20" xfId="220"/>
    <cellStyle name="20% - Colore 4 21" xfId="221"/>
    <cellStyle name="20% - Colore 4 22" xfId="222"/>
    <cellStyle name="20% - Colore 4 23" xfId="223"/>
    <cellStyle name="20% - Colore 4 3" xfId="224"/>
    <cellStyle name="20% - Colore 4 4" xfId="225"/>
    <cellStyle name="20% - Colore 4 5" xfId="226"/>
    <cellStyle name="20% - Colore 4 6" xfId="227"/>
    <cellStyle name="20% - Colore 4 7" xfId="228"/>
    <cellStyle name="20% - Colore 4 8" xfId="229"/>
    <cellStyle name="20% - Colore 4 9" xfId="230"/>
    <cellStyle name="20% - Colore 5 10" xfId="231"/>
    <cellStyle name="20% - Colore 5 11" xfId="232"/>
    <cellStyle name="20% - Colore 5 12" xfId="233"/>
    <cellStyle name="20% - Colore 5 13" xfId="234"/>
    <cellStyle name="20% - Colore 5 14" xfId="235"/>
    <cellStyle name="20% - Colore 5 15" xfId="236"/>
    <cellStyle name="20% - Colore 5 16" xfId="237"/>
    <cellStyle name="20% - Colore 5 17" xfId="238"/>
    <cellStyle name="20% - Colore 5 18" xfId="239"/>
    <cellStyle name="20% - Colore 5 19" xfId="240"/>
    <cellStyle name="20% - Colore 5 2" xfId="241"/>
    <cellStyle name="20% - Colore 5 20" xfId="242"/>
    <cellStyle name="20% - Colore 5 21" xfId="243"/>
    <cellStyle name="20% - Colore 5 22" xfId="244"/>
    <cellStyle name="20% - Colore 5 23" xfId="245"/>
    <cellStyle name="20% - Colore 5 3" xfId="246"/>
    <cellStyle name="20% - Colore 5 4" xfId="247"/>
    <cellStyle name="20% - Colore 5 5" xfId="248"/>
    <cellStyle name="20% - Colore 5 6" xfId="249"/>
    <cellStyle name="20% - Colore 5 7" xfId="250"/>
    <cellStyle name="20% - Colore 5 8" xfId="251"/>
    <cellStyle name="20% - Colore 5 9" xfId="252"/>
    <cellStyle name="20% - Colore 6 10" xfId="253"/>
    <cellStyle name="20% - Colore 6 11" xfId="254"/>
    <cellStyle name="20% - Colore 6 12" xfId="255"/>
    <cellStyle name="20% - Colore 6 13" xfId="256"/>
    <cellStyle name="20% - Colore 6 14" xfId="257"/>
    <cellStyle name="20% - Colore 6 15" xfId="258"/>
    <cellStyle name="20% - Colore 6 16" xfId="259"/>
    <cellStyle name="20% - Colore 6 17" xfId="260"/>
    <cellStyle name="20% - Colore 6 18" xfId="261"/>
    <cellStyle name="20% - Colore 6 19" xfId="262"/>
    <cellStyle name="20% - Colore 6 2" xfId="263"/>
    <cellStyle name="20% - Colore 6 20" xfId="264"/>
    <cellStyle name="20% - Colore 6 21" xfId="265"/>
    <cellStyle name="20% - Colore 6 22" xfId="266"/>
    <cellStyle name="20% - Colore 6 23" xfId="267"/>
    <cellStyle name="20% - Colore 6 3" xfId="268"/>
    <cellStyle name="20% - Colore 6 4" xfId="269"/>
    <cellStyle name="20% - Colore 6 5" xfId="270"/>
    <cellStyle name="20% - Colore 6 6" xfId="271"/>
    <cellStyle name="20% - Colore 6 7" xfId="272"/>
    <cellStyle name="20% - Colore 6 8" xfId="273"/>
    <cellStyle name="20% - Colore 6 9" xfId="274"/>
    <cellStyle name="40% - Accent1" xfId="275"/>
    <cellStyle name="40% - Accent1 10" xfId="276"/>
    <cellStyle name="40% - Accent1 11" xfId="277"/>
    <cellStyle name="40% - Accent1 12" xfId="278"/>
    <cellStyle name="40% - Accent1 13" xfId="279"/>
    <cellStyle name="40% - Accent1 14" xfId="280"/>
    <cellStyle name="40% - Accent1 15" xfId="281"/>
    <cellStyle name="40% - Accent1 16" xfId="282"/>
    <cellStyle name="40% - Accent1 17" xfId="283"/>
    <cellStyle name="40% - Accent1 18" xfId="284"/>
    <cellStyle name="40% - Accent1 19" xfId="285"/>
    <cellStyle name="40% - Accent1 2" xfId="286"/>
    <cellStyle name="40% - Accent1 3" xfId="287"/>
    <cellStyle name="40% - Accent1 4" xfId="288"/>
    <cellStyle name="40% - Accent1 5" xfId="289"/>
    <cellStyle name="40% - Accent1 6" xfId="290"/>
    <cellStyle name="40% - Accent1 7" xfId="291"/>
    <cellStyle name="40% - Accent1 8" xfId="292"/>
    <cellStyle name="40% - Accent1 9" xfId="293"/>
    <cellStyle name="40% - Accent2" xfId="294"/>
    <cellStyle name="40% - Accent2 10" xfId="295"/>
    <cellStyle name="40% - Accent2 11" xfId="296"/>
    <cellStyle name="40% - Accent2 12" xfId="297"/>
    <cellStyle name="40% - Accent2 13" xfId="298"/>
    <cellStyle name="40% - Accent2 14" xfId="299"/>
    <cellStyle name="40% - Accent2 15" xfId="300"/>
    <cellStyle name="40% - Accent2 16" xfId="301"/>
    <cellStyle name="40% - Accent2 17" xfId="302"/>
    <cellStyle name="40% - Accent2 18" xfId="303"/>
    <cellStyle name="40% - Accent2 19" xfId="304"/>
    <cellStyle name="40% - Accent2 2" xfId="305"/>
    <cellStyle name="40% - Accent2 3" xfId="306"/>
    <cellStyle name="40% - Accent2 4" xfId="307"/>
    <cellStyle name="40% - Accent2 5" xfId="308"/>
    <cellStyle name="40% - Accent2 6" xfId="309"/>
    <cellStyle name="40% - Accent2 7" xfId="310"/>
    <cellStyle name="40% - Accent2 8" xfId="311"/>
    <cellStyle name="40% - Accent2 9" xfId="312"/>
    <cellStyle name="40% - Accent3" xfId="313"/>
    <cellStyle name="40% - Accent3 10" xfId="314"/>
    <cellStyle name="40% - Accent3 11" xfId="315"/>
    <cellStyle name="40% - Accent3 12" xfId="316"/>
    <cellStyle name="40% - Accent3 13" xfId="317"/>
    <cellStyle name="40% - Accent3 14" xfId="318"/>
    <cellStyle name="40% - Accent3 15" xfId="319"/>
    <cellStyle name="40% - Accent3 16" xfId="320"/>
    <cellStyle name="40% - Accent3 17" xfId="321"/>
    <cellStyle name="40% - Accent3 18" xfId="322"/>
    <cellStyle name="40% - Accent3 19" xfId="323"/>
    <cellStyle name="40% - Accent3 2" xfId="324"/>
    <cellStyle name="40% - Accent3 3" xfId="325"/>
    <cellStyle name="40% - Accent3 4" xfId="326"/>
    <cellStyle name="40% - Accent3 5" xfId="327"/>
    <cellStyle name="40% - Accent3 6" xfId="328"/>
    <cellStyle name="40% - Accent3 7" xfId="329"/>
    <cellStyle name="40% - Accent3 8" xfId="330"/>
    <cellStyle name="40% - Accent3 9" xfId="331"/>
    <cellStyle name="40% - Accent4" xfId="332"/>
    <cellStyle name="40% - Accent4 10" xfId="333"/>
    <cellStyle name="40% - Accent4 11" xfId="334"/>
    <cellStyle name="40% - Accent4 12" xfId="335"/>
    <cellStyle name="40% - Accent4 13" xfId="336"/>
    <cellStyle name="40% - Accent4 14" xfId="337"/>
    <cellStyle name="40% - Accent4 15" xfId="338"/>
    <cellStyle name="40% - Accent4 16" xfId="339"/>
    <cellStyle name="40% - Accent4 17" xfId="340"/>
    <cellStyle name="40% - Accent4 18" xfId="341"/>
    <cellStyle name="40% - Accent4 19" xfId="342"/>
    <cellStyle name="40% - Accent4 2" xfId="343"/>
    <cellStyle name="40% - Accent4 3" xfId="344"/>
    <cellStyle name="40% - Accent4 4" xfId="345"/>
    <cellStyle name="40% - Accent4 5" xfId="346"/>
    <cellStyle name="40% - Accent4 6" xfId="347"/>
    <cellStyle name="40% - Accent4 7" xfId="348"/>
    <cellStyle name="40% - Accent4 8" xfId="349"/>
    <cellStyle name="40% - Accent4 9" xfId="350"/>
    <cellStyle name="40% - Accent5" xfId="351"/>
    <cellStyle name="40% - Accent5 10" xfId="352"/>
    <cellStyle name="40% - Accent5 11" xfId="353"/>
    <cellStyle name="40% - Accent5 12" xfId="354"/>
    <cellStyle name="40% - Accent5 13" xfId="355"/>
    <cellStyle name="40% - Accent5 14" xfId="356"/>
    <cellStyle name="40% - Accent5 15" xfId="357"/>
    <cellStyle name="40% - Accent5 16" xfId="358"/>
    <cellStyle name="40% - Accent5 17" xfId="359"/>
    <cellStyle name="40% - Accent5 18" xfId="360"/>
    <cellStyle name="40% - Accent5 19" xfId="361"/>
    <cellStyle name="40% - Accent5 2" xfId="362"/>
    <cellStyle name="40% - Accent5 3" xfId="363"/>
    <cellStyle name="40% - Accent5 4" xfId="364"/>
    <cellStyle name="40% - Accent5 5" xfId="365"/>
    <cellStyle name="40% - Accent5 6" xfId="366"/>
    <cellStyle name="40% - Accent5 7" xfId="367"/>
    <cellStyle name="40% - Accent5 8" xfId="368"/>
    <cellStyle name="40% - Accent5 9" xfId="369"/>
    <cellStyle name="40% - Accent6" xfId="370"/>
    <cellStyle name="40% - Accent6 10" xfId="371"/>
    <cellStyle name="40% - Accent6 11" xfId="372"/>
    <cellStyle name="40% - Accent6 12" xfId="373"/>
    <cellStyle name="40% - Accent6 13" xfId="374"/>
    <cellStyle name="40% - Accent6 14" xfId="375"/>
    <cellStyle name="40% - Accent6 15" xfId="376"/>
    <cellStyle name="40% - Accent6 16" xfId="377"/>
    <cellStyle name="40% - Accent6 17" xfId="378"/>
    <cellStyle name="40% - Accent6 18" xfId="379"/>
    <cellStyle name="40% - Accent6 19" xfId="380"/>
    <cellStyle name="40% - Accent6 2" xfId="381"/>
    <cellStyle name="40% - Accent6 3" xfId="382"/>
    <cellStyle name="40% - Accent6 4" xfId="383"/>
    <cellStyle name="40% - Accent6 5" xfId="384"/>
    <cellStyle name="40% - Accent6 6" xfId="385"/>
    <cellStyle name="40% - Accent6 7" xfId="386"/>
    <cellStyle name="40% - Accent6 8" xfId="387"/>
    <cellStyle name="40% - Accent6 9" xfId="388"/>
    <cellStyle name="40% - Colore 1 10" xfId="389"/>
    <cellStyle name="40% - Colore 1 11" xfId="390"/>
    <cellStyle name="40% - Colore 1 12" xfId="391"/>
    <cellStyle name="40% - Colore 1 13" xfId="392"/>
    <cellStyle name="40% - Colore 1 14" xfId="393"/>
    <cellStyle name="40% - Colore 1 15" xfId="394"/>
    <cellStyle name="40% - Colore 1 16" xfId="395"/>
    <cellStyle name="40% - Colore 1 17" xfId="396"/>
    <cellStyle name="40% - Colore 1 18" xfId="397"/>
    <cellStyle name="40% - Colore 1 19" xfId="398"/>
    <cellStyle name="40% - Colore 1 2" xfId="399"/>
    <cellStyle name="40% - Colore 1 20" xfId="400"/>
    <cellStyle name="40% - Colore 1 21" xfId="401"/>
    <cellStyle name="40% - Colore 1 22" xfId="402"/>
    <cellStyle name="40% - Colore 1 23" xfId="403"/>
    <cellStyle name="40% - Colore 1 3" xfId="404"/>
    <cellStyle name="40% - Colore 1 4" xfId="405"/>
    <cellStyle name="40% - Colore 1 5" xfId="406"/>
    <cellStyle name="40% - Colore 1 6" xfId="407"/>
    <cellStyle name="40% - Colore 1 7" xfId="408"/>
    <cellStyle name="40% - Colore 1 8" xfId="409"/>
    <cellStyle name="40% - Colore 1 9" xfId="410"/>
    <cellStyle name="40% - Colore 2 10" xfId="411"/>
    <cellStyle name="40% - Colore 2 11" xfId="412"/>
    <cellStyle name="40% - Colore 2 12" xfId="413"/>
    <cellStyle name="40% - Colore 2 13" xfId="414"/>
    <cellStyle name="40% - Colore 2 14" xfId="415"/>
    <cellStyle name="40% - Colore 2 15" xfId="416"/>
    <cellStyle name="40% - Colore 2 16" xfId="417"/>
    <cellStyle name="40% - Colore 2 17" xfId="418"/>
    <cellStyle name="40% - Colore 2 18" xfId="419"/>
    <cellStyle name="40% - Colore 2 19" xfId="420"/>
    <cellStyle name="40% - Colore 2 2" xfId="421"/>
    <cellStyle name="40% - Colore 2 20" xfId="422"/>
    <cellStyle name="40% - Colore 2 21" xfId="423"/>
    <cellStyle name="40% - Colore 2 22" xfId="424"/>
    <cellStyle name="40% - Colore 2 23" xfId="425"/>
    <cellStyle name="40% - Colore 2 3" xfId="426"/>
    <cellStyle name="40% - Colore 2 4" xfId="427"/>
    <cellStyle name="40% - Colore 2 5" xfId="428"/>
    <cellStyle name="40% - Colore 2 6" xfId="429"/>
    <cellStyle name="40% - Colore 2 7" xfId="430"/>
    <cellStyle name="40% - Colore 2 8" xfId="431"/>
    <cellStyle name="40% - Colore 2 9" xfId="432"/>
    <cellStyle name="40% - Colore 3 10" xfId="433"/>
    <cellStyle name="40% - Colore 3 11" xfId="434"/>
    <cellStyle name="40% - Colore 3 12" xfId="435"/>
    <cellStyle name="40% - Colore 3 13" xfId="436"/>
    <cellStyle name="40% - Colore 3 14" xfId="437"/>
    <cellStyle name="40% - Colore 3 15" xfId="438"/>
    <cellStyle name="40% - Colore 3 16" xfId="439"/>
    <cellStyle name="40% - Colore 3 17" xfId="440"/>
    <cellStyle name="40% - Colore 3 18" xfId="441"/>
    <cellStyle name="40% - Colore 3 19" xfId="442"/>
    <cellStyle name="40% - Colore 3 2" xfId="443"/>
    <cellStyle name="40% - Colore 3 20" xfId="444"/>
    <cellStyle name="40% - Colore 3 21" xfId="445"/>
    <cellStyle name="40% - Colore 3 22" xfId="446"/>
    <cellStyle name="40% - Colore 3 23" xfId="447"/>
    <cellStyle name="40% - Colore 3 3" xfId="448"/>
    <cellStyle name="40% - Colore 3 4" xfId="449"/>
    <cellStyle name="40% - Colore 3 5" xfId="450"/>
    <cellStyle name="40% - Colore 3 6" xfId="451"/>
    <cellStyle name="40% - Colore 3 7" xfId="452"/>
    <cellStyle name="40% - Colore 3 8" xfId="453"/>
    <cellStyle name="40% - Colore 3 9" xfId="454"/>
    <cellStyle name="40% - Colore 4 10" xfId="455"/>
    <cellStyle name="40% - Colore 4 11" xfId="456"/>
    <cellStyle name="40% - Colore 4 12" xfId="457"/>
    <cellStyle name="40% - Colore 4 13" xfId="458"/>
    <cellStyle name="40% - Colore 4 14" xfId="459"/>
    <cellStyle name="40% - Colore 4 15" xfId="460"/>
    <cellStyle name="40% - Colore 4 16" xfId="461"/>
    <cellStyle name="40% - Colore 4 17" xfId="462"/>
    <cellStyle name="40% - Colore 4 18" xfId="463"/>
    <cellStyle name="40% - Colore 4 19" xfId="464"/>
    <cellStyle name="40% - Colore 4 2" xfId="465"/>
    <cellStyle name="40% - Colore 4 20" xfId="466"/>
    <cellStyle name="40% - Colore 4 21" xfId="467"/>
    <cellStyle name="40% - Colore 4 22" xfId="468"/>
    <cellStyle name="40% - Colore 4 23" xfId="469"/>
    <cellStyle name="40% - Colore 4 3" xfId="470"/>
    <cellStyle name="40% - Colore 4 4" xfId="471"/>
    <cellStyle name="40% - Colore 4 5" xfId="472"/>
    <cellStyle name="40% - Colore 4 6" xfId="473"/>
    <cellStyle name="40% - Colore 4 7" xfId="474"/>
    <cellStyle name="40% - Colore 4 8" xfId="475"/>
    <cellStyle name="40% - Colore 4 9" xfId="476"/>
    <cellStyle name="40% - Colore 5 10" xfId="477"/>
    <cellStyle name="40% - Colore 5 11" xfId="478"/>
    <cellStyle name="40% - Colore 5 12" xfId="479"/>
    <cellStyle name="40% - Colore 5 13" xfId="480"/>
    <cellStyle name="40% - Colore 5 14" xfId="481"/>
    <cellStyle name="40% - Colore 5 15" xfId="482"/>
    <cellStyle name="40% - Colore 5 16" xfId="483"/>
    <cellStyle name="40% - Colore 5 17" xfId="484"/>
    <cellStyle name="40% - Colore 5 18" xfId="485"/>
    <cellStyle name="40% - Colore 5 19" xfId="486"/>
    <cellStyle name="40% - Colore 5 2" xfId="487"/>
    <cellStyle name="40% - Colore 5 20" xfId="488"/>
    <cellStyle name="40% - Colore 5 21" xfId="489"/>
    <cellStyle name="40% - Colore 5 22" xfId="490"/>
    <cellStyle name="40% - Colore 5 23" xfId="491"/>
    <cellStyle name="40% - Colore 5 3" xfId="492"/>
    <cellStyle name="40% - Colore 5 4" xfId="493"/>
    <cellStyle name="40% - Colore 5 5" xfId="494"/>
    <cellStyle name="40% - Colore 5 6" xfId="495"/>
    <cellStyle name="40% - Colore 5 7" xfId="496"/>
    <cellStyle name="40% - Colore 5 8" xfId="497"/>
    <cellStyle name="40% - Colore 5 9" xfId="498"/>
    <cellStyle name="40% - Colore 6 10" xfId="499"/>
    <cellStyle name="40% - Colore 6 11" xfId="500"/>
    <cellStyle name="40% - Colore 6 12" xfId="501"/>
    <cellStyle name="40% - Colore 6 13" xfId="502"/>
    <cellStyle name="40% - Colore 6 14" xfId="503"/>
    <cellStyle name="40% - Colore 6 15" xfId="504"/>
    <cellStyle name="40% - Colore 6 16" xfId="505"/>
    <cellStyle name="40% - Colore 6 17" xfId="506"/>
    <cellStyle name="40% - Colore 6 18" xfId="507"/>
    <cellStyle name="40% - Colore 6 19" xfId="508"/>
    <cellStyle name="40% - Colore 6 2" xfId="509"/>
    <cellStyle name="40% - Colore 6 20" xfId="510"/>
    <cellStyle name="40% - Colore 6 21" xfId="511"/>
    <cellStyle name="40% - Colore 6 22" xfId="512"/>
    <cellStyle name="40% - Colore 6 23" xfId="513"/>
    <cellStyle name="40% - Colore 6 3" xfId="514"/>
    <cellStyle name="40% - Colore 6 4" xfId="515"/>
    <cellStyle name="40% - Colore 6 5" xfId="516"/>
    <cellStyle name="40% - Colore 6 6" xfId="517"/>
    <cellStyle name="40% - Colore 6 7" xfId="518"/>
    <cellStyle name="40% - Colore 6 8" xfId="519"/>
    <cellStyle name="40% - Colore 6 9" xfId="520"/>
    <cellStyle name="60% - Accent1" xfId="521"/>
    <cellStyle name="60% - Accent1 10" xfId="522"/>
    <cellStyle name="60% - Accent1 11" xfId="523"/>
    <cellStyle name="60% - Accent1 12" xfId="524"/>
    <cellStyle name="60% - Accent1 13" xfId="525"/>
    <cellStyle name="60% - Accent1 14" xfId="526"/>
    <cellStyle name="60% - Accent1 15" xfId="527"/>
    <cellStyle name="60% - Accent1 16" xfId="528"/>
    <cellStyle name="60% - Accent1 17" xfId="529"/>
    <cellStyle name="60% - Accent1 18" xfId="530"/>
    <cellStyle name="60% - Accent1 19" xfId="531"/>
    <cellStyle name="60% - Accent1 2" xfId="532"/>
    <cellStyle name="60% - Accent1 3" xfId="533"/>
    <cellStyle name="60% - Accent1 4" xfId="534"/>
    <cellStyle name="60% - Accent1 5" xfId="535"/>
    <cellStyle name="60% - Accent1 6" xfId="536"/>
    <cellStyle name="60% - Accent1 7" xfId="537"/>
    <cellStyle name="60% - Accent1 8" xfId="538"/>
    <cellStyle name="60% - Accent1 9" xfId="539"/>
    <cellStyle name="60% - Accent2" xfId="540"/>
    <cellStyle name="60% - Accent2 10" xfId="541"/>
    <cellStyle name="60% - Accent2 11" xfId="542"/>
    <cellStyle name="60% - Accent2 12" xfId="543"/>
    <cellStyle name="60% - Accent2 13" xfId="544"/>
    <cellStyle name="60% - Accent2 14" xfId="545"/>
    <cellStyle name="60% - Accent2 15" xfId="546"/>
    <cellStyle name="60% - Accent2 16" xfId="547"/>
    <cellStyle name="60% - Accent2 17" xfId="548"/>
    <cellStyle name="60% - Accent2 18" xfId="549"/>
    <cellStyle name="60% - Accent2 19" xfId="550"/>
    <cellStyle name="60% - Accent2 2" xfId="551"/>
    <cellStyle name="60% - Accent2 3" xfId="552"/>
    <cellStyle name="60% - Accent2 4" xfId="553"/>
    <cellStyle name="60% - Accent2 5" xfId="554"/>
    <cellStyle name="60% - Accent2 6" xfId="555"/>
    <cellStyle name="60% - Accent2 7" xfId="556"/>
    <cellStyle name="60% - Accent2 8" xfId="557"/>
    <cellStyle name="60% - Accent2 9" xfId="558"/>
    <cellStyle name="60% - Accent3" xfId="559"/>
    <cellStyle name="60% - Accent3 10" xfId="560"/>
    <cellStyle name="60% - Accent3 11" xfId="561"/>
    <cellStyle name="60% - Accent3 12" xfId="562"/>
    <cellStyle name="60% - Accent3 13" xfId="563"/>
    <cellStyle name="60% - Accent3 14" xfId="564"/>
    <cellStyle name="60% - Accent3 15" xfId="565"/>
    <cellStyle name="60% - Accent3 16" xfId="566"/>
    <cellStyle name="60% - Accent3 17" xfId="567"/>
    <cellStyle name="60% - Accent3 18" xfId="568"/>
    <cellStyle name="60% - Accent3 19" xfId="569"/>
    <cellStyle name="60% - Accent3 2" xfId="570"/>
    <cellStyle name="60% - Accent3 3" xfId="571"/>
    <cellStyle name="60% - Accent3 4" xfId="572"/>
    <cellStyle name="60% - Accent3 5" xfId="573"/>
    <cellStyle name="60% - Accent3 6" xfId="574"/>
    <cellStyle name="60% - Accent3 7" xfId="575"/>
    <cellStyle name="60% - Accent3 8" xfId="576"/>
    <cellStyle name="60% - Accent3 9" xfId="577"/>
    <cellStyle name="60% - Accent4" xfId="578"/>
    <cellStyle name="60% - Accent4 10" xfId="579"/>
    <cellStyle name="60% - Accent4 11" xfId="580"/>
    <cellStyle name="60% - Accent4 12" xfId="581"/>
    <cellStyle name="60% - Accent4 13" xfId="582"/>
    <cellStyle name="60% - Accent4 14" xfId="583"/>
    <cellStyle name="60% - Accent4 15" xfId="584"/>
    <cellStyle name="60% - Accent4 16" xfId="585"/>
    <cellStyle name="60% - Accent4 17" xfId="586"/>
    <cellStyle name="60% - Accent4 18" xfId="587"/>
    <cellStyle name="60% - Accent4 19" xfId="588"/>
    <cellStyle name="60% - Accent4 2" xfId="589"/>
    <cellStyle name="60% - Accent4 3" xfId="590"/>
    <cellStyle name="60% - Accent4 4" xfId="591"/>
    <cellStyle name="60% - Accent4 5" xfId="592"/>
    <cellStyle name="60% - Accent4 6" xfId="593"/>
    <cellStyle name="60% - Accent4 7" xfId="594"/>
    <cellStyle name="60% - Accent4 8" xfId="595"/>
    <cellStyle name="60% - Accent4 9" xfId="596"/>
    <cellStyle name="60% - Accent5" xfId="597"/>
    <cellStyle name="60% - Accent5 10" xfId="598"/>
    <cellStyle name="60% - Accent5 11" xfId="599"/>
    <cellStyle name="60% - Accent5 12" xfId="600"/>
    <cellStyle name="60% - Accent5 13" xfId="601"/>
    <cellStyle name="60% - Accent5 14" xfId="602"/>
    <cellStyle name="60% - Accent5 15" xfId="603"/>
    <cellStyle name="60% - Accent5 16" xfId="604"/>
    <cellStyle name="60% - Accent5 17" xfId="605"/>
    <cellStyle name="60% - Accent5 18" xfId="606"/>
    <cellStyle name="60% - Accent5 19" xfId="607"/>
    <cellStyle name="60% - Accent5 2" xfId="608"/>
    <cellStyle name="60% - Accent5 3" xfId="609"/>
    <cellStyle name="60% - Accent5 4" xfId="610"/>
    <cellStyle name="60% - Accent5 5" xfId="611"/>
    <cellStyle name="60% - Accent5 6" xfId="612"/>
    <cellStyle name="60% - Accent5 7" xfId="613"/>
    <cellStyle name="60% - Accent5 8" xfId="614"/>
    <cellStyle name="60% - Accent5 9" xfId="615"/>
    <cellStyle name="60% - Accent6" xfId="616"/>
    <cellStyle name="60% - Accent6 10" xfId="617"/>
    <cellStyle name="60% - Accent6 11" xfId="618"/>
    <cellStyle name="60% - Accent6 12" xfId="619"/>
    <cellStyle name="60% - Accent6 13" xfId="620"/>
    <cellStyle name="60% - Accent6 14" xfId="621"/>
    <cellStyle name="60% - Accent6 15" xfId="622"/>
    <cellStyle name="60% - Accent6 16" xfId="623"/>
    <cellStyle name="60% - Accent6 17" xfId="624"/>
    <cellStyle name="60% - Accent6 18" xfId="625"/>
    <cellStyle name="60% - Accent6 19" xfId="626"/>
    <cellStyle name="60% - Accent6 2" xfId="627"/>
    <cellStyle name="60% - Accent6 3" xfId="628"/>
    <cellStyle name="60% - Accent6 4" xfId="629"/>
    <cellStyle name="60% - Accent6 5" xfId="630"/>
    <cellStyle name="60% - Accent6 6" xfId="631"/>
    <cellStyle name="60% - Accent6 7" xfId="632"/>
    <cellStyle name="60% - Accent6 8" xfId="633"/>
    <cellStyle name="60% - Accent6 9" xfId="634"/>
    <cellStyle name="60% - Colore 1 10" xfId="635"/>
    <cellStyle name="60% - Colore 1 11" xfId="636"/>
    <cellStyle name="60% - Colore 1 12" xfId="637"/>
    <cellStyle name="60% - Colore 1 13" xfId="638"/>
    <cellStyle name="60% - Colore 1 14" xfId="639"/>
    <cellStyle name="60% - Colore 1 15" xfId="640"/>
    <cellStyle name="60% - Colore 1 16" xfId="641"/>
    <cellStyle name="60% - Colore 1 17" xfId="642"/>
    <cellStyle name="60% - Colore 1 18" xfId="643"/>
    <cellStyle name="60% - Colore 1 19" xfId="644"/>
    <cellStyle name="60% - Colore 1 2" xfId="645"/>
    <cellStyle name="60% - Colore 1 20" xfId="646"/>
    <cellStyle name="60% - Colore 1 21" xfId="647"/>
    <cellStyle name="60% - Colore 1 22" xfId="648"/>
    <cellStyle name="60% - Colore 1 23" xfId="649"/>
    <cellStyle name="60% - Colore 1 3" xfId="650"/>
    <cellStyle name="60% - Colore 1 4" xfId="651"/>
    <cellStyle name="60% - Colore 1 5" xfId="652"/>
    <cellStyle name="60% - Colore 1 6" xfId="653"/>
    <cellStyle name="60% - Colore 1 7" xfId="654"/>
    <cellStyle name="60% - Colore 1 8" xfId="655"/>
    <cellStyle name="60% - Colore 1 9" xfId="656"/>
    <cellStyle name="60% - Colore 2 10" xfId="657"/>
    <cellStyle name="60% - Colore 2 11" xfId="658"/>
    <cellStyle name="60% - Colore 2 12" xfId="659"/>
    <cellStyle name="60% - Colore 2 13" xfId="660"/>
    <cellStyle name="60% - Colore 2 14" xfId="661"/>
    <cellStyle name="60% - Colore 2 15" xfId="662"/>
    <cellStyle name="60% - Colore 2 16" xfId="663"/>
    <cellStyle name="60% - Colore 2 17" xfId="664"/>
    <cellStyle name="60% - Colore 2 18" xfId="665"/>
    <cellStyle name="60% - Colore 2 19" xfId="666"/>
    <cellStyle name="60% - Colore 2 2" xfId="667"/>
    <cellStyle name="60% - Colore 2 20" xfId="668"/>
    <cellStyle name="60% - Colore 2 21" xfId="669"/>
    <cellStyle name="60% - Colore 2 22" xfId="670"/>
    <cellStyle name="60% - Colore 2 23" xfId="671"/>
    <cellStyle name="60% - Colore 2 3" xfId="672"/>
    <cellStyle name="60% - Colore 2 4" xfId="673"/>
    <cellStyle name="60% - Colore 2 5" xfId="674"/>
    <cellStyle name="60% - Colore 2 6" xfId="675"/>
    <cellStyle name="60% - Colore 2 7" xfId="676"/>
    <cellStyle name="60% - Colore 2 8" xfId="677"/>
    <cellStyle name="60% - Colore 2 9" xfId="678"/>
    <cellStyle name="60% - Colore 3 10" xfId="679"/>
    <cellStyle name="60% - Colore 3 11" xfId="680"/>
    <cellStyle name="60% - Colore 3 12" xfId="681"/>
    <cellStyle name="60% - Colore 3 13" xfId="682"/>
    <cellStyle name="60% - Colore 3 14" xfId="683"/>
    <cellStyle name="60% - Colore 3 15" xfId="684"/>
    <cellStyle name="60% - Colore 3 16" xfId="685"/>
    <cellStyle name="60% - Colore 3 17" xfId="686"/>
    <cellStyle name="60% - Colore 3 18" xfId="687"/>
    <cellStyle name="60% - Colore 3 19" xfId="688"/>
    <cellStyle name="60% - Colore 3 2" xfId="689"/>
    <cellStyle name="60% - Colore 3 20" xfId="690"/>
    <cellStyle name="60% - Colore 3 21" xfId="691"/>
    <cellStyle name="60% - Colore 3 22" xfId="692"/>
    <cellStyle name="60% - Colore 3 23" xfId="693"/>
    <cellStyle name="60% - Colore 3 3" xfId="694"/>
    <cellStyle name="60% - Colore 3 4" xfId="695"/>
    <cellStyle name="60% - Colore 3 5" xfId="696"/>
    <cellStyle name="60% - Colore 3 6" xfId="697"/>
    <cellStyle name="60% - Colore 3 7" xfId="698"/>
    <cellStyle name="60% - Colore 3 8" xfId="699"/>
    <cellStyle name="60% - Colore 3 9" xfId="700"/>
    <cellStyle name="60% - Colore 4 10" xfId="701"/>
    <cellStyle name="60% - Colore 4 11" xfId="702"/>
    <cellStyle name="60% - Colore 4 12" xfId="703"/>
    <cellStyle name="60% - Colore 4 13" xfId="704"/>
    <cellStyle name="60% - Colore 4 14" xfId="705"/>
    <cellStyle name="60% - Colore 4 15" xfId="706"/>
    <cellStyle name="60% - Colore 4 16" xfId="707"/>
    <cellStyle name="60% - Colore 4 17" xfId="708"/>
    <cellStyle name="60% - Colore 4 18" xfId="709"/>
    <cellStyle name="60% - Colore 4 19" xfId="710"/>
    <cellStyle name="60% - Colore 4 2" xfId="711"/>
    <cellStyle name="60% - Colore 4 20" xfId="712"/>
    <cellStyle name="60% - Colore 4 21" xfId="713"/>
    <cellStyle name="60% - Colore 4 22" xfId="714"/>
    <cellStyle name="60% - Colore 4 23" xfId="715"/>
    <cellStyle name="60% - Colore 4 3" xfId="716"/>
    <cellStyle name="60% - Colore 4 4" xfId="717"/>
    <cellStyle name="60% - Colore 4 5" xfId="718"/>
    <cellStyle name="60% - Colore 4 6" xfId="719"/>
    <cellStyle name="60% - Colore 4 7" xfId="720"/>
    <cellStyle name="60% - Colore 4 8" xfId="721"/>
    <cellStyle name="60% - Colore 4 9" xfId="722"/>
    <cellStyle name="60% - Colore 5 10" xfId="723"/>
    <cellStyle name="60% - Colore 5 11" xfId="724"/>
    <cellStyle name="60% - Colore 5 12" xfId="725"/>
    <cellStyle name="60% - Colore 5 13" xfId="726"/>
    <cellStyle name="60% - Colore 5 14" xfId="727"/>
    <cellStyle name="60% - Colore 5 15" xfId="728"/>
    <cellStyle name="60% - Colore 5 16" xfId="729"/>
    <cellStyle name="60% - Colore 5 17" xfId="730"/>
    <cellStyle name="60% - Colore 5 18" xfId="731"/>
    <cellStyle name="60% - Colore 5 19" xfId="732"/>
    <cellStyle name="60% - Colore 5 2" xfId="733"/>
    <cellStyle name="60% - Colore 5 20" xfId="734"/>
    <cellStyle name="60% - Colore 5 21" xfId="735"/>
    <cellStyle name="60% - Colore 5 22" xfId="736"/>
    <cellStyle name="60% - Colore 5 23" xfId="737"/>
    <cellStyle name="60% - Colore 5 3" xfId="738"/>
    <cellStyle name="60% - Colore 5 4" xfId="739"/>
    <cellStyle name="60% - Colore 5 5" xfId="740"/>
    <cellStyle name="60% - Colore 5 6" xfId="741"/>
    <cellStyle name="60% - Colore 5 7" xfId="742"/>
    <cellStyle name="60% - Colore 5 8" xfId="743"/>
    <cellStyle name="60% - Colore 5 9" xfId="744"/>
    <cellStyle name="60% - Colore 6 10" xfId="745"/>
    <cellStyle name="60% - Colore 6 11" xfId="746"/>
    <cellStyle name="60% - Colore 6 12" xfId="747"/>
    <cellStyle name="60% - Colore 6 13" xfId="748"/>
    <cellStyle name="60% - Colore 6 14" xfId="749"/>
    <cellStyle name="60% - Colore 6 15" xfId="750"/>
    <cellStyle name="60% - Colore 6 16" xfId="751"/>
    <cellStyle name="60% - Colore 6 17" xfId="752"/>
    <cellStyle name="60% - Colore 6 18" xfId="753"/>
    <cellStyle name="60% - Colore 6 19" xfId="754"/>
    <cellStyle name="60% - Colore 6 2" xfId="755"/>
    <cellStyle name="60% - Colore 6 20" xfId="756"/>
    <cellStyle name="60% - Colore 6 21" xfId="757"/>
    <cellStyle name="60% - Colore 6 22" xfId="758"/>
    <cellStyle name="60% - Colore 6 23" xfId="759"/>
    <cellStyle name="60% - Colore 6 3" xfId="760"/>
    <cellStyle name="60% - Colore 6 4" xfId="761"/>
    <cellStyle name="60% - Colore 6 5" xfId="762"/>
    <cellStyle name="60% - Colore 6 6" xfId="763"/>
    <cellStyle name="60% - Colore 6 7" xfId="764"/>
    <cellStyle name="60% - Colore 6 8" xfId="765"/>
    <cellStyle name="60% - Colore 6 9" xfId="766"/>
    <cellStyle name="Accent1" xfId="767"/>
    <cellStyle name="Accent1 10" xfId="768"/>
    <cellStyle name="Accent1 11" xfId="769"/>
    <cellStyle name="Accent1 12" xfId="770"/>
    <cellStyle name="Accent1 13" xfId="771"/>
    <cellStyle name="Accent1 14" xfId="772"/>
    <cellStyle name="Accent1 15" xfId="773"/>
    <cellStyle name="Accent1 16" xfId="774"/>
    <cellStyle name="Accent1 17" xfId="775"/>
    <cellStyle name="Accent1 18" xfId="776"/>
    <cellStyle name="Accent1 19" xfId="777"/>
    <cellStyle name="Accent1 2" xfId="778"/>
    <cellStyle name="Accent1 3" xfId="779"/>
    <cellStyle name="Accent1 4" xfId="780"/>
    <cellStyle name="Accent1 5" xfId="781"/>
    <cellStyle name="Accent1 6" xfId="782"/>
    <cellStyle name="Accent1 7" xfId="783"/>
    <cellStyle name="Accent1 8" xfId="784"/>
    <cellStyle name="Accent1 9" xfId="785"/>
    <cellStyle name="Accent2" xfId="786"/>
    <cellStyle name="Accent2 10" xfId="787"/>
    <cellStyle name="Accent2 11" xfId="788"/>
    <cellStyle name="Accent2 12" xfId="789"/>
    <cellStyle name="Accent2 13" xfId="790"/>
    <cellStyle name="Accent2 14" xfId="791"/>
    <cellStyle name="Accent2 15" xfId="792"/>
    <cellStyle name="Accent2 16" xfId="793"/>
    <cellStyle name="Accent2 17" xfId="794"/>
    <cellStyle name="Accent2 18" xfId="795"/>
    <cellStyle name="Accent2 19" xfId="796"/>
    <cellStyle name="Accent2 2" xfId="797"/>
    <cellStyle name="Accent2 3" xfId="798"/>
    <cellStyle name="Accent2 4" xfId="799"/>
    <cellStyle name="Accent2 5" xfId="800"/>
    <cellStyle name="Accent2 6" xfId="801"/>
    <cellStyle name="Accent2 7" xfId="802"/>
    <cellStyle name="Accent2 8" xfId="803"/>
    <cellStyle name="Accent2 9" xfId="804"/>
    <cellStyle name="Accent3" xfId="805"/>
    <cellStyle name="Accent3 10" xfId="806"/>
    <cellStyle name="Accent3 11" xfId="807"/>
    <cellStyle name="Accent3 12" xfId="808"/>
    <cellStyle name="Accent3 13" xfId="809"/>
    <cellStyle name="Accent3 14" xfId="810"/>
    <cellStyle name="Accent3 15" xfId="811"/>
    <cellStyle name="Accent3 16" xfId="812"/>
    <cellStyle name="Accent3 17" xfId="813"/>
    <cellStyle name="Accent3 18" xfId="814"/>
    <cellStyle name="Accent3 19" xfId="815"/>
    <cellStyle name="Accent3 2" xfId="816"/>
    <cellStyle name="Accent3 3" xfId="817"/>
    <cellStyle name="Accent3 4" xfId="818"/>
    <cellStyle name="Accent3 5" xfId="819"/>
    <cellStyle name="Accent3 6" xfId="820"/>
    <cellStyle name="Accent3 7" xfId="821"/>
    <cellStyle name="Accent3 8" xfId="822"/>
    <cellStyle name="Accent3 9" xfId="823"/>
    <cellStyle name="Accent4" xfId="824"/>
    <cellStyle name="Accent4 10" xfId="825"/>
    <cellStyle name="Accent4 11" xfId="826"/>
    <cellStyle name="Accent4 12" xfId="827"/>
    <cellStyle name="Accent4 13" xfId="828"/>
    <cellStyle name="Accent4 14" xfId="829"/>
    <cellStyle name="Accent4 15" xfId="830"/>
    <cellStyle name="Accent4 16" xfId="831"/>
    <cellStyle name="Accent4 17" xfId="832"/>
    <cellStyle name="Accent4 18" xfId="833"/>
    <cellStyle name="Accent4 19" xfId="834"/>
    <cellStyle name="Accent4 2" xfId="835"/>
    <cellStyle name="Accent4 3" xfId="836"/>
    <cellStyle name="Accent4 4" xfId="837"/>
    <cellStyle name="Accent4 5" xfId="838"/>
    <cellStyle name="Accent4 6" xfId="839"/>
    <cellStyle name="Accent4 7" xfId="840"/>
    <cellStyle name="Accent4 8" xfId="841"/>
    <cellStyle name="Accent4 9" xfId="842"/>
    <cellStyle name="Accent5" xfId="843"/>
    <cellStyle name="Accent5 2" xfId="844"/>
    <cellStyle name="Accent6" xfId="845"/>
    <cellStyle name="Accent6 10" xfId="846"/>
    <cellStyle name="Accent6 11" xfId="847"/>
    <cellStyle name="Accent6 12" xfId="848"/>
    <cellStyle name="Accent6 13" xfId="849"/>
    <cellStyle name="Accent6 14" xfId="850"/>
    <cellStyle name="Accent6 15" xfId="851"/>
    <cellStyle name="Accent6 16" xfId="852"/>
    <cellStyle name="Accent6 17" xfId="853"/>
    <cellStyle name="Accent6 18" xfId="854"/>
    <cellStyle name="Accent6 19" xfId="855"/>
    <cellStyle name="Accent6 2" xfId="856"/>
    <cellStyle name="Accent6 3" xfId="857"/>
    <cellStyle name="Accent6 4" xfId="858"/>
    <cellStyle name="Accent6 5" xfId="859"/>
    <cellStyle name="Accent6 6" xfId="860"/>
    <cellStyle name="Accent6 7" xfId="861"/>
    <cellStyle name="Accent6 8" xfId="862"/>
    <cellStyle name="Accent6 9" xfId="863"/>
    <cellStyle name="Assumptions" xfId="864"/>
    <cellStyle name="Bad" xfId="865"/>
    <cellStyle name="Bad 10" xfId="866"/>
    <cellStyle name="Bad 11" xfId="867"/>
    <cellStyle name="Bad 12" xfId="868"/>
    <cellStyle name="Bad 13" xfId="869"/>
    <cellStyle name="Bad 14" xfId="870"/>
    <cellStyle name="Bad 15" xfId="871"/>
    <cellStyle name="Bad 16" xfId="872"/>
    <cellStyle name="Bad 17" xfId="873"/>
    <cellStyle name="Bad 18" xfId="874"/>
    <cellStyle name="Bad 19" xfId="875"/>
    <cellStyle name="Bad 2" xfId="876"/>
    <cellStyle name="Bad 3" xfId="877"/>
    <cellStyle name="Bad 4" xfId="878"/>
    <cellStyle name="Bad 5" xfId="879"/>
    <cellStyle name="Bad 6" xfId="880"/>
    <cellStyle name="Bad 7" xfId="881"/>
    <cellStyle name="Bad 8" xfId="882"/>
    <cellStyle name="Bad 9" xfId="883"/>
    <cellStyle name="Calcolo 10" xfId="884"/>
    <cellStyle name="Calcolo 10 2" xfId="885"/>
    <cellStyle name="Calcolo 10 3" xfId="886"/>
    <cellStyle name="Calcolo 10 4" xfId="887"/>
    <cellStyle name="Calcolo 10 5" xfId="888"/>
    <cellStyle name="Calcolo 10 6" xfId="889"/>
    <cellStyle name="Calcolo 11" xfId="890"/>
    <cellStyle name="Calcolo 11 2" xfId="891"/>
    <cellStyle name="Calcolo 11 3" xfId="892"/>
    <cellStyle name="Calcolo 11 4" xfId="893"/>
    <cellStyle name="Calcolo 11 5" xfId="894"/>
    <cellStyle name="Calcolo 11 6" xfId="895"/>
    <cellStyle name="Calcolo 12" xfId="896"/>
    <cellStyle name="Calcolo 12 2" xfId="897"/>
    <cellStyle name="Calcolo 12 3" xfId="898"/>
    <cellStyle name="Calcolo 12 4" xfId="899"/>
    <cellStyle name="Calcolo 12 5" xfId="900"/>
    <cellStyle name="Calcolo 12 6" xfId="901"/>
    <cellStyle name="Calcolo 13" xfId="902"/>
    <cellStyle name="Calcolo 13 2" xfId="903"/>
    <cellStyle name="Calcolo 13 3" xfId="904"/>
    <cellStyle name="Calcolo 13 4" xfId="905"/>
    <cellStyle name="Calcolo 13 5" xfId="906"/>
    <cellStyle name="Calcolo 13 6" xfId="907"/>
    <cellStyle name="Calcolo 14" xfId="908"/>
    <cellStyle name="Calcolo 14 2" xfId="909"/>
    <cellStyle name="Calcolo 14 3" xfId="910"/>
    <cellStyle name="Calcolo 14 4" xfId="911"/>
    <cellStyle name="Calcolo 14 5" xfId="912"/>
    <cellStyle name="Calcolo 14 6" xfId="913"/>
    <cellStyle name="Calcolo 15" xfId="914"/>
    <cellStyle name="Calcolo 15 2" xfId="915"/>
    <cellStyle name="Calcolo 15 3" xfId="916"/>
    <cellStyle name="Calcolo 15 4" xfId="917"/>
    <cellStyle name="Calcolo 15 5" xfId="918"/>
    <cellStyle name="Calcolo 15 6" xfId="919"/>
    <cellStyle name="Calcolo 16" xfId="920"/>
    <cellStyle name="Calcolo 16 2" xfId="921"/>
    <cellStyle name="Calcolo 16 3" xfId="922"/>
    <cellStyle name="Calcolo 16 4" xfId="923"/>
    <cellStyle name="Calcolo 16 5" xfId="924"/>
    <cellStyle name="Calcolo 16 6" xfId="925"/>
    <cellStyle name="Calcolo 17" xfId="926"/>
    <cellStyle name="Calcolo 17 2" xfId="927"/>
    <cellStyle name="Calcolo 17 3" xfId="928"/>
    <cellStyle name="Calcolo 17 4" xfId="929"/>
    <cellStyle name="Calcolo 17 5" xfId="930"/>
    <cellStyle name="Calcolo 17 6" xfId="931"/>
    <cellStyle name="Calcolo 18" xfId="932"/>
    <cellStyle name="Calcolo 18 2" xfId="933"/>
    <cellStyle name="Calcolo 18 3" xfId="934"/>
    <cellStyle name="Calcolo 18 4" xfId="935"/>
    <cellStyle name="Calcolo 18 5" xfId="936"/>
    <cellStyle name="Calcolo 18 6" xfId="937"/>
    <cellStyle name="Calcolo 19" xfId="938"/>
    <cellStyle name="Calcolo 19 2" xfId="939"/>
    <cellStyle name="Calcolo 19 3" xfId="940"/>
    <cellStyle name="Calcolo 19 4" xfId="941"/>
    <cellStyle name="Calcolo 19 5" xfId="942"/>
    <cellStyle name="Calcolo 19 6" xfId="943"/>
    <cellStyle name="Calcolo 2" xfId="944"/>
    <cellStyle name="Calcolo 2 2" xfId="945"/>
    <cellStyle name="Calcolo 2 2 2" xfId="946"/>
    <cellStyle name="Calcolo 2 2 3" xfId="947"/>
    <cellStyle name="Calcolo 2 2 4" xfId="948"/>
    <cellStyle name="Calcolo 2 2 5" xfId="949"/>
    <cellStyle name="Calcolo 2 2 6" xfId="950"/>
    <cellStyle name="Calcolo 2 3" xfId="951"/>
    <cellStyle name="Calcolo 2 3 2" xfId="952"/>
    <cellStyle name="Calcolo 2 3 3" xfId="953"/>
    <cellStyle name="Calcolo 2 3 4" xfId="954"/>
    <cellStyle name="Calcolo 2 3 5" xfId="955"/>
    <cellStyle name="Calcolo 2 3 6" xfId="956"/>
    <cellStyle name="Calcolo 2 4" xfId="957"/>
    <cellStyle name="Calcolo 2 5" xfId="958"/>
    <cellStyle name="Calcolo 2 6" xfId="959"/>
    <cellStyle name="Calcolo 2 7" xfId="960"/>
    <cellStyle name="Calcolo 2 8" xfId="961"/>
    <cellStyle name="Calcolo 20" xfId="962"/>
    <cellStyle name="Calcolo 20 2" xfId="963"/>
    <cellStyle name="Calcolo 20 3" xfId="964"/>
    <cellStyle name="Calcolo 20 4" xfId="965"/>
    <cellStyle name="Calcolo 20 5" xfId="966"/>
    <cellStyle name="Calcolo 20 6" xfId="967"/>
    <cellStyle name="Calcolo 21" xfId="968"/>
    <cellStyle name="Calcolo 21 2" xfId="969"/>
    <cellStyle name="Calcolo 21 3" xfId="970"/>
    <cellStyle name="Calcolo 21 4" xfId="971"/>
    <cellStyle name="Calcolo 21 5" xfId="972"/>
    <cellStyle name="Calcolo 21 6" xfId="973"/>
    <cellStyle name="Calcolo 22" xfId="974"/>
    <cellStyle name="Calcolo 22 2" xfId="975"/>
    <cellStyle name="Calcolo 22 3" xfId="976"/>
    <cellStyle name="Calcolo 22 4" xfId="977"/>
    <cellStyle name="Calcolo 22 5" xfId="978"/>
    <cellStyle name="Calcolo 22 6" xfId="979"/>
    <cellStyle name="Calcolo 23" xfId="980"/>
    <cellStyle name="Calcolo 23 2" xfId="981"/>
    <cellStyle name="Calcolo 23 3" xfId="982"/>
    <cellStyle name="Calcolo 23 4" xfId="983"/>
    <cellStyle name="Calcolo 23 5" xfId="984"/>
    <cellStyle name="Calcolo 23 6" xfId="985"/>
    <cellStyle name="Calcolo 24" xfId="986"/>
    <cellStyle name="Calcolo 24 2" xfId="987"/>
    <cellStyle name="Calcolo 24 3" xfId="988"/>
    <cellStyle name="Calcolo 24 4" xfId="989"/>
    <cellStyle name="Calcolo 24 5" xfId="990"/>
    <cellStyle name="Calcolo 24 6" xfId="991"/>
    <cellStyle name="Calcolo 25" xfId="992"/>
    <cellStyle name="Calcolo 25 2" xfId="993"/>
    <cellStyle name="Calcolo 25 3" xfId="994"/>
    <cellStyle name="Calcolo 25 4" xfId="995"/>
    <cellStyle name="Calcolo 25 5" xfId="996"/>
    <cellStyle name="Calcolo 25 6" xfId="997"/>
    <cellStyle name="Calcolo 3" xfId="998"/>
    <cellStyle name="Calcolo 3 2" xfId="999"/>
    <cellStyle name="Calcolo 3 2 2" xfId="1000"/>
    <cellStyle name="Calcolo 3 2 3" xfId="1001"/>
    <cellStyle name="Calcolo 3 2 4" xfId="1002"/>
    <cellStyle name="Calcolo 3 2 5" xfId="1003"/>
    <cellStyle name="Calcolo 3 2 6" xfId="1004"/>
    <cellStyle name="Calcolo 3 3" xfId="1005"/>
    <cellStyle name="Calcolo 3 4" xfId="1006"/>
    <cellStyle name="Calcolo 3 5" xfId="1007"/>
    <cellStyle name="Calcolo 3 6" xfId="1008"/>
    <cellStyle name="Calcolo 3 7" xfId="1009"/>
    <cellStyle name="Calcolo 3 8" xfId="1010"/>
    <cellStyle name="Calcolo 4" xfId="1011"/>
    <cellStyle name="Calcolo 4 2" xfId="1012"/>
    <cellStyle name="Calcolo 4 2 2" xfId="1013"/>
    <cellStyle name="Calcolo 4 2 3" xfId="1014"/>
    <cellStyle name="Calcolo 4 2 4" xfId="1015"/>
    <cellStyle name="Calcolo 4 2 5" xfId="1016"/>
    <cellStyle name="Calcolo 4 2 6" xfId="1017"/>
    <cellStyle name="Calcolo 4 3" xfId="1018"/>
    <cellStyle name="Calcolo 4 4" xfId="1019"/>
    <cellStyle name="Calcolo 4 5" xfId="1020"/>
    <cellStyle name="Calcolo 4 6" xfId="1021"/>
    <cellStyle name="Calcolo 4 7" xfId="1022"/>
    <cellStyle name="Calcolo 5" xfId="1023"/>
    <cellStyle name="Calcolo 5 2" xfId="1024"/>
    <cellStyle name="Calcolo 5 2 2" xfId="1025"/>
    <cellStyle name="Calcolo 5 2 3" xfId="1026"/>
    <cellStyle name="Calcolo 5 2 4" xfId="1027"/>
    <cellStyle name="Calcolo 5 2 5" xfId="1028"/>
    <cellStyle name="Calcolo 5 2 6" xfId="1029"/>
    <cellStyle name="Calcolo 5 3" xfId="1030"/>
    <cellStyle name="Calcolo 5 4" xfId="1031"/>
    <cellStyle name="Calcolo 5 5" xfId="1032"/>
    <cellStyle name="Calcolo 5 6" xfId="1033"/>
    <cellStyle name="Calcolo 5 7" xfId="1034"/>
    <cellStyle name="Calcolo 6" xfId="1035"/>
    <cellStyle name="Calcolo 6 2" xfId="1036"/>
    <cellStyle name="Calcolo 6 3" xfId="1037"/>
    <cellStyle name="Calcolo 6 4" xfId="1038"/>
    <cellStyle name="Calcolo 6 5" xfId="1039"/>
    <cellStyle name="Calcolo 6 6" xfId="1040"/>
    <cellStyle name="Calcolo 7" xfId="1041"/>
    <cellStyle name="Calcolo 7 2" xfId="1042"/>
    <cellStyle name="Calcolo 7 3" xfId="1043"/>
    <cellStyle name="Calcolo 7 4" xfId="1044"/>
    <cellStyle name="Calcolo 7 5" xfId="1045"/>
    <cellStyle name="Calcolo 7 6" xfId="1046"/>
    <cellStyle name="Calcolo 8" xfId="1047"/>
    <cellStyle name="Calcolo 8 2" xfId="1048"/>
    <cellStyle name="Calcolo 8 3" xfId="1049"/>
    <cellStyle name="Calcolo 8 4" xfId="1050"/>
    <cellStyle name="Calcolo 8 5" xfId="1051"/>
    <cellStyle name="Calcolo 8 6" xfId="1052"/>
    <cellStyle name="Calcolo 9" xfId="1053"/>
    <cellStyle name="Calcolo 9 2" xfId="1054"/>
    <cellStyle name="Calcolo 9 3" xfId="1055"/>
    <cellStyle name="Calcolo 9 4" xfId="1056"/>
    <cellStyle name="Calcolo 9 5" xfId="1057"/>
    <cellStyle name="Calcolo 9 6" xfId="1058"/>
    <cellStyle name="Calculated Assumption" xfId="1059"/>
    <cellStyle name="Calculated Assumption, #" xfId="1060"/>
    <cellStyle name="Calculated Assumption, %" xfId="1061"/>
    <cellStyle name="Calculation" xfId="1062"/>
    <cellStyle name="Calculation 2" xfId="1063"/>
    <cellStyle name="Carmen" xfId="1064"/>
    <cellStyle name="CE" xfId="1065"/>
    <cellStyle name="Cella collegata 10" xfId="1066"/>
    <cellStyle name="Cella collegata 11" xfId="1067"/>
    <cellStyle name="Cella collegata 12" xfId="1068"/>
    <cellStyle name="Cella collegata 13" xfId="1069"/>
    <cellStyle name="Cella collegata 14" xfId="1070"/>
    <cellStyle name="Cella collegata 15" xfId="1071"/>
    <cellStyle name="Cella collegata 16" xfId="1072"/>
    <cellStyle name="Cella collegata 17" xfId="1073"/>
    <cellStyle name="Cella collegata 18" xfId="1074"/>
    <cellStyle name="Cella collegata 19" xfId="1075"/>
    <cellStyle name="Cella collegata 2" xfId="1076"/>
    <cellStyle name="Cella collegata 2 2" xfId="1077"/>
    <cellStyle name="Cella collegata 2 3" xfId="1078"/>
    <cellStyle name="Cella collegata 20" xfId="1079"/>
    <cellStyle name="Cella collegata 21" xfId="1080"/>
    <cellStyle name="Cella collegata 22" xfId="1081"/>
    <cellStyle name="Cella collegata 23" xfId="1082"/>
    <cellStyle name="Cella collegata 24" xfId="1083"/>
    <cellStyle name="Cella collegata 25" xfId="1084"/>
    <cellStyle name="Cella collegata 3" xfId="1085"/>
    <cellStyle name="Cella collegata 3 2" xfId="1086"/>
    <cellStyle name="Cella collegata 3 3" xfId="1087"/>
    <cellStyle name="Cella collegata 4" xfId="1088"/>
    <cellStyle name="Cella collegata 4 2" xfId="1089"/>
    <cellStyle name="Cella collegata 5" xfId="1090"/>
    <cellStyle name="Cella collegata 5 2" xfId="1091"/>
    <cellStyle name="Cella collegata 6" xfId="1092"/>
    <cellStyle name="Cella collegata 7" xfId="1093"/>
    <cellStyle name="Cella collegata 8" xfId="1094"/>
    <cellStyle name="Cella collegata 9" xfId="1095"/>
    <cellStyle name="Cella da controllare 10" xfId="1096"/>
    <cellStyle name="Cella da controllare 11" xfId="1097"/>
    <cellStyle name="Cella da controllare 12" xfId="1098"/>
    <cellStyle name="Cella da controllare 13" xfId="1099"/>
    <cellStyle name="Cella da controllare 14" xfId="1100"/>
    <cellStyle name="Cella da controllare 15" xfId="1101"/>
    <cellStyle name="Cella da controllare 16" xfId="1102"/>
    <cellStyle name="Cella da controllare 17" xfId="1103"/>
    <cellStyle name="Cella da controllare 18" xfId="1104"/>
    <cellStyle name="Cella da controllare 19" xfId="1105"/>
    <cellStyle name="Cella da controllare 2" xfId="1106"/>
    <cellStyle name="Cella da controllare 20" xfId="1107"/>
    <cellStyle name="Cella da controllare 21" xfId="1108"/>
    <cellStyle name="Cella da controllare 22" xfId="1109"/>
    <cellStyle name="Cella da controllare 23" xfId="1110"/>
    <cellStyle name="Cella da controllare 24" xfId="1111"/>
    <cellStyle name="Cella da controllare 25" xfId="1112"/>
    <cellStyle name="Cella da controllare 3" xfId="1113"/>
    <cellStyle name="Cella da controllare 4" xfId="1114"/>
    <cellStyle name="Cella da controllare 5" xfId="1115"/>
    <cellStyle name="Cella da controllare 6" xfId="1116"/>
    <cellStyle name="Cella da controllare 7" xfId="1117"/>
    <cellStyle name="Cella da controllare 8" xfId="1118"/>
    <cellStyle name="Cella da controllare 9" xfId="1119"/>
    <cellStyle name="Celle" xfId="1120"/>
    <cellStyle name="Check Cell" xfId="1121"/>
    <cellStyle name="Check Cell 2" xfId="1122"/>
    <cellStyle name="Colore 1 10" xfId="1123"/>
    <cellStyle name="Colore 1 11" xfId="1124"/>
    <cellStyle name="Colore 1 12" xfId="1125"/>
    <cellStyle name="Colore 1 13" xfId="1126"/>
    <cellStyle name="Colore 1 14" xfId="1127"/>
    <cellStyle name="Colore 1 15" xfId="1128"/>
    <cellStyle name="Colore 1 16" xfId="1129"/>
    <cellStyle name="Colore 1 17" xfId="1130"/>
    <cellStyle name="Colore 1 18" xfId="1131"/>
    <cellStyle name="Colore 1 19" xfId="1132"/>
    <cellStyle name="Colore 1 2" xfId="1133"/>
    <cellStyle name="Colore 1 20" xfId="1134"/>
    <cellStyle name="Colore 1 21" xfId="1135"/>
    <cellStyle name="Colore 1 22" xfId="1136"/>
    <cellStyle name="Colore 1 23" xfId="1137"/>
    <cellStyle name="Colore 1 3" xfId="1138"/>
    <cellStyle name="Colore 1 4" xfId="1139"/>
    <cellStyle name="Colore 1 5" xfId="1140"/>
    <cellStyle name="Colore 1 6" xfId="1141"/>
    <cellStyle name="Colore 1 7" xfId="1142"/>
    <cellStyle name="Colore 1 8" xfId="1143"/>
    <cellStyle name="Colore 1 9" xfId="1144"/>
    <cellStyle name="Colore 2 10" xfId="1145"/>
    <cellStyle name="Colore 2 11" xfId="1146"/>
    <cellStyle name="Colore 2 12" xfId="1147"/>
    <cellStyle name="Colore 2 13" xfId="1148"/>
    <cellStyle name="Colore 2 14" xfId="1149"/>
    <cellStyle name="Colore 2 15" xfId="1150"/>
    <cellStyle name="Colore 2 16" xfId="1151"/>
    <cellStyle name="Colore 2 17" xfId="1152"/>
    <cellStyle name="Colore 2 18" xfId="1153"/>
    <cellStyle name="Colore 2 19" xfId="1154"/>
    <cellStyle name="Colore 2 2" xfId="1155"/>
    <cellStyle name="Colore 2 20" xfId="1156"/>
    <cellStyle name="Colore 2 21" xfId="1157"/>
    <cellStyle name="Colore 2 22" xfId="1158"/>
    <cellStyle name="Colore 2 23" xfId="1159"/>
    <cellStyle name="Colore 2 3" xfId="1160"/>
    <cellStyle name="Colore 2 4" xfId="1161"/>
    <cellStyle name="Colore 2 5" xfId="1162"/>
    <cellStyle name="Colore 2 6" xfId="1163"/>
    <cellStyle name="Colore 2 7" xfId="1164"/>
    <cellStyle name="Colore 2 8" xfId="1165"/>
    <cellStyle name="Colore 2 9" xfId="1166"/>
    <cellStyle name="Colore 3 10" xfId="1167"/>
    <cellStyle name="Colore 3 11" xfId="1168"/>
    <cellStyle name="Colore 3 12" xfId="1169"/>
    <cellStyle name="Colore 3 13" xfId="1170"/>
    <cellStyle name="Colore 3 14" xfId="1171"/>
    <cellStyle name="Colore 3 15" xfId="1172"/>
    <cellStyle name="Colore 3 16" xfId="1173"/>
    <cellStyle name="Colore 3 17" xfId="1174"/>
    <cellStyle name="Colore 3 18" xfId="1175"/>
    <cellStyle name="Colore 3 19" xfId="1176"/>
    <cellStyle name="Colore 3 2" xfId="1177"/>
    <cellStyle name="Colore 3 20" xfId="1178"/>
    <cellStyle name="Colore 3 21" xfId="1179"/>
    <cellStyle name="Colore 3 22" xfId="1180"/>
    <cellStyle name="Colore 3 23" xfId="1181"/>
    <cellStyle name="Colore 3 3" xfId="1182"/>
    <cellStyle name="Colore 3 4" xfId="1183"/>
    <cellStyle name="Colore 3 5" xfId="1184"/>
    <cellStyle name="Colore 3 6" xfId="1185"/>
    <cellStyle name="Colore 3 7" xfId="1186"/>
    <cellStyle name="Colore 3 8" xfId="1187"/>
    <cellStyle name="Colore 3 9" xfId="1188"/>
    <cellStyle name="Colore 4 10" xfId="1189"/>
    <cellStyle name="Colore 4 11" xfId="1190"/>
    <cellStyle name="Colore 4 12" xfId="1191"/>
    <cellStyle name="Colore 4 13" xfId="1192"/>
    <cellStyle name="Colore 4 14" xfId="1193"/>
    <cellStyle name="Colore 4 15" xfId="1194"/>
    <cellStyle name="Colore 4 16" xfId="1195"/>
    <cellStyle name="Colore 4 17" xfId="1196"/>
    <cellStyle name="Colore 4 18" xfId="1197"/>
    <cellStyle name="Colore 4 19" xfId="1198"/>
    <cellStyle name="Colore 4 2" xfId="1199"/>
    <cellStyle name="Colore 4 20" xfId="1200"/>
    <cellStyle name="Colore 4 21" xfId="1201"/>
    <cellStyle name="Colore 4 22" xfId="1202"/>
    <cellStyle name="Colore 4 23" xfId="1203"/>
    <cellStyle name="Colore 4 3" xfId="1204"/>
    <cellStyle name="Colore 4 4" xfId="1205"/>
    <cellStyle name="Colore 4 5" xfId="1206"/>
    <cellStyle name="Colore 4 6" xfId="1207"/>
    <cellStyle name="Colore 4 7" xfId="1208"/>
    <cellStyle name="Colore 4 8" xfId="1209"/>
    <cellStyle name="Colore 4 9" xfId="1210"/>
    <cellStyle name="Colore 5 10" xfId="1211"/>
    <cellStyle name="Colore 5 11" xfId="1212"/>
    <cellStyle name="Colore 5 12" xfId="1213"/>
    <cellStyle name="Colore 5 13" xfId="1214"/>
    <cellStyle name="Colore 5 14" xfId="1215"/>
    <cellStyle name="Colore 5 15" xfId="1216"/>
    <cellStyle name="Colore 5 16" xfId="1217"/>
    <cellStyle name="Colore 5 17" xfId="1218"/>
    <cellStyle name="Colore 5 18" xfId="1219"/>
    <cellStyle name="Colore 5 19" xfId="1220"/>
    <cellStyle name="Colore 5 2" xfId="1221"/>
    <cellStyle name="Colore 5 20" xfId="1222"/>
    <cellStyle name="Colore 5 21" xfId="1223"/>
    <cellStyle name="Colore 5 22" xfId="1224"/>
    <cellStyle name="Colore 5 23" xfId="1225"/>
    <cellStyle name="Colore 5 3" xfId="1226"/>
    <cellStyle name="Colore 5 4" xfId="1227"/>
    <cellStyle name="Colore 5 5" xfId="1228"/>
    <cellStyle name="Colore 5 6" xfId="1229"/>
    <cellStyle name="Colore 5 7" xfId="1230"/>
    <cellStyle name="Colore 5 8" xfId="1231"/>
    <cellStyle name="Colore 5 9" xfId="1232"/>
    <cellStyle name="Colore 6 10" xfId="1233"/>
    <cellStyle name="Colore 6 11" xfId="1234"/>
    <cellStyle name="Colore 6 12" xfId="1235"/>
    <cellStyle name="Colore 6 13" xfId="1236"/>
    <cellStyle name="Colore 6 14" xfId="1237"/>
    <cellStyle name="Colore 6 15" xfId="1238"/>
    <cellStyle name="Colore 6 16" xfId="1239"/>
    <cellStyle name="Colore 6 17" xfId="1240"/>
    <cellStyle name="Colore 6 18" xfId="1241"/>
    <cellStyle name="Colore 6 19" xfId="1242"/>
    <cellStyle name="Colore 6 2" xfId="1243"/>
    <cellStyle name="Colore 6 20" xfId="1244"/>
    <cellStyle name="Colore 6 21" xfId="1245"/>
    <cellStyle name="Colore 6 22" xfId="1246"/>
    <cellStyle name="Colore 6 23" xfId="1247"/>
    <cellStyle name="Colore 6 3" xfId="1248"/>
    <cellStyle name="Colore 6 4" xfId="1249"/>
    <cellStyle name="Colore 6 5" xfId="1250"/>
    <cellStyle name="Colore 6 6" xfId="1251"/>
    <cellStyle name="Colore 6 7" xfId="1252"/>
    <cellStyle name="Colore 6 8" xfId="1253"/>
    <cellStyle name="Colore 6 9" xfId="1254"/>
    <cellStyle name="Comma [0] 2" xfId="1255"/>
    <cellStyle name="Comma [0] 3" xfId="1256"/>
    <cellStyle name="Comma [0]_ALL1" xfId="1257"/>
    <cellStyle name="Comma [0]_Marilù (v.0.5) 2" xfId="4"/>
    <cellStyle name="Comma 10" xfId="1258"/>
    <cellStyle name="Comma 11" xfId="1259"/>
    <cellStyle name="Comma 2" xfId="11"/>
    <cellStyle name="Comma 2 2" xfId="1260"/>
    <cellStyle name="Comma 2 2 2" xfId="1261"/>
    <cellStyle name="Comma 2 3" xfId="1262"/>
    <cellStyle name="Comma 3" xfId="1263"/>
    <cellStyle name="Comma 3 2" xfId="1264"/>
    <cellStyle name="Comma 3 3" xfId="1265"/>
    <cellStyle name="Comma 3 4" xfId="1266"/>
    <cellStyle name="Comma 4" xfId="1267"/>
    <cellStyle name="Comma 5" xfId="1268"/>
    <cellStyle name="Comma 6" xfId="1269"/>
    <cellStyle name="Comma 7" xfId="1270"/>
    <cellStyle name="Comma 7 2" xfId="1271"/>
    <cellStyle name="Comma 7 3" xfId="1272"/>
    <cellStyle name="Comma 7 4" xfId="1273"/>
    <cellStyle name="Comma 7 5" xfId="1274"/>
    <cellStyle name="Comma 8" xfId="1275"/>
    <cellStyle name="Comma 9" xfId="1276"/>
    <cellStyle name="Comma, 1 dec" xfId="1277"/>
    <cellStyle name="Comma_Assist.osp.xls Chart 1" xfId="1278"/>
    <cellStyle name="Currency [0]_Assist.osp" xfId="1279"/>
    <cellStyle name="Currency_Assist.osp" xfId="1280"/>
    <cellStyle name="Data" xfId="1281"/>
    <cellStyle name="date" xfId="1282"/>
    <cellStyle name="Dezimal_Utopia 5_1 to 5_22 update 21" xfId="1283"/>
    <cellStyle name="Euro" xfId="1284"/>
    <cellStyle name="Euro 10" xfId="1285"/>
    <cellStyle name="Euro 10 2" xfId="1286"/>
    <cellStyle name="Euro 11" xfId="1287"/>
    <cellStyle name="Euro 12" xfId="1288"/>
    <cellStyle name="Euro 13" xfId="1289"/>
    <cellStyle name="Euro 14" xfId="1290"/>
    <cellStyle name="Euro 15" xfId="1291"/>
    <cellStyle name="Euro 16" xfId="1292"/>
    <cellStyle name="Euro 17" xfId="1293"/>
    <cellStyle name="Euro 18" xfId="1294"/>
    <cellStyle name="Euro 19" xfId="1295"/>
    <cellStyle name="Euro 2" xfId="1296"/>
    <cellStyle name="Euro 2 2" xfId="1297"/>
    <cellStyle name="Euro 2 3" xfId="1298"/>
    <cellStyle name="Euro 2 4" xfId="1299"/>
    <cellStyle name="Euro 2 5" xfId="1300"/>
    <cellStyle name="Euro 2 6" xfId="1301"/>
    <cellStyle name="Euro 2 7" xfId="1302"/>
    <cellStyle name="Euro 2 8" xfId="1303"/>
    <cellStyle name="Euro 2 9" xfId="1304"/>
    <cellStyle name="Euro 20" xfId="1305"/>
    <cellStyle name="Euro 21" xfId="1306"/>
    <cellStyle name="Euro 22" xfId="1307"/>
    <cellStyle name="Euro 23" xfId="1308"/>
    <cellStyle name="Euro 24" xfId="1309"/>
    <cellStyle name="Euro 25" xfId="1310"/>
    <cellStyle name="Euro 26" xfId="1311"/>
    <cellStyle name="Euro 27" xfId="1312"/>
    <cellStyle name="Euro 28" xfId="1313"/>
    <cellStyle name="Euro 29" xfId="1314"/>
    <cellStyle name="Euro 3" xfId="1315"/>
    <cellStyle name="Euro 3 10" xfId="1316"/>
    <cellStyle name="Euro 3 11" xfId="1317"/>
    <cellStyle name="Euro 3 12" xfId="1318"/>
    <cellStyle name="Euro 3 13" xfId="1319"/>
    <cellStyle name="Euro 3 14" xfId="1320"/>
    <cellStyle name="Euro 3 15" xfId="1321"/>
    <cellStyle name="Euro 3 16" xfId="1322"/>
    <cellStyle name="Euro 3 17" xfId="1323"/>
    <cellStyle name="Euro 3 18" xfId="1324"/>
    <cellStyle name="Euro 3 19" xfId="1325"/>
    <cellStyle name="Euro 3 2" xfId="1326"/>
    <cellStyle name="Euro 3 3" xfId="1327"/>
    <cellStyle name="Euro 3 4" xfId="1328"/>
    <cellStyle name="Euro 3 5" xfId="1329"/>
    <cellStyle name="Euro 3 6" xfId="1330"/>
    <cellStyle name="Euro 3 7" xfId="1331"/>
    <cellStyle name="Euro 3 8" xfId="1332"/>
    <cellStyle name="Euro 3 9" xfId="1333"/>
    <cellStyle name="Euro 30" xfId="1334"/>
    <cellStyle name="Euro 31" xfId="1335"/>
    <cellStyle name="Euro 32" xfId="1336"/>
    <cellStyle name="Euro 33" xfId="1337"/>
    <cellStyle name="Euro 34" xfId="1338"/>
    <cellStyle name="Euro 35" xfId="1339"/>
    <cellStyle name="Euro 36" xfId="1340"/>
    <cellStyle name="Euro 37" xfId="1341"/>
    <cellStyle name="Euro 38" xfId="1342"/>
    <cellStyle name="Euro 39" xfId="1343"/>
    <cellStyle name="Euro 4" xfId="1344"/>
    <cellStyle name="Euro 40" xfId="1345"/>
    <cellStyle name="Euro 41" xfId="1346"/>
    <cellStyle name="Euro 42" xfId="1347"/>
    <cellStyle name="Euro 43" xfId="1348"/>
    <cellStyle name="Euro 44" xfId="1349"/>
    <cellStyle name="Euro 45" xfId="1350"/>
    <cellStyle name="Euro 46" xfId="1351"/>
    <cellStyle name="Euro 47" xfId="1352"/>
    <cellStyle name="Euro 48" xfId="1353"/>
    <cellStyle name="Euro 49" xfId="1354"/>
    <cellStyle name="Euro 5" xfId="1355"/>
    <cellStyle name="Euro 50" xfId="1356"/>
    <cellStyle name="Euro 51" xfId="1357"/>
    <cellStyle name="Euro 52" xfId="1358"/>
    <cellStyle name="Euro 53" xfId="1359"/>
    <cellStyle name="Euro 6" xfId="1360"/>
    <cellStyle name="Euro 7" xfId="1361"/>
    <cellStyle name="Euro 8" xfId="1362"/>
    <cellStyle name="Euro 9" xfId="1363"/>
    <cellStyle name="Euro_Bil. ver." xfId="1364"/>
    <cellStyle name="Excel Built-in Excel Built-in Excel Built-in Excel Built-in Excel Built-in Excel Built-in Excel Built-in Excel Built-in Excel Built-in Excel Built-in Normale_Foglio1" xfId="21"/>
    <cellStyle name="Excel Built-in Excel Built-in Excel Built-in Excel Built-in Excel Built-in Excel Built-in Excel Built-in Excel Built-in Excel Built-in Excel Built-in TableStyleLight1" xfId="1365"/>
    <cellStyle name="Excel Built-in Excel Built-in TableStyleLight1" xfId="23"/>
    <cellStyle name="Excel Built-in Normal" xfId="1366"/>
    <cellStyle name="Excel Built-in Normale_Foglio1" xfId="1367"/>
    <cellStyle name="Excel Built-in TableStyleLight1" xfId="1368"/>
    <cellStyle name="Explanatory Text" xfId="1369"/>
    <cellStyle name="Explanatory Text 2" xfId="1370"/>
    <cellStyle name="Followed Hyperlink" xfId="1371"/>
    <cellStyle name="Good" xfId="1372"/>
    <cellStyle name="Good 10" xfId="1373"/>
    <cellStyle name="Good 11" xfId="1374"/>
    <cellStyle name="Good 12" xfId="1375"/>
    <cellStyle name="Good 13" xfId="1376"/>
    <cellStyle name="Good 14" xfId="1377"/>
    <cellStyle name="Good 15" xfId="1378"/>
    <cellStyle name="Good 16" xfId="1379"/>
    <cellStyle name="Good 17" xfId="1380"/>
    <cellStyle name="Good 18" xfId="1381"/>
    <cellStyle name="Good 19" xfId="1382"/>
    <cellStyle name="Good 2" xfId="1383"/>
    <cellStyle name="Good 3" xfId="1384"/>
    <cellStyle name="Good 4" xfId="1385"/>
    <cellStyle name="Good 5" xfId="1386"/>
    <cellStyle name="Good 6" xfId="1387"/>
    <cellStyle name="Good 7" xfId="1388"/>
    <cellStyle name="Good 8" xfId="1389"/>
    <cellStyle name="Good 9" xfId="1390"/>
    <cellStyle name="Hard number" xfId="1391"/>
    <cellStyle name="Heading 1" xfId="1392"/>
    <cellStyle name="Heading 1 10" xfId="1393"/>
    <cellStyle name="Heading 1 11" xfId="1394"/>
    <cellStyle name="Heading 1 12" xfId="1395"/>
    <cellStyle name="Heading 1 13" xfId="1396"/>
    <cellStyle name="Heading 1 14" xfId="1397"/>
    <cellStyle name="Heading 1 15" xfId="1398"/>
    <cellStyle name="Heading 1 16" xfId="1399"/>
    <cellStyle name="Heading 1 17" xfId="1400"/>
    <cellStyle name="Heading 1 18" xfId="1401"/>
    <cellStyle name="Heading 1 19" xfId="1402"/>
    <cellStyle name="Heading 1 2" xfId="1403"/>
    <cellStyle name="Heading 1 3" xfId="1404"/>
    <cellStyle name="Heading 1 4" xfId="1405"/>
    <cellStyle name="Heading 1 5" xfId="1406"/>
    <cellStyle name="Heading 1 6" xfId="1407"/>
    <cellStyle name="Heading 1 7" xfId="1408"/>
    <cellStyle name="Heading 1 8" xfId="1409"/>
    <cellStyle name="Heading 1 9" xfId="1410"/>
    <cellStyle name="Heading 2" xfId="1411"/>
    <cellStyle name="Heading 2 10" xfId="1412"/>
    <cellStyle name="Heading 2 11" xfId="1413"/>
    <cellStyle name="Heading 2 12" xfId="1414"/>
    <cellStyle name="Heading 2 13" xfId="1415"/>
    <cellStyle name="Heading 2 14" xfId="1416"/>
    <cellStyle name="Heading 2 15" xfId="1417"/>
    <cellStyle name="Heading 2 16" xfId="1418"/>
    <cellStyle name="Heading 2 17" xfId="1419"/>
    <cellStyle name="Heading 2 18" xfId="1420"/>
    <cellStyle name="Heading 2 19" xfId="1421"/>
    <cellStyle name="Heading 2 2" xfId="1422"/>
    <cellStyle name="Heading 2 3" xfId="1423"/>
    <cellStyle name="Heading 2 4" xfId="1424"/>
    <cellStyle name="Heading 2 5" xfId="1425"/>
    <cellStyle name="Heading 2 6" xfId="1426"/>
    <cellStyle name="Heading 2 7" xfId="1427"/>
    <cellStyle name="Heading 2 8" xfId="1428"/>
    <cellStyle name="Heading 2 9" xfId="1429"/>
    <cellStyle name="Heading 3" xfId="1430"/>
    <cellStyle name="Heading 3 10" xfId="1431"/>
    <cellStyle name="Heading 3 11" xfId="1432"/>
    <cellStyle name="Heading 3 12" xfId="1433"/>
    <cellStyle name="Heading 3 13" xfId="1434"/>
    <cellStyle name="Heading 3 14" xfId="1435"/>
    <cellStyle name="Heading 3 15" xfId="1436"/>
    <cellStyle name="Heading 3 16" xfId="1437"/>
    <cellStyle name="Heading 3 17" xfId="1438"/>
    <cellStyle name="Heading 3 18" xfId="1439"/>
    <cellStyle name="Heading 3 19" xfId="1440"/>
    <cellStyle name="Heading 3 2" xfId="1441"/>
    <cellStyle name="Heading 3 3" xfId="1442"/>
    <cellStyle name="Heading 3 4" xfId="1443"/>
    <cellStyle name="Heading 3 5" xfId="1444"/>
    <cellStyle name="Heading 3 6" xfId="1445"/>
    <cellStyle name="Heading 3 7" xfId="1446"/>
    <cellStyle name="Heading 3 8" xfId="1447"/>
    <cellStyle name="Heading 3 9" xfId="1448"/>
    <cellStyle name="Heading 4" xfId="1449"/>
    <cellStyle name="Heading 4 10" xfId="1450"/>
    <cellStyle name="Heading 4 11" xfId="1451"/>
    <cellStyle name="Heading 4 12" xfId="1452"/>
    <cellStyle name="Heading 4 13" xfId="1453"/>
    <cellStyle name="Heading 4 14" xfId="1454"/>
    <cellStyle name="Heading 4 15" xfId="1455"/>
    <cellStyle name="Heading 4 16" xfId="1456"/>
    <cellStyle name="Heading 4 17" xfId="1457"/>
    <cellStyle name="Heading 4 18" xfId="1458"/>
    <cellStyle name="Heading 4 19" xfId="1459"/>
    <cellStyle name="Heading 4 2" xfId="1460"/>
    <cellStyle name="Heading 4 3" xfId="1461"/>
    <cellStyle name="Heading 4 4" xfId="1462"/>
    <cellStyle name="Heading 4 5" xfId="1463"/>
    <cellStyle name="Heading 4 6" xfId="1464"/>
    <cellStyle name="Heading 4 7" xfId="1465"/>
    <cellStyle name="Heading 4 8" xfId="1466"/>
    <cellStyle name="Heading 4 9" xfId="1467"/>
    <cellStyle name="Historical" xfId="1468"/>
    <cellStyle name="Hyperlink" xfId="1469"/>
    <cellStyle name="Input 10" xfId="1470"/>
    <cellStyle name="Input 10 2" xfId="1471"/>
    <cellStyle name="Input 10 3" xfId="1472"/>
    <cellStyle name="Input 10 4" xfId="1473"/>
    <cellStyle name="Input 10 5" xfId="1474"/>
    <cellStyle name="Input 10 6" xfId="1475"/>
    <cellStyle name="Input 11" xfId="1476"/>
    <cellStyle name="Input 11 2" xfId="1477"/>
    <cellStyle name="Input 11 3" xfId="1478"/>
    <cellStyle name="Input 11 4" xfId="1479"/>
    <cellStyle name="Input 11 5" xfId="1480"/>
    <cellStyle name="Input 11 6" xfId="1481"/>
    <cellStyle name="Input 12" xfId="1482"/>
    <cellStyle name="Input 12 2" xfId="1483"/>
    <cellStyle name="Input 12 3" xfId="1484"/>
    <cellStyle name="Input 12 4" xfId="1485"/>
    <cellStyle name="Input 12 5" xfId="1486"/>
    <cellStyle name="Input 12 6" xfId="1487"/>
    <cellStyle name="Input 13" xfId="1488"/>
    <cellStyle name="Input 13 2" xfId="1489"/>
    <cellStyle name="Input 13 3" xfId="1490"/>
    <cellStyle name="Input 13 4" xfId="1491"/>
    <cellStyle name="Input 13 5" xfId="1492"/>
    <cellStyle name="Input 13 6" xfId="1493"/>
    <cellStyle name="Input 14" xfId="1494"/>
    <cellStyle name="Input 14 2" xfId="1495"/>
    <cellStyle name="Input 14 3" xfId="1496"/>
    <cellStyle name="Input 14 4" xfId="1497"/>
    <cellStyle name="Input 14 5" xfId="1498"/>
    <cellStyle name="Input 14 6" xfId="1499"/>
    <cellStyle name="Input 15" xfId="1500"/>
    <cellStyle name="Input 15 2" xfId="1501"/>
    <cellStyle name="Input 15 3" xfId="1502"/>
    <cellStyle name="Input 15 4" xfId="1503"/>
    <cellStyle name="Input 15 5" xfId="1504"/>
    <cellStyle name="Input 15 6" xfId="1505"/>
    <cellStyle name="Input 16" xfId="1506"/>
    <cellStyle name="Input 16 2" xfId="1507"/>
    <cellStyle name="Input 16 3" xfId="1508"/>
    <cellStyle name="Input 16 4" xfId="1509"/>
    <cellStyle name="Input 16 5" xfId="1510"/>
    <cellStyle name="Input 16 6" xfId="1511"/>
    <cellStyle name="Input 17" xfId="1512"/>
    <cellStyle name="Input 17 2" xfId="1513"/>
    <cellStyle name="Input 17 3" xfId="1514"/>
    <cellStyle name="Input 17 4" xfId="1515"/>
    <cellStyle name="Input 17 5" xfId="1516"/>
    <cellStyle name="Input 17 6" xfId="1517"/>
    <cellStyle name="Input 18" xfId="1518"/>
    <cellStyle name="Input 18 2" xfId="1519"/>
    <cellStyle name="Input 18 3" xfId="1520"/>
    <cellStyle name="Input 18 4" xfId="1521"/>
    <cellStyle name="Input 18 5" xfId="1522"/>
    <cellStyle name="Input 18 6" xfId="1523"/>
    <cellStyle name="Input 19" xfId="1524"/>
    <cellStyle name="Input 19 2" xfId="1525"/>
    <cellStyle name="Input 19 3" xfId="1526"/>
    <cellStyle name="Input 19 4" xfId="1527"/>
    <cellStyle name="Input 19 5" xfId="1528"/>
    <cellStyle name="Input 19 6" xfId="1529"/>
    <cellStyle name="Input 2" xfId="1530"/>
    <cellStyle name="Input 2 2" xfId="1531"/>
    <cellStyle name="Input 2 2 2" xfId="1532"/>
    <cellStyle name="Input 2 2 3" xfId="1533"/>
    <cellStyle name="Input 2 2 4" xfId="1534"/>
    <cellStyle name="Input 2 2 5" xfId="1535"/>
    <cellStyle name="Input 2 2 6" xfId="1536"/>
    <cellStyle name="Input 2 3" xfId="1537"/>
    <cellStyle name="Input 2 3 2" xfId="1538"/>
    <cellStyle name="Input 2 3 3" xfId="1539"/>
    <cellStyle name="Input 2 3 4" xfId="1540"/>
    <cellStyle name="Input 2 3 5" xfId="1541"/>
    <cellStyle name="Input 2 3 6" xfId="1542"/>
    <cellStyle name="Input 2 4" xfId="1543"/>
    <cellStyle name="Input 2 5" xfId="1544"/>
    <cellStyle name="Input 2 6" xfId="1545"/>
    <cellStyle name="Input 2 7" xfId="1546"/>
    <cellStyle name="Input 2 8" xfId="1547"/>
    <cellStyle name="Input 20" xfId="1548"/>
    <cellStyle name="Input 20 2" xfId="1549"/>
    <cellStyle name="Input 20 3" xfId="1550"/>
    <cellStyle name="Input 20 4" xfId="1551"/>
    <cellStyle name="Input 20 5" xfId="1552"/>
    <cellStyle name="Input 20 6" xfId="1553"/>
    <cellStyle name="Input 21" xfId="1554"/>
    <cellStyle name="Input 21 2" xfId="1555"/>
    <cellStyle name="Input 21 3" xfId="1556"/>
    <cellStyle name="Input 21 4" xfId="1557"/>
    <cellStyle name="Input 21 5" xfId="1558"/>
    <cellStyle name="Input 21 6" xfId="1559"/>
    <cellStyle name="Input 22" xfId="1560"/>
    <cellStyle name="Input 22 2" xfId="1561"/>
    <cellStyle name="Input 22 3" xfId="1562"/>
    <cellStyle name="Input 22 4" xfId="1563"/>
    <cellStyle name="Input 22 5" xfId="1564"/>
    <cellStyle name="Input 22 5 2" xfId="1565"/>
    <cellStyle name="Input 22 6" xfId="1566"/>
    <cellStyle name="Input 22 6 2" xfId="1567"/>
    <cellStyle name="Input 23" xfId="1568"/>
    <cellStyle name="Input 23 2" xfId="1569"/>
    <cellStyle name="Input 23 3" xfId="1570"/>
    <cellStyle name="Input 23 4" xfId="1571"/>
    <cellStyle name="Input 23 5" xfId="1572"/>
    <cellStyle name="Input 23 6" xfId="1573"/>
    <cellStyle name="Input 24" xfId="1574"/>
    <cellStyle name="Input 24 2" xfId="1575"/>
    <cellStyle name="Input 24 3" xfId="1576"/>
    <cellStyle name="Input 24 4" xfId="1577"/>
    <cellStyle name="Input 24 5" xfId="1578"/>
    <cellStyle name="Input 24 6" xfId="1579"/>
    <cellStyle name="Input 25" xfId="1580"/>
    <cellStyle name="Input 25 2" xfId="1581"/>
    <cellStyle name="Input 25 3" xfId="1582"/>
    <cellStyle name="Input 25 4" xfId="1583"/>
    <cellStyle name="Input 25 5" xfId="1584"/>
    <cellStyle name="Input 25 6" xfId="1585"/>
    <cellStyle name="Input 3" xfId="1586"/>
    <cellStyle name="Input 3 2" xfId="1587"/>
    <cellStyle name="Input 3 2 2" xfId="1588"/>
    <cellStyle name="Input 3 2 3" xfId="1589"/>
    <cellStyle name="Input 3 2 4" xfId="1590"/>
    <cellStyle name="Input 3 2 5" xfId="1591"/>
    <cellStyle name="Input 3 2 6" xfId="1592"/>
    <cellStyle name="Input 3 3" xfId="1593"/>
    <cellStyle name="Input 3 4" xfId="1594"/>
    <cellStyle name="Input 3 5" xfId="1595"/>
    <cellStyle name="Input 3 6" xfId="1596"/>
    <cellStyle name="Input 3 7" xfId="1597"/>
    <cellStyle name="Input 3 8" xfId="1598"/>
    <cellStyle name="Input 4" xfId="1599"/>
    <cellStyle name="Input 4 2" xfId="1600"/>
    <cellStyle name="Input 4 2 2" xfId="1601"/>
    <cellStyle name="Input 4 2 3" xfId="1602"/>
    <cellStyle name="Input 4 2 4" xfId="1603"/>
    <cellStyle name="Input 4 2 5" xfId="1604"/>
    <cellStyle name="Input 4 2 6" xfId="1605"/>
    <cellStyle name="Input 4 3" xfId="1606"/>
    <cellStyle name="Input 4 4" xfId="1607"/>
    <cellStyle name="Input 4 5" xfId="1608"/>
    <cellStyle name="Input 4 6" xfId="1609"/>
    <cellStyle name="Input 4 7" xfId="1610"/>
    <cellStyle name="Input 5" xfId="1611"/>
    <cellStyle name="Input 5 2" xfId="1612"/>
    <cellStyle name="Input 5 2 2" xfId="1613"/>
    <cellStyle name="Input 5 2 3" xfId="1614"/>
    <cellStyle name="Input 5 2 4" xfId="1615"/>
    <cellStyle name="Input 5 2 5" xfId="1616"/>
    <cellStyle name="Input 5 2 6" xfId="1617"/>
    <cellStyle name="Input 5 3" xfId="1618"/>
    <cellStyle name="Input 5 4" xfId="1619"/>
    <cellStyle name="Input 5 5" xfId="1620"/>
    <cellStyle name="Input 5 6" xfId="1621"/>
    <cellStyle name="Input 5 7" xfId="1622"/>
    <cellStyle name="Input 6" xfId="1623"/>
    <cellStyle name="Input 6 2" xfId="1624"/>
    <cellStyle name="Input 6 3" xfId="1625"/>
    <cellStyle name="Input 6 4" xfId="1626"/>
    <cellStyle name="Input 6 5" xfId="1627"/>
    <cellStyle name="Input 6 6" xfId="1628"/>
    <cellStyle name="Input 7" xfId="1629"/>
    <cellStyle name="Input 7 2" xfId="1630"/>
    <cellStyle name="Input 7 3" xfId="1631"/>
    <cellStyle name="Input 7 4" xfId="1632"/>
    <cellStyle name="Input 7 5" xfId="1633"/>
    <cellStyle name="Input 7 6" xfId="1634"/>
    <cellStyle name="Input 8" xfId="1635"/>
    <cellStyle name="Input 8 2" xfId="1636"/>
    <cellStyle name="Input 8 3" xfId="1637"/>
    <cellStyle name="Input 8 4" xfId="1638"/>
    <cellStyle name="Input 8 5" xfId="1639"/>
    <cellStyle name="Input 8 6" xfId="1640"/>
    <cellStyle name="Input 9" xfId="1641"/>
    <cellStyle name="Input 9 2" xfId="1642"/>
    <cellStyle name="Input 9 3" xfId="1643"/>
    <cellStyle name="Input 9 4" xfId="1644"/>
    <cellStyle name="Input 9 5" xfId="1645"/>
    <cellStyle name="Input 9 6" xfId="1646"/>
    <cellStyle name="itmln" xfId="1647"/>
    <cellStyle name="KPMG Heading 1" xfId="1648"/>
    <cellStyle name="KPMG Heading 2" xfId="1649"/>
    <cellStyle name="KPMG Heading 3" xfId="1650"/>
    <cellStyle name="KPMG Heading 4" xfId="1651"/>
    <cellStyle name="KPMG Normal" xfId="1652"/>
    <cellStyle name="KPMG Normal Text" xfId="1653"/>
    <cellStyle name="Linked Cell" xfId="1654"/>
    <cellStyle name="Linked Cell 2" xfId="1655"/>
    <cellStyle name="Mesi" xfId="1656"/>
    <cellStyle name="Migliaia" xfId="1" builtinId="3"/>
    <cellStyle name="Migliaia (,0)" xfId="1657"/>
    <cellStyle name="Migliaia (+0)" xfId="1658"/>
    <cellStyle name="Migliaia (0)_ FILE PROVA" xfId="1659"/>
    <cellStyle name="Migliaia [0] 2" xfId="1660"/>
    <cellStyle name="Migliaia [0] 2 2" xfId="1661"/>
    <cellStyle name="Migliaia [0] 2 3" xfId="1662"/>
    <cellStyle name="Migliaia [0] 2 4" xfId="1663"/>
    <cellStyle name="Migliaia [0] 3" xfId="1664"/>
    <cellStyle name="Migliaia [0] 3 10" xfId="1665"/>
    <cellStyle name="Migliaia [0] 3 11" xfId="1666"/>
    <cellStyle name="Migliaia [0] 3 12" xfId="1667"/>
    <cellStyle name="Migliaia [0] 3 13" xfId="1668"/>
    <cellStyle name="Migliaia [0] 3 14" xfId="1669"/>
    <cellStyle name="Migliaia [0] 3 15" xfId="1670"/>
    <cellStyle name="Migliaia [0] 3 16" xfId="1671"/>
    <cellStyle name="Migliaia [0] 3 17" xfId="1672"/>
    <cellStyle name="Migliaia [0] 3 18" xfId="1673"/>
    <cellStyle name="Migliaia [0] 3 19" xfId="1674"/>
    <cellStyle name="Migliaia [0] 3 2" xfId="1675"/>
    <cellStyle name="Migliaia [0] 3 20" xfId="1676"/>
    <cellStyle name="Migliaia [0] 3 21" xfId="1677"/>
    <cellStyle name="Migliaia [0] 3 3" xfId="1678"/>
    <cellStyle name="Migliaia [0] 3 4" xfId="1679"/>
    <cellStyle name="Migliaia [0] 3 5" xfId="1680"/>
    <cellStyle name="Migliaia [0] 3 6" xfId="1681"/>
    <cellStyle name="Migliaia [0] 3 7" xfId="1682"/>
    <cellStyle name="Migliaia [0] 3 8" xfId="1683"/>
    <cellStyle name="Migliaia [0] 3 9" xfId="1684"/>
    <cellStyle name="Migliaia [0] 4" xfId="1685"/>
    <cellStyle name="Migliaia [0] 5" xfId="1686"/>
    <cellStyle name="Migliaia [0] 6" xfId="1687"/>
    <cellStyle name="Migliaia [0]_Asl 6_Raccordo MONISANIT al 31 dicembre 2007 (v. FINALE del 30.05.2008)" xfId="5"/>
    <cellStyle name="Migliaia [0]_Asl 6_Raccordo MONISANIT al 31 dicembre 2007 (v. FINALE del 30.05.2008) 2" xfId="6"/>
    <cellStyle name="Migliaia [0]_Mattone CE_Budget 2008 (v. 0.5 del 12.02.2008)" xfId="15"/>
    <cellStyle name="Migliaia [0]_Mattone CE_Budget 2008 (v. 0.5 del 12.02.2008) 2" xfId="18"/>
    <cellStyle name="Migliaia 10" xfId="1688"/>
    <cellStyle name="Migliaia 10 2" xfId="1689"/>
    <cellStyle name="Migliaia 10 3" xfId="1690"/>
    <cellStyle name="Migliaia 10 3 2" xfId="1691"/>
    <cellStyle name="Migliaia 10 3 3" xfId="1692"/>
    <cellStyle name="Migliaia 10 4" xfId="1693"/>
    <cellStyle name="Migliaia 10 5" xfId="1694"/>
    <cellStyle name="Migliaia 11" xfId="1695"/>
    <cellStyle name="Migliaia 11 2" xfId="1696"/>
    <cellStyle name="Migliaia 12" xfId="1697"/>
    <cellStyle name="Migliaia 12 2" xfId="1698"/>
    <cellStyle name="Migliaia 12 2 2" xfId="1699"/>
    <cellStyle name="Migliaia 12 2 3" xfId="1700"/>
    <cellStyle name="Migliaia 12 2 3 2" xfId="1701"/>
    <cellStyle name="Migliaia 12 3" xfId="1702"/>
    <cellStyle name="Migliaia 13" xfId="1703"/>
    <cellStyle name="Migliaia 13 2" xfId="1704"/>
    <cellStyle name="Migliaia 13 3" xfId="1705"/>
    <cellStyle name="Migliaia 13 4" xfId="1706"/>
    <cellStyle name="Migliaia 14" xfId="1707"/>
    <cellStyle name="Migliaia 14 2" xfId="1708"/>
    <cellStyle name="Migliaia 15" xfId="1709"/>
    <cellStyle name="Migliaia 15 2" xfId="1710"/>
    <cellStyle name="Migliaia 16" xfId="1711"/>
    <cellStyle name="Migliaia 17" xfId="1712"/>
    <cellStyle name="Migliaia 18" xfId="1713"/>
    <cellStyle name="Migliaia 19" xfId="1714"/>
    <cellStyle name="Migliaia 19 2" xfId="1715"/>
    <cellStyle name="Migliaia 19 3" xfId="1716"/>
    <cellStyle name="Migliaia 19 4" xfId="1717"/>
    <cellStyle name="Migliaia 2" xfId="1718"/>
    <cellStyle name="Migliaia 2 10" xfId="1719"/>
    <cellStyle name="Migliaia 2 11" xfId="1720"/>
    <cellStyle name="Migliaia 2 12" xfId="1721"/>
    <cellStyle name="Migliaia 2 13" xfId="1722"/>
    <cellStyle name="Migliaia 2 14" xfId="1723"/>
    <cellStyle name="Migliaia 2 15" xfId="1724"/>
    <cellStyle name="Migliaia 2 16" xfId="1725"/>
    <cellStyle name="Migliaia 2 2" xfId="1726"/>
    <cellStyle name="Migliaia 2 2 2" xfId="1727"/>
    <cellStyle name="Migliaia 2 2 2 2" xfId="1728"/>
    <cellStyle name="Migliaia 2 2 3" xfId="1729"/>
    <cellStyle name="Migliaia 2 2 4" xfId="1730"/>
    <cellStyle name="Migliaia 2 2 5" xfId="1731"/>
    <cellStyle name="Migliaia 2 3" xfId="1732"/>
    <cellStyle name="Migliaia 2 3 2" xfId="1733"/>
    <cellStyle name="Migliaia 2 3 3" xfId="1734"/>
    <cellStyle name="Migliaia 2 3 4" xfId="1735"/>
    <cellStyle name="Migliaia 2 4" xfId="1736"/>
    <cellStyle name="Migliaia 2 4 2" xfId="1737"/>
    <cellStyle name="Migliaia 2 4 2 2" xfId="1738"/>
    <cellStyle name="Migliaia 2 5" xfId="1739"/>
    <cellStyle name="Migliaia 2 6" xfId="1740"/>
    <cellStyle name="Migliaia 2 7" xfId="1741"/>
    <cellStyle name="Migliaia 2 7 2" xfId="1742"/>
    <cellStyle name="Migliaia 2 8" xfId="1743"/>
    <cellStyle name="Migliaia 2 9" xfId="1744"/>
    <cellStyle name="Migliaia 20" xfId="1745"/>
    <cellStyle name="Migliaia 20 2" xfId="1746"/>
    <cellStyle name="Migliaia 21" xfId="1747"/>
    <cellStyle name="Migliaia 22" xfId="1748"/>
    <cellStyle name="Migliaia 23" xfId="1749"/>
    <cellStyle name="Migliaia 23 2" xfId="1750"/>
    <cellStyle name="Migliaia 23 3" xfId="1751"/>
    <cellStyle name="Migliaia 23 4" xfId="1752"/>
    <cellStyle name="Migliaia 24" xfId="1753"/>
    <cellStyle name="Migliaia 25" xfId="1754"/>
    <cellStyle name="Migliaia 26" xfId="1755"/>
    <cellStyle name="Migliaia 27" xfId="1756"/>
    <cellStyle name="Migliaia 28" xfId="1757"/>
    <cellStyle name="Migliaia 29" xfId="1758"/>
    <cellStyle name="Migliaia 3" xfId="1759"/>
    <cellStyle name="Migliaia 3 2" xfId="1760"/>
    <cellStyle name="Migliaia 3 2 2" xfId="1761"/>
    <cellStyle name="Migliaia 3 2 3" xfId="1762"/>
    <cellStyle name="Migliaia 3 2 4" xfId="1763"/>
    <cellStyle name="Migliaia 3 2 5" xfId="1764"/>
    <cellStyle name="Migliaia 3 3" xfId="1765"/>
    <cellStyle name="Migliaia 3 3 2" xfId="1766"/>
    <cellStyle name="Migliaia 3 3 3" xfId="1767"/>
    <cellStyle name="Migliaia 3 3 4" xfId="1768"/>
    <cellStyle name="Migliaia 3 4" xfId="1769"/>
    <cellStyle name="Migliaia 3 5" xfId="1770"/>
    <cellStyle name="Migliaia 3 6" xfId="1771"/>
    <cellStyle name="Migliaia 3 7" xfId="1772"/>
    <cellStyle name="Migliaia 3 7 2" xfId="1773"/>
    <cellStyle name="Migliaia 3 7 3" xfId="1774"/>
    <cellStyle name="Migliaia 3 8" xfId="1775"/>
    <cellStyle name="Migliaia 3 9" xfId="1776"/>
    <cellStyle name="Migliaia 30" xfId="1777"/>
    <cellStyle name="Migliaia 31" xfId="1778"/>
    <cellStyle name="Migliaia 32" xfId="1779"/>
    <cellStyle name="Migliaia 33" xfId="1780"/>
    <cellStyle name="Migliaia 34" xfId="1781"/>
    <cellStyle name="Migliaia 35" xfId="1782"/>
    <cellStyle name="Migliaia 35 2" xfId="1783"/>
    <cellStyle name="Migliaia 36" xfId="1784"/>
    <cellStyle name="Migliaia 37" xfId="1785"/>
    <cellStyle name="Migliaia 38" xfId="1786"/>
    <cellStyle name="Migliaia 39" xfId="1787"/>
    <cellStyle name="Migliaia 4" xfId="1788"/>
    <cellStyle name="Migliaia 4 10" xfId="1789"/>
    <cellStyle name="Migliaia 4 11" xfId="1790"/>
    <cellStyle name="Migliaia 4 12" xfId="1791"/>
    <cellStyle name="Migliaia 4 13" xfId="1792"/>
    <cellStyle name="Migliaia 4 14" xfId="1793"/>
    <cellStyle name="Migliaia 4 15" xfId="1794"/>
    <cellStyle name="Migliaia 4 16" xfId="1795"/>
    <cellStyle name="Migliaia 4 17" xfId="1796"/>
    <cellStyle name="Migliaia 4 18" xfId="1797"/>
    <cellStyle name="Migliaia 4 19" xfId="1798"/>
    <cellStyle name="Migliaia 4 2" xfId="1799"/>
    <cellStyle name="Migliaia 4 2 2" xfId="1800"/>
    <cellStyle name="Migliaia 4 2 3" xfId="1801"/>
    <cellStyle name="Migliaia 4 2 4" xfId="1802"/>
    <cellStyle name="Migliaia 4 2 5" xfId="1803"/>
    <cellStyle name="Migliaia 4 20" xfId="1804"/>
    <cellStyle name="Migliaia 4 21" xfId="1805"/>
    <cellStyle name="Migliaia 4 3" xfId="1806"/>
    <cellStyle name="Migliaia 4 3 2" xfId="1807"/>
    <cellStyle name="Migliaia 4 3 3" xfId="1808"/>
    <cellStyle name="Migliaia 4 3 4" xfId="1809"/>
    <cellStyle name="Migliaia 4 4" xfId="1810"/>
    <cellStyle name="Migliaia 4 5" xfId="1811"/>
    <cellStyle name="Migliaia 4 6" xfId="1812"/>
    <cellStyle name="Migliaia 4 7" xfId="1813"/>
    <cellStyle name="Migliaia 4 7 2" xfId="1814"/>
    <cellStyle name="Migliaia 4 7 3" xfId="1815"/>
    <cellStyle name="Migliaia 4 8" xfId="1816"/>
    <cellStyle name="Migliaia 4 9" xfId="1817"/>
    <cellStyle name="Migliaia 40" xfId="1818"/>
    <cellStyle name="Migliaia 41" xfId="1819"/>
    <cellStyle name="Migliaia 42" xfId="1820"/>
    <cellStyle name="Migliaia 43" xfId="1821"/>
    <cellStyle name="Migliaia 44" xfId="1822"/>
    <cellStyle name="Migliaia 45" xfId="1823"/>
    <cellStyle name="Migliaia 5" xfId="1824"/>
    <cellStyle name="Migliaia 5 10" xfId="1825"/>
    <cellStyle name="Migliaia 5 11" xfId="1826"/>
    <cellStyle name="Migliaia 5 12" xfId="1827"/>
    <cellStyle name="Migliaia 5 13" xfId="1828"/>
    <cellStyle name="Migliaia 5 14" xfId="1829"/>
    <cellStyle name="Migliaia 5 15" xfId="1830"/>
    <cellStyle name="Migliaia 5 16" xfId="1831"/>
    <cellStyle name="Migliaia 5 17" xfId="1832"/>
    <cellStyle name="Migliaia 5 18" xfId="1833"/>
    <cellStyle name="Migliaia 5 19" xfId="1834"/>
    <cellStyle name="Migliaia 5 2" xfId="1835"/>
    <cellStyle name="Migliaia 5 2 10" xfId="1836"/>
    <cellStyle name="Migliaia 5 2 11" xfId="1837"/>
    <cellStyle name="Migliaia 5 2 12" xfId="1838"/>
    <cellStyle name="Migliaia 5 2 13" xfId="1839"/>
    <cellStyle name="Migliaia 5 2 14" xfId="1840"/>
    <cellStyle name="Migliaia 5 2 15" xfId="1841"/>
    <cellStyle name="Migliaia 5 2 16" xfId="1842"/>
    <cellStyle name="Migliaia 5 2 17" xfId="1843"/>
    <cellStyle name="Migliaia 5 2 18" xfId="1844"/>
    <cellStyle name="Migliaia 5 2 19" xfId="1845"/>
    <cellStyle name="Migliaia 5 2 2" xfId="1846"/>
    <cellStyle name="Migliaia 5 2 20" xfId="1847"/>
    <cellStyle name="Migliaia 5 2 3" xfId="1848"/>
    <cellStyle name="Migliaia 5 2 4" xfId="1849"/>
    <cellStyle name="Migliaia 5 2 5" xfId="1850"/>
    <cellStyle name="Migliaia 5 2 6" xfId="1851"/>
    <cellStyle name="Migliaia 5 2 7" xfId="1852"/>
    <cellStyle name="Migliaia 5 2 8" xfId="1853"/>
    <cellStyle name="Migliaia 5 2 9" xfId="1854"/>
    <cellStyle name="Migliaia 5 20" xfId="1855"/>
    <cellStyle name="Migliaia 5 21" xfId="1856"/>
    <cellStyle name="Migliaia 5 3" xfId="1857"/>
    <cellStyle name="Migliaia 5 3 2" xfId="1858"/>
    <cellStyle name="Migliaia 5 3 3" xfId="1859"/>
    <cellStyle name="Migliaia 5 3 4" xfId="1860"/>
    <cellStyle name="Migliaia 5 4" xfId="1861"/>
    <cellStyle name="Migliaia 5 5" xfId="1862"/>
    <cellStyle name="Migliaia 5 6" xfId="1863"/>
    <cellStyle name="Migliaia 5 7" xfId="1864"/>
    <cellStyle name="Migliaia 5 7 2" xfId="1865"/>
    <cellStyle name="Migliaia 5 7 3" xfId="1866"/>
    <cellStyle name="Migliaia 5 8" xfId="1867"/>
    <cellStyle name="Migliaia 5 9" xfId="1868"/>
    <cellStyle name="Migliaia 6" xfId="1869"/>
    <cellStyle name="Migliaia 6 10" xfId="1870"/>
    <cellStyle name="Migliaia 6 11" xfId="1871"/>
    <cellStyle name="Migliaia 6 12" xfId="1872"/>
    <cellStyle name="Migliaia 6 13" xfId="1873"/>
    <cellStyle name="Migliaia 6 14" xfId="1874"/>
    <cellStyle name="Migliaia 6 15" xfId="1875"/>
    <cellStyle name="Migliaia 6 16" xfId="1876"/>
    <cellStyle name="Migliaia 6 17" xfId="1877"/>
    <cellStyle name="Migliaia 6 18" xfId="1878"/>
    <cellStyle name="Migliaia 6 19" xfId="1879"/>
    <cellStyle name="Migliaia 6 2" xfId="1880"/>
    <cellStyle name="Migliaia 6 20" xfId="1881"/>
    <cellStyle name="Migliaia 6 21" xfId="1882"/>
    <cellStyle name="Migliaia 6 22" xfId="1883"/>
    <cellStyle name="Migliaia 6 3" xfId="1884"/>
    <cellStyle name="Migliaia 6 3 2" xfId="1885"/>
    <cellStyle name="Migliaia 6 3 2 2" xfId="1886"/>
    <cellStyle name="Migliaia 6 3 3" xfId="1887"/>
    <cellStyle name="Migliaia 6 4" xfId="1888"/>
    <cellStyle name="Migliaia 6 4 2" xfId="1889"/>
    <cellStyle name="Migliaia 6 5" xfId="1890"/>
    <cellStyle name="Migliaia 6 6" xfId="1891"/>
    <cellStyle name="Migliaia 6 7" xfId="1892"/>
    <cellStyle name="Migliaia 6 8" xfId="1893"/>
    <cellStyle name="Migliaia 6 9" xfId="1894"/>
    <cellStyle name="Migliaia 7" xfId="1895"/>
    <cellStyle name="Migliaia 7 10" xfId="1896"/>
    <cellStyle name="Migliaia 7 11" xfId="1897"/>
    <cellStyle name="Migliaia 7 12" xfId="1898"/>
    <cellStyle name="Migliaia 7 13" xfId="1899"/>
    <cellStyle name="Migliaia 7 14" xfId="1900"/>
    <cellStyle name="Migliaia 7 15" xfId="1901"/>
    <cellStyle name="Migliaia 7 16" xfId="1902"/>
    <cellStyle name="Migliaia 7 17" xfId="1903"/>
    <cellStyle name="Migliaia 7 18" xfId="1904"/>
    <cellStyle name="Migliaia 7 19" xfId="1905"/>
    <cellStyle name="Migliaia 7 2" xfId="1906"/>
    <cellStyle name="Migliaia 7 2 2" xfId="1907"/>
    <cellStyle name="Migliaia 7 2 2 2" xfId="1908"/>
    <cellStyle name="Migliaia 7 2 2 2 2" xfId="1909"/>
    <cellStyle name="Migliaia 7 2 2 3" xfId="1910"/>
    <cellStyle name="Migliaia 7 2 3" xfId="1911"/>
    <cellStyle name="Migliaia 7 2 3 2" xfId="1912"/>
    <cellStyle name="Migliaia 7 2 4" xfId="1913"/>
    <cellStyle name="Migliaia 7 20" xfId="1914"/>
    <cellStyle name="Migliaia 7 3" xfId="1915"/>
    <cellStyle name="Migliaia 7 3 2" xfId="1916"/>
    <cellStyle name="Migliaia 7 3 2 2" xfId="1917"/>
    <cellStyle name="Migliaia 7 3 3" xfId="1918"/>
    <cellStyle name="Migliaia 7 4" xfId="1919"/>
    <cellStyle name="Migliaia 7 4 2" xfId="1920"/>
    <cellStyle name="Migliaia 7 5" xfId="1921"/>
    <cellStyle name="Migliaia 7 6" xfId="1922"/>
    <cellStyle name="Migliaia 7 7" xfId="1923"/>
    <cellStyle name="Migliaia 7 8" xfId="1924"/>
    <cellStyle name="Migliaia 7 9" xfId="1925"/>
    <cellStyle name="Migliaia 8" xfId="1926"/>
    <cellStyle name="Migliaia 8 10" xfId="1927"/>
    <cellStyle name="Migliaia 8 11" xfId="1928"/>
    <cellStyle name="Migliaia 8 12" xfId="1929"/>
    <cellStyle name="Migliaia 8 13" xfId="1930"/>
    <cellStyle name="Migliaia 8 14" xfId="1931"/>
    <cellStyle name="Migliaia 8 15" xfId="1932"/>
    <cellStyle name="Migliaia 8 16" xfId="1933"/>
    <cellStyle name="Migliaia 8 17" xfId="1934"/>
    <cellStyle name="Migliaia 8 18" xfId="1935"/>
    <cellStyle name="Migliaia 8 19" xfId="1936"/>
    <cellStyle name="Migliaia 8 2" xfId="1937"/>
    <cellStyle name="Migliaia 8 2 2" xfId="1938"/>
    <cellStyle name="Migliaia 8 2 2 2" xfId="1939"/>
    <cellStyle name="Migliaia 8 2 3" xfId="1940"/>
    <cellStyle name="Migliaia 8 20" xfId="1941"/>
    <cellStyle name="Migliaia 8 3" xfId="1942"/>
    <cellStyle name="Migliaia 8 3 2" xfId="1943"/>
    <cellStyle name="Migliaia 8 4" xfId="1944"/>
    <cellStyle name="Migliaia 8 5" xfId="1945"/>
    <cellStyle name="Migliaia 8 6" xfId="1946"/>
    <cellStyle name="Migliaia 8 7" xfId="1947"/>
    <cellStyle name="Migliaia 8 8" xfId="1948"/>
    <cellStyle name="Migliaia 8 9" xfId="1949"/>
    <cellStyle name="Migliaia 9" xfId="1950"/>
    <cellStyle name="Migliaia 9 2" xfId="1951"/>
    <cellStyle name="Migliaia 9 2 2" xfId="1952"/>
    <cellStyle name="Migliaia 9 2 2 2" xfId="1953"/>
    <cellStyle name="Migliaia 9 2 2 2 2" xfId="1954"/>
    <cellStyle name="Migliaia 9 2 2 3" xfId="1955"/>
    <cellStyle name="Migliaia 9 2 3" xfId="1956"/>
    <cellStyle name="Migliaia 9 2 3 2" xfId="1957"/>
    <cellStyle name="Migliaia 9 2 4" xfId="1958"/>
    <cellStyle name="Migliaia 9 3" xfId="1959"/>
    <cellStyle name="Migliaia 9 3 2" xfId="1960"/>
    <cellStyle name="Migliaia 9 3 2 2" xfId="1961"/>
    <cellStyle name="Migliaia 9 3 3" xfId="1962"/>
    <cellStyle name="Migliaia 9 4" xfId="1963"/>
    <cellStyle name="Migliaia 9 4 2" xfId="1964"/>
    <cellStyle name="Migliaia 9 5" xfId="1965"/>
    <cellStyle name="Migliaia_Asl 6_Raccordo MONISANIT al 31 dicembre 2007 (v. FINALE del 30.05.2008) 2" xfId="7"/>
    <cellStyle name="Migliaia_Mattone CE_Budget 2008 (v. 0.5 del 12.02.2008)" xfId="12"/>
    <cellStyle name="Migliaia_Mattone CE_Budget 2008 (v. 0.5 del 12.02.2008) 2" xfId="19"/>
    <cellStyle name="Migliaia_Mattone CE_Budget 2008 (v. 0.5 del 12.02.2008) 2 2" xfId="20"/>
    <cellStyle name="Neutral" xfId="1966"/>
    <cellStyle name="Neutral 10" xfId="1967"/>
    <cellStyle name="Neutral 11" xfId="1968"/>
    <cellStyle name="Neutral 12" xfId="1969"/>
    <cellStyle name="Neutral 13" xfId="1970"/>
    <cellStyle name="Neutral 14" xfId="1971"/>
    <cellStyle name="Neutral 15" xfId="1972"/>
    <cellStyle name="Neutral 16" xfId="1973"/>
    <cellStyle name="Neutral 17" xfId="1974"/>
    <cellStyle name="Neutral 18" xfId="1975"/>
    <cellStyle name="Neutral 19" xfId="1976"/>
    <cellStyle name="Neutral 2" xfId="1977"/>
    <cellStyle name="Neutral 3" xfId="1978"/>
    <cellStyle name="Neutral 4" xfId="1979"/>
    <cellStyle name="Neutral 5" xfId="1980"/>
    <cellStyle name="Neutral 6" xfId="1981"/>
    <cellStyle name="Neutral 7" xfId="1982"/>
    <cellStyle name="Neutral 8" xfId="1983"/>
    <cellStyle name="Neutral 9" xfId="1984"/>
    <cellStyle name="Neutrale 10" xfId="1985"/>
    <cellStyle name="Neutrale 11" xfId="1986"/>
    <cellStyle name="Neutrale 12" xfId="1987"/>
    <cellStyle name="Neutrale 13" xfId="1988"/>
    <cellStyle name="Neutrale 14" xfId="1989"/>
    <cellStyle name="Neutrale 15" xfId="1990"/>
    <cellStyle name="Neutrale 16" xfId="1991"/>
    <cellStyle name="Neutrale 17" xfId="1992"/>
    <cellStyle name="Neutrale 18" xfId="1993"/>
    <cellStyle name="Neutrale 19" xfId="1994"/>
    <cellStyle name="Neutrale 2" xfId="1995"/>
    <cellStyle name="Neutrale 20" xfId="1996"/>
    <cellStyle name="Neutrale 21" xfId="1997"/>
    <cellStyle name="Neutrale 22" xfId="1998"/>
    <cellStyle name="Neutrale 23" xfId="1999"/>
    <cellStyle name="Neutrale 3" xfId="2000"/>
    <cellStyle name="Neutrale 4" xfId="2001"/>
    <cellStyle name="Neutrale 5" xfId="2002"/>
    <cellStyle name="Neutrale 6" xfId="2003"/>
    <cellStyle name="Neutrale 7" xfId="2004"/>
    <cellStyle name="Neutrale 8" xfId="2005"/>
    <cellStyle name="Neutrale 9" xfId="2006"/>
    <cellStyle name="Normal 10" xfId="2007"/>
    <cellStyle name="Normal 11" xfId="2008"/>
    <cellStyle name="Normal 12" xfId="2009"/>
    <cellStyle name="Normal 13" xfId="2010"/>
    <cellStyle name="Normal 14" xfId="2011"/>
    <cellStyle name="Normal 15" xfId="2012"/>
    <cellStyle name="Normal 2" xfId="16"/>
    <cellStyle name="Normal 2 10" xfId="2013"/>
    <cellStyle name="Normal 2 11" xfId="2014"/>
    <cellStyle name="Normal 2 12" xfId="2015"/>
    <cellStyle name="Normal 2 13" xfId="2016"/>
    <cellStyle name="Normal 2 14" xfId="2017"/>
    <cellStyle name="Normal 2 15" xfId="2018"/>
    <cellStyle name="Normal 2 16" xfId="2019"/>
    <cellStyle name="Normal 2 17" xfId="2020"/>
    <cellStyle name="Normal 2 18" xfId="2021"/>
    <cellStyle name="Normal 2 19" xfId="2022"/>
    <cellStyle name="Normal 2 2" xfId="22"/>
    <cellStyle name="Normal 2 2 2" xfId="2023"/>
    <cellStyle name="Normal 2 2 2 2" xfId="2024"/>
    <cellStyle name="Normal 2 2 2 2 2" xfId="2025"/>
    <cellStyle name="Normal 2 2 2 3" xfId="2026"/>
    <cellStyle name="Normal 2 2 3" xfId="2027"/>
    <cellStyle name="Normal 2 2 3 2" xfId="2028"/>
    <cellStyle name="Normal 2 2 4" xfId="2029"/>
    <cellStyle name="Normal 2 2 5" xfId="2030"/>
    <cellStyle name="Normal 2 20" xfId="2031"/>
    <cellStyle name="Normal 2 21" xfId="2032"/>
    <cellStyle name="Normal 2 3" xfId="2033"/>
    <cellStyle name="Normal 2 3 2" xfId="2034"/>
    <cellStyle name="Normal 2 3 2 2" xfId="2035"/>
    <cellStyle name="Normal 2 3 3" xfId="2036"/>
    <cellStyle name="Normal 2 4" xfId="2037"/>
    <cellStyle name="Normal 2 4 2" xfId="2038"/>
    <cellStyle name="Normal 2 5" xfId="2039"/>
    <cellStyle name="Normal 2 6" xfId="2040"/>
    <cellStyle name="Normal 2 7" xfId="2041"/>
    <cellStyle name="Normal 2 8" xfId="2042"/>
    <cellStyle name="Normal 2 9" xfId="2043"/>
    <cellStyle name="Normal 3" xfId="2044"/>
    <cellStyle name="Normal 3 2" xfId="2045"/>
    <cellStyle name="Normal 4" xfId="2046"/>
    <cellStyle name="Normal 5" xfId="2047"/>
    <cellStyle name="Normal 5 2" xfId="2048"/>
    <cellStyle name="Normal 5 3" xfId="2049"/>
    <cellStyle name="Normal 5 4" xfId="2050"/>
    <cellStyle name="Normal 5 5" xfId="2051"/>
    <cellStyle name="Normal 5 6" xfId="2052"/>
    <cellStyle name="Normal 6" xfId="2053"/>
    <cellStyle name="Normal 6 2" xfId="2054"/>
    <cellStyle name="Normal 6 3" xfId="2055"/>
    <cellStyle name="Normal 7" xfId="2056"/>
    <cellStyle name="Normal 7 2" xfId="2057"/>
    <cellStyle name="Normal 8" xfId="2058"/>
    <cellStyle name="Normal 8 2" xfId="2059"/>
    <cellStyle name="Normal 9" xfId="2060"/>
    <cellStyle name="Normal 9 2" xfId="2061"/>
    <cellStyle name="Normal_106 03022009 Tab. D.1.2 IV trim 08 agg ausl 6 pa" xfId="2062"/>
    <cellStyle name="Normal_Sheet1" xfId="14"/>
    <cellStyle name="Normal_Sheet1 2" xfId="17"/>
    <cellStyle name="Normale" xfId="0" builtinId="0"/>
    <cellStyle name="Normale 10" xfId="2063"/>
    <cellStyle name="Normale 10 10" xfId="2064"/>
    <cellStyle name="Normale 10 2" xfId="2065"/>
    <cellStyle name="Normale 10 2 2" xfId="2066"/>
    <cellStyle name="Normale 10 2 2 2" xfId="2067"/>
    <cellStyle name="Normale 10 2 2 2 2" xfId="2068"/>
    <cellStyle name="Normale 10 2 2 3" xfId="2069"/>
    <cellStyle name="Normale 10 2 3" xfId="2070"/>
    <cellStyle name="Normale 10 2 3 2" xfId="2071"/>
    <cellStyle name="Normale 10 2 4" xfId="2072"/>
    <cellStyle name="Normale 10 3" xfId="2073"/>
    <cellStyle name="Normale 10 3 2" xfId="2074"/>
    <cellStyle name="Normale 10 3 2 2" xfId="2075"/>
    <cellStyle name="Normale 10 3 3" xfId="2076"/>
    <cellStyle name="Normale 10 4" xfId="2077"/>
    <cellStyle name="Normale 10 4 2" xfId="2078"/>
    <cellStyle name="Normale 10 5" xfId="2079"/>
    <cellStyle name="Normale 10 6" xfId="2080"/>
    <cellStyle name="Normale 10 7" xfId="2081"/>
    <cellStyle name="Normale 10 8" xfId="2082"/>
    <cellStyle name="Normale 10 9" xfId="2083"/>
    <cellStyle name="Normale 11" xfId="2084"/>
    <cellStyle name="Normale 11 2" xfId="2085"/>
    <cellStyle name="Normale 11 3" xfId="2086"/>
    <cellStyle name="Normale 11 3 2" xfId="2087"/>
    <cellStyle name="Normale 11 3 3" xfId="2088"/>
    <cellStyle name="Normale 11 4" xfId="2089"/>
    <cellStyle name="Normale 11 5" xfId="2090"/>
    <cellStyle name="Normale 11 6" xfId="2091"/>
    <cellStyle name="Normale 12" xfId="2092"/>
    <cellStyle name="Normale 12 10" xfId="2093"/>
    <cellStyle name="Normale 12 11" xfId="2094"/>
    <cellStyle name="Normale 12 12" xfId="2095"/>
    <cellStyle name="Normale 12 13" xfId="2096"/>
    <cellStyle name="Normale 12 14" xfId="2097"/>
    <cellStyle name="Normale 12 15" xfId="2098"/>
    <cellStyle name="Normale 12 16" xfId="2099"/>
    <cellStyle name="Normale 12 17" xfId="2100"/>
    <cellStyle name="Normale 12 18" xfId="2101"/>
    <cellStyle name="Normale 12 19" xfId="2102"/>
    <cellStyle name="Normale 12 2" xfId="2103"/>
    <cellStyle name="Normale 12 3" xfId="2104"/>
    <cellStyle name="Normale 12 4" xfId="2105"/>
    <cellStyle name="Normale 12 5" xfId="2106"/>
    <cellStyle name="Normale 12 6" xfId="2107"/>
    <cellStyle name="Normale 12 7" xfId="2108"/>
    <cellStyle name="Normale 12 8" xfId="2109"/>
    <cellStyle name="Normale 12 9" xfId="2110"/>
    <cellStyle name="Normale 13" xfId="2111"/>
    <cellStyle name="Normale 13 2" xfId="2112"/>
    <cellStyle name="Normale 13 2 2" xfId="2113"/>
    <cellStyle name="Normale 13 2 2 2" xfId="2114"/>
    <cellStyle name="Normale 13 2 3" xfId="2115"/>
    <cellStyle name="Normale 13 3" xfId="2116"/>
    <cellStyle name="Normale 13 3 2" xfId="2117"/>
    <cellStyle name="Normale 13 4" xfId="2118"/>
    <cellStyle name="Normale 14" xfId="2119"/>
    <cellStyle name="Normale 15" xfId="2120"/>
    <cellStyle name="Normale 15 2" xfId="2121"/>
    <cellStyle name="Normale 16" xfId="2122"/>
    <cellStyle name="Normale 17" xfId="2123"/>
    <cellStyle name="Normale 18" xfId="2124"/>
    <cellStyle name="Normale 18 2" xfId="2125"/>
    <cellStyle name="Normale 18 3" xfId="2126"/>
    <cellStyle name="Normale 18 4" xfId="2127"/>
    <cellStyle name="Normale 19" xfId="2128"/>
    <cellStyle name="Normale 19 2" xfId="2129"/>
    <cellStyle name="Normale 2" xfId="24"/>
    <cellStyle name="Normale 2 10" xfId="2130"/>
    <cellStyle name="Normale 2 10 2" xfId="2131"/>
    <cellStyle name="Normale 2 10 2 2" xfId="2132"/>
    <cellStyle name="Normale 2 10 3" xfId="2133"/>
    <cellStyle name="Normale 2 10 4" xfId="2134"/>
    <cellStyle name="Normale 2 11" xfId="2135"/>
    <cellStyle name="Normale 2 11 2" xfId="2136"/>
    <cellStyle name="Normale 2 11 3" xfId="2137"/>
    <cellStyle name="Normale 2 11 4" xfId="2138"/>
    <cellStyle name="Normale 2 12" xfId="2139"/>
    <cellStyle name="Normale 2 12 2" xfId="2140"/>
    <cellStyle name="Normale 2 12 3" xfId="2141"/>
    <cellStyle name="Normale 2 13" xfId="2142"/>
    <cellStyle name="Normale 2 14" xfId="2143"/>
    <cellStyle name="Normale 2 15" xfId="2144"/>
    <cellStyle name="Normale 2 16" xfId="2145"/>
    <cellStyle name="Normale 2 17" xfId="2146"/>
    <cellStyle name="Normale 2 17 2" xfId="2147"/>
    <cellStyle name="Normale 2 17 3" xfId="2148"/>
    <cellStyle name="Normale 2 18" xfId="2149"/>
    <cellStyle name="Normale 2 19" xfId="2150"/>
    <cellStyle name="Normale 2 2" xfId="2151"/>
    <cellStyle name="Normale 2 2 10" xfId="2152"/>
    <cellStyle name="Normale 2 2 11" xfId="2153"/>
    <cellStyle name="Normale 2 2 12" xfId="2154"/>
    <cellStyle name="Normale 2 2 13" xfId="2155"/>
    <cellStyle name="Normale 2 2 14" xfId="2156"/>
    <cellStyle name="Normale 2 2 15" xfId="2157"/>
    <cellStyle name="Normale 2 2 16" xfId="2158"/>
    <cellStyle name="Normale 2 2 17" xfId="2159"/>
    <cellStyle name="Normale 2 2 18" xfId="2160"/>
    <cellStyle name="Normale 2 2 19" xfId="2161"/>
    <cellStyle name="Normale 2 2 2" xfId="2162"/>
    <cellStyle name="Normale 2 2 20" xfId="2163"/>
    <cellStyle name="Normale 2 2 21" xfId="2164"/>
    <cellStyle name="Normale 2 2 22" xfId="2165"/>
    <cellStyle name="Normale 2 2 23" xfId="2166"/>
    <cellStyle name="Normale 2 2 24" xfId="2167"/>
    <cellStyle name="Normale 2 2 25" xfId="2168"/>
    <cellStyle name="Normale 2 2 26" xfId="2169"/>
    <cellStyle name="Normale 2 2 27" xfId="2170"/>
    <cellStyle name="Normale 2 2 28" xfId="2171"/>
    <cellStyle name="Normale 2 2 29" xfId="2172"/>
    <cellStyle name="Normale 2 2 3" xfId="2173"/>
    <cellStyle name="Normale 2 2 3 2" xfId="2174"/>
    <cellStyle name="Normale 2 2 3 2 2" xfId="2175"/>
    <cellStyle name="Normale 2 2 3 3" xfId="2176"/>
    <cellStyle name="Normale 2 2 30" xfId="2177"/>
    <cellStyle name="Normale 2 2 31" xfId="2178"/>
    <cellStyle name="Normale 2 2 32" xfId="2179"/>
    <cellStyle name="Normale 2 2 33" xfId="2180"/>
    <cellStyle name="Normale 2 2 34" xfId="2181"/>
    <cellStyle name="Normale 2 2 35" xfId="2182"/>
    <cellStyle name="Normale 2 2 36" xfId="2183"/>
    <cellStyle name="Normale 2 2 37" xfId="2184"/>
    <cellStyle name="Normale 2 2 38" xfId="2185"/>
    <cellStyle name="Normale 2 2 39" xfId="2186"/>
    <cellStyle name="Normale 2 2 4" xfId="2187"/>
    <cellStyle name="Normale 2 2 4 2" xfId="2188"/>
    <cellStyle name="Normale 2 2 40" xfId="2189"/>
    <cellStyle name="Normale 2 2 41" xfId="2190"/>
    <cellStyle name="Normale 2 2 42" xfId="2191"/>
    <cellStyle name="Normale 2 2 43" xfId="2192"/>
    <cellStyle name="Normale 2 2 44" xfId="2193"/>
    <cellStyle name="Normale 2 2 45" xfId="2194"/>
    <cellStyle name="Normale 2 2 46" xfId="2195"/>
    <cellStyle name="Normale 2 2 47" xfId="2196"/>
    <cellStyle name="Normale 2 2 48" xfId="2197"/>
    <cellStyle name="Normale 2 2 49" xfId="2198"/>
    <cellStyle name="Normale 2 2 5" xfId="2199"/>
    <cellStyle name="Normale 2 2 5 2" xfId="2200"/>
    <cellStyle name="Normale 2 2 5 2 2" xfId="2201"/>
    <cellStyle name="Normale 2 2 6" xfId="2202"/>
    <cellStyle name="Normale 2 2 7" xfId="2203"/>
    <cellStyle name="Normale 2 2 7 2" xfId="2204"/>
    <cellStyle name="Normale 2 2 8" xfId="2205"/>
    <cellStyle name="Normale 2 2 9" xfId="2206"/>
    <cellStyle name="Normale 2 20" xfId="2207"/>
    <cellStyle name="Normale 2 21" xfId="2208"/>
    <cellStyle name="Normale 2 22" xfId="2209"/>
    <cellStyle name="Normale 2 23" xfId="2210"/>
    <cellStyle name="Normale 2 24" xfId="2211"/>
    <cellStyle name="Normale 2 25" xfId="2212"/>
    <cellStyle name="Normale 2 25 2" xfId="2213"/>
    <cellStyle name="Normale 2 25 3" xfId="2214"/>
    <cellStyle name="Normale 2 26" xfId="2215"/>
    <cellStyle name="Normale 2 27" xfId="2216"/>
    <cellStyle name="Normale 2 28" xfId="2217"/>
    <cellStyle name="Normale 2 29" xfId="2218"/>
    <cellStyle name="Normale 2 3" xfId="2219"/>
    <cellStyle name="Normale 2 3 2" xfId="2220"/>
    <cellStyle name="Normale 2 3 3" xfId="2221"/>
    <cellStyle name="Normale 2 3 4" xfId="2222"/>
    <cellStyle name="Normale 2 3 5" xfId="2223"/>
    <cellStyle name="Normale 2 3 6" xfId="2224"/>
    <cellStyle name="Normale 2 30" xfId="2225"/>
    <cellStyle name="Normale 2 31" xfId="2226"/>
    <cellStyle name="Normale 2 32" xfId="2227"/>
    <cellStyle name="Normale 2 33" xfId="2228"/>
    <cellStyle name="Normale 2 34" xfId="2229"/>
    <cellStyle name="Normale 2 35" xfId="2230"/>
    <cellStyle name="Normale 2 36" xfId="2231"/>
    <cellStyle name="Normale 2 37" xfId="2232"/>
    <cellStyle name="Normale 2 38" xfId="2233"/>
    <cellStyle name="Normale 2 39" xfId="2234"/>
    <cellStyle name="Normale 2 4" xfId="2235"/>
    <cellStyle name="Normale 2 4 2" xfId="2236"/>
    <cellStyle name="Normale 2 4 3" xfId="2237"/>
    <cellStyle name="Normale 2 4 4" xfId="2238"/>
    <cellStyle name="Normale 2 40" xfId="2239"/>
    <cellStyle name="Normale 2 41" xfId="2240"/>
    <cellStyle name="Normale 2 42" xfId="2241"/>
    <cellStyle name="Normale 2 43" xfId="2242"/>
    <cellStyle name="Normale 2 44" xfId="2243"/>
    <cellStyle name="Normale 2 45" xfId="2244"/>
    <cellStyle name="Normale 2 46" xfId="2245"/>
    <cellStyle name="Normale 2 47" xfId="2246"/>
    <cellStyle name="Normale 2 48" xfId="2247"/>
    <cellStyle name="Normale 2 49" xfId="2248"/>
    <cellStyle name="Normale 2 5" xfId="2249"/>
    <cellStyle name="Normale 2 5 2" xfId="2250"/>
    <cellStyle name="Normale 2 5 2 2" xfId="2251"/>
    <cellStyle name="Normale 2 5 2 2 2" xfId="2252"/>
    <cellStyle name="Normale 2 5 2 3" xfId="2253"/>
    <cellStyle name="Normale 2 5 3" xfId="2254"/>
    <cellStyle name="Normale 2 5 3 2" xfId="2255"/>
    <cellStyle name="Normale 2 5 4" xfId="2256"/>
    <cellStyle name="Normale 2 50" xfId="2257"/>
    <cellStyle name="Normale 2 51" xfId="2258"/>
    <cellStyle name="Normale 2 52" xfId="2259"/>
    <cellStyle name="Normale 2 52 2" xfId="2260"/>
    <cellStyle name="Normale 2 53" xfId="2261"/>
    <cellStyle name="Normale 2 54" xfId="2262"/>
    <cellStyle name="Normale 2 55" xfId="2263"/>
    <cellStyle name="Normale 2 6" xfId="2264"/>
    <cellStyle name="Normale 2 6 2" xfId="2265"/>
    <cellStyle name="Normale 2 6 2 2" xfId="2266"/>
    <cellStyle name="Normale 2 6 3" xfId="2267"/>
    <cellStyle name="Normale 2 6 3 2" xfId="2268"/>
    <cellStyle name="Normale 2 6 3 2 2" xfId="2269"/>
    <cellStyle name="Normale 2 7" xfId="2270"/>
    <cellStyle name="Normale 2 7 2" xfId="2271"/>
    <cellStyle name="Normale 2 7 3" xfId="2272"/>
    <cellStyle name="Normale 2 8" xfId="2273"/>
    <cellStyle name="Normale 2 9" xfId="2274"/>
    <cellStyle name="Normale 2_104 23022009 Definitiva rilevazione costi del personale Ce 2007" xfId="2275"/>
    <cellStyle name="Normale 20" xfId="2276"/>
    <cellStyle name="Normale 21" xfId="2277"/>
    <cellStyle name="Normale 21 2" xfId="2278"/>
    <cellStyle name="Normale 22" xfId="2279"/>
    <cellStyle name="Normale 23" xfId="2280"/>
    <cellStyle name="Normale 23 2" xfId="2281"/>
    <cellStyle name="Normale 23 3" xfId="2282"/>
    <cellStyle name="Normale 23 4" xfId="2283"/>
    <cellStyle name="Normale 24" xfId="2284"/>
    <cellStyle name="Normale 25" xfId="2285"/>
    <cellStyle name="Normale 26" xfId="2286"/>
    <cellStyle name="Normale 27" xfId="2287"/>
    <cellStyle name="Normale 28" xfId="2288"/>
    <cellStyle name="Normale 29" xfId="2289"/>
    <cellStyle name="Normale 3" xfId="2290"/>
    <cellStyle name="Normale 3 10" xfId="2291"/>
    <cellStyle name="Normale 3 11" xfId="2292"/>
    <cellStyle name="Normale 3 12" xfId="2293"/>
    <cellStyle name="Normale 3 13" xfId="2294"/>
    <cellStyle name="Normale 3 14" xfId="2295"/>
    <cellStyle name="Normale 3 15" xfId="2296"/>
    <cellStyle name="Normale 3 16" xfId="2297"/>
    <cellStyle name="Normale 3 17" xfId="2298"/>
    <cellStyle name="Normale 3 18" xfId="2299"/>
    <cellStyle name="Normale 3 19" xfId="2300"/>
    <cellStyle name="Normale 3 2" xfId="2301"/>
    <cellStyle name="Normale 3 2 2" xfId="2302"/>
    <cellStyle name="Normale 3 2 2 2" xfId="2303"/>
    <cellStyle name="Normale 3 2 2 2 2" xfId="2304"/>
    <cellStyle name="Normale 3 2 2 2 3" xfId="2305"/>
    <cellStyle name="Normale 3 2 2 2 3 2" xfId="2306"/>
    <cellStyle name="Normale 3 2 2 2 3 3" xfId="2307"/>
    <cellStyle name="Normale 3 2 2 3" xfId="2308"/>
    <cellStyle name="Normale 3 2 2 4" xfId="2309"/>
    <cellStyle name="Normale 3 2 3" xfId="2310"/>
    <cellStyle name="Normale 3 2 3 2" xfId="2311"/>
    <cellStyle name="Normale 3 2 4" xfId="2312"/>
    <cellStyle name="Normale 3 2 5" xfId="2313"/>
    <cellStyle name="Normale 3 20" xfId="2314"/>
    <cellStyle name="Normale 3 21" xfId="2315"/>
    <cellStyle name="Normale 3 22" xfId="2316"/>
    <cellStyle name="Normale 3 23" xfId="2317"/>
    <cellStyle name="Normale 3 3" xfId="2318"/>
    <cellStyle name="Normale 3 4" xfId="2319"/>
    <cellStyle name="Normale 3 4 2" xfId="2320"/>
    <cellStyle name="Normale 3 4 2 2" xfId="2321"/>
    <cellStyle name="Normale 3 4 2 2 2" xfId="2322"/>
    <cellStyle name="Normale 3 4 2 3" xfId="2323"/>
    <cellStyle name="Normale 3 4 3" xfId="2324"/>
    <cellStyle name="Normale 3 4 3 2" xfId="2325"/>
    <cellStyle name="Normale 3 4 4" xfId="2326"/>
    <cellStyle name="Normale 3 5" xfId="2327"/>
    <cellStyle name="Normale 3 6" xfId="2328"/>
    <cellStyle name="Normale 3 7" xfId="2329"/>
    <cellStyle name="Normale 3 8" xfId="2330"/>
    <cellStyle name="Normale 3 9" xfId="2331"/>
    <cellStyle name="Normale 3_CE 000 4° trim 2011" xfId="2332"/>
    <cellStyle name="Normale 30" xfId="2333"/>
    <cellStyle name="Normale 31" xfId="2334"/>
    <cellStyle name="Normale 32" xfId="2335"/>
    <cellStyle name="Normale 33" xfId="2336"/>
    <cellStyle name="Normale 33 2" xfId="2337"/>
    <cellStyle name="Normale 34" xfId="2338"/>
    <cellStyle name="Normale 35" xfId="2339"/>
    <cellStyle name="Normale 36" xfId="2340"/>
    <cellStyle name="Normale 37" xfId="2341"/>
    <cellStyle name="Normale 38" xfId="2342"/>
    <cellStyle name="Normale 39" xfId="2343"/>
    <cellStyle name="Normale 4" xfId="2344"/>
    <cellStyle name="Normale 4 2" xfId="2345"/>
    <cellStyle name="Normale 4 2 2" xfId="2346"/>
    <cellStyle name="Normale 4 2 2 2" xfId="2347"/>
    <cellStyle name="Normale 4 2 3" xfId="2348"/>
    <cellStyle name="Normale 4 3" xfId="2349"/>
    <cellStyle name="Normale 4 3 2" xfId="2350"/>
    <cellStyle name="Normale 4 4" xfId="2351"/>
    <cellStyle name="Normale 4 5" xfId="2352"/>
    <cellStyle name="Normale 4 6" xfId="2353"/>
    <cellStyle name="Normale 4 7" xfId="2354"/>
    <cellStyle name="Normale 40" xfId="2355"/>
    <cellStyle name="Normale 41" xfId="2356"/>
    <cellStyle name="Normale 42" xfId="2357"/>
    <cellStyle name="Normale 43" xfId="2358"/>
    <cellStyle name="Normale 44" xfId="2359"/>
    <cellStyle name="Normale 45" xfId="2360"/>
    <cellStyle name="Normale 46" xfId="2361"/>
    <cellStyle name="Normale 5" xfId="2362"/>
    <cellStyle name="Normale 5 10" xfId="2363"/>
    <cellStyle name="Normale 5 11" xfId="2364"/>
    <cellStyle name="Normale 5 12" xfId="2365"/>
    <cellStyle name="Normale 5 13" xfId="2366"/>
    <cellStyle name="Normale 5 14" xfId="2367"/>
    <cellStyle name="Normale 5 15" xfId="2368"/>
    <cellStyle name="Normale 5 16" xfId="2369"/>
    <cellStyle name="Normale 5 17" xfId="2370"/>
    <cellStyle name="Normale 5 18" xfId="2371"/>
    <cellStyle name="Normale 5 19" xfId="2372"/>
    <cellStyle name="Normale 5 2" xfId="2373"/>
    <cellStyle name="Normale 5 2 2" xfId="2374"/>
    <cellStyle name="Normale 5 2 2 2" xfId="2375"/>
    <cellStyle name="Normale 5 2 3" xfId="2376"/>
    <cellStyle name="Normale 5 20" xfId="2377"/>
    <cellStyle name="Normale 5 21" xfId="2378"/>
    <cellStyle name="Normale 5 3" xfId="2379"/>
    <cellStyle name="Normale 5 3 2" xfId="2380"/>
    <cellStyle name="Normale 5 4" xfId="2381"/>
    <cellStyle name="Normale 5 4 2" xfId="2382"/>
    <cellStyle name="Normale 5 5" xfId="2383"/>
    <cellStyle name="Normale 5 6" xfId="2384"/>
    <cellStyle name="Normale 5 7" xfId="2385"/>
    <cellStyle name="Normale 5 8" xfId="2386"/>
    <cellStyle name="Normale 5 9" xfId="2387"/>
    <cellStyle name="Normale 5_CCNL-IVC 3 trim 2010" xfId="2388"/>
    <cellStyle name="Normale 6" xfId="2389"/>
    <cellStyle name="Normale 6 10" xfId="2390"/>
    <cellStyle name="Normale 6 11" xfId="2391"/>
    <cellStyle name="Normale 6 12" xfId="2392"/>
    <cellStyle name="Normale 6 13" xfId="2393"/>
    <cellStyle name="Normale 6 14" xfId="2394"/>
    <cellStyle name="Normale 6 15" xfId="2395"/>
    <cellStyle name="Normale 6 16" xfId="2396"/>
    <cellStyle name="Normale 6 17" xfId="2397"/>
    <cellStyle name="Normale 6 18" xfId="2398"/>
    <cellStyle name="Normale 6 19" xfId="2399"/>
    <cellStyle name="Normale 6 2" xfId="2400"/>
    <cellStyle name="Normale 6 2 2" xfId="2401"/>
    <cellStyle name="Normale 6 20" xfId="2402"/>
    <cellStyle name="Normale 6 21" xfId="2403"/>
    <cellStyle name="Normale 6 3" xfId="2404"/>
    <cellStyle name="Normale 6 4" xfId="2405"/>
    <cellStyle name="Normale 6 5" xfId="2406"/>
    <cellStyle name="Normale 6 6" xfId="2407"/>
    <cellStyle name="Normale 6 7" xfId="2408"/>
    <cellStyle name="Normale 6 8" xfId="2409"/>
    <cellStyle name="Normale 6 9" xfId="2410"/>
    <cellStyle name="Normale 7" xfId="2411"/>
    <cellStyle name="Normale 7 2" xfId="2412"/>
    <cellStyle name="Normale 7 2 2" xfId="2413"/>
    <cellStyle name="Normale 7 2 2 2" xfId="2414"/>
    <cellStyle name="Normale 7 2 3" xfId="2415"/>
    <cellStyle name="Normale 7 3" xfId="2416"/>
    <cellStyle name="Normale 7 3 2" xfId="2417"/>
    <cellStyle name="Normale 7 4" xfId="2418"/>
    <cellStyle name="Normale 8" xfId="2419"/>
    <cellStyle name="Normale 8 10" xfId="2420"/>
    <cellStyle name="Normale 8 11" xfId="2421"/>
    <cellStyle name="Normale 8 12" xfId="2422"/>
    <cellStyle name="Normale 8 13" xfId="2423"/>
    <cellStyle name="Normale 8 14" xfId="2424"/>
    <cellStyle name="Normale 8 15" xfId="2425"/>
    <cellStyle name="Normale 8 16" xfId="2426"/>
    <cellStyle name="Normale 8 17" xfId="2427"/>
    <cellStyle name="Normale 8 18" xfId="2428"/>
    <cellStyle name="Normale 8 19" xfId="2429"/>
    <cellStyle name="Normale 8 2" xfId="2430"/>
    <cellStyle name="Normale 8 20" xfId="2431"/>
    <cellStyle name="Normale 8 21" xfId="2432"/>
    <cellStyle name="Normale 8 3" xfId="2433"/>
    <cellStyle name="Normale 8 4" xfId="2434"/>
    <cellStyle name="Normale 8 5" xfId="2435"/>
    <cellStyle name="Normale 8 6" xfId="2436"/>
    <cellStyle name="Normale 8 7" xfId="2437"/>
    <cellStyle name="Normale 8 8" xfId="2438"/>
    <cellStyle name="Normale 8 9" xfId="2439"/>
    <cellStyle name="Normale 9" xfId="2440"/>
    <cellStyle name="Normale 9 2" xfId="2441"/>
    <cellStyle name="Normale 9 2 2" xfId="2442"/>
    <cellStyle name="Normale 9 2 2 2" xfId="2443"/>
    <cellStyle name="Normale 9 2 2 2 2" xfId="2444"/>
    <cellStyle name="Normale 9 2 2 3" xfId="2445"/>
    <cellStyle name="Normale 9 2 3" xfId="2446"/>
    <cellStyle name="Normale 9 2 3 2" xfId="2447"/>
    <cellStyle name="Normale 9 2 4" xfId="2448"/>
    <cellStyle name="Normale 9 3" xfId="2449"/>
    <cellStyle name="Normale 9 3 2" xfId="2450"/>
    <cellStyle name="Normale 9 3 2 2" xfId="2451"/>
    <cellStyle name="Normale 9 3 3" xfId="2452"/>
    <cellStyle name="Normale 9 4" xfId="2453"/>
    <cellStyle name="Normale 9 4 2" xfId="2454"/>
    <cellStyle name="Normale 9 5" xfId="2455"/>
    <cellStyle name="Normale 9 6" xfId="2456"/>
    <cellStyle name="Normale 9 7" xfId="2457"/>
    <cellStyle name="Normale 9 8" xfId="2458"/>
    <cellStyle name="Normale_Asl 6_Raccordo MONISANIT al 31 dicembre 2007 (v. FINALE del 30.05.2008) 2" xfId="3"/>
    <cellStyle name="Normale_Mattone CE_Budget 2008 (v. 0.5 del 12.02.2008)" xfId="9"/>
    <cellStyle name="Normale_Mattone CE_Budget 2008 (v. 0.5 del 12.02.2008) 2 2" xfId="13"/>
    <cellStyle name="Nota 10" xfId="2459"/>
    <cellStyle name="Nota 10 2" xfId="2460"/>
    <cellStyle name="Nota 10 3" xfId="2461"/>
    <cellStyle name="Nota 10 4" xfId="2462"/>
    <cellStyle name="Nota 10 5" xfId="2463"/>
    <cellStyle name="Nota 10 6" xfId="2464"/>
    <cellStyle name="Nota 11" xfId="2465"/>
    <cellStyle name="Nota 11 2" xfId="2466"/>
    <cellStyle name="Nota 11 3" xfId="2467"/>
    <cellStyle name="Nota 11 4" xfId="2468"/>
    <cellStyle name="Nota 11 5" xfId="2469"/>
    <cellStyle name="Nota 11 6" xfId="2470"/>
    <cellStyle name="Nota 12" xfId="2471"/>
    <cellStyle name="Nota 12 2" xfId="2472"/>
    <cellStyle name="Nota 12 3" xfId="2473"/>
    <cellStyle name="Nota 12 4" xfId="2474"/>
    <cellStyle name="Nota 12 5" xfId="2475"/>
    <cellStyle name="Nota 12 6" xfId="2476"/>
    <cellStyle name="Nota 13" xfId="2477"/>
    <cellStyle name="Nota 13 2" xfId="2478"/>
    <cellStyle name="Nota 13 3" xfId="2479"/>
    <cellStyle name="Nota 13 4" xfId="2480"/>
    <cellStyle name="Nota 13 5" xfId="2481"/>
    <cellStyle name="Nota 13 6" xfId="2482"/>
    <cellStyle name="Nota 14" xfId="2483"/>
    <cellStyle name="Nota 14 2" xfId="2484"/>
    <cellStyle name="Nota 14 3" xfId="2485"/>
    <cellStyle name="Nota 14 4" xfId="2486"/>
    <cellStyle name="Nota 14 5" xfId="2487"/>
    <cellStyle name="Nota 14 6" xfId="2488"/>
    <cellStyle name="Nota 15" xfId="2489"/>
    <cellStyle name="Nota 15 2" xfId="2490"/>
    <cellStyle name="Nota 15 3" xfId="2491"/>
    <cellStyle name="Nota 15 4" xfId="2492"/>
    <cellStyle name="Nota 15 5" xfId="2493"/>
    <cellStyle name="Nota 15 6" xfId="2494"/>
    <cellStyle name="Nota 16" xfId="2495"/>
    <cellStyle name="Nota 16 2" xfId="2496"/>
    <cellStyle name="Nota 16 3" xfId="2497"/>
    <cellStyle name="Nota 16 4" xfId="2498"/>
    <cellStyle name="Nota 16 5" xfId="2499"/>
    <cellStyle name="Nota 16 6" xfId="2500"/>
    <cellStyle name="Nota 17" xfId="2501"/>
    <cellStyle name="Nota 17 2" xfId="2502"/>
    <cellStyle name="Nota 17 3" xfId="2503"/>
    <cellStyle name="Nota 17 4" xfId="2504"/>
    <cellStyle name="Nota 17 5" xfId="2505"/>
    <cellStyle name="Nota 17 6" xfId="2506"/>
    <cellStyle name="Nota 18" xfId="2507"/>
    <cellStyle name="Nota 18 2" xfId="2508"/>
    <cellStyle name="Nota 18 3" xfId="2509"/>
    <cellStyle name="Nota 18 4" xfId="2510"/>
    <cellStyle name="Nota 18 5" xfId="2511"/>
    <cellStyle name="Nota 18 6" xfId="2512"/>
    <cellStyle name="Nota 19" xfId="2513"/>
    <cellStyle name="Nota 19 2" xfId="2514"/>
    <cellStyle name="Nota 19 3" xfId="2515"/>
    <cellStyle name="Nota 19 4" xfId="2516"/>
    <cellStyle name="Nota 19 5" xfId="2517"/>
    <cellStyle name="Nota 19 6" xfId="2518"/>
    <cellStyle name="Nota 2" xfId="2519"/>
    <cellStyle name="Nota 2 2" xfId="2520"/>
    <cellStyle name="Nota 2 2 2" xfId="2521"/>
    <cellStyle name="Nota 2 2 3" xfId="2522"/>
    <cellStyle name="Nota 2 2 4" xfId="2523"/>
    <cellStyle name="Nota 2 2 5" xfId="2524"/>
    <cellStyle name="Nota 2 2 6" xfId="2525"/>
    <cellStyle name="Nota 2 3" xfId="2526"/>
    <cellStyle name="Nota 2 3 2" xfId="2527"/>
    <cellStyle name="Nota 2 3 3" xfId="2528"/>
    <cellStyle name="Nota 2 3 4" xfId="2529"/>
    <cellStyle name="Nota 2 3 5" xfId="2530"/>
    <cellStyle name="Nota 2 3 6" xfId="2531"/>
    <cellStyle name="Nota 2 4" xfId="2532"/>
    <cellStyle name="Nota 2 5" xfId="2533"/>
    <cellStyle name="Nota 2 6" xfId="2534"/>
    <cellStyle name="Nota 2 7" xfId="2535"/>
    <cellStyle name="Nota 2 8" xfId="2536"/>
    <cellStyle name="Nota 20" xfId="2537"/>
    <cellStyle name="Nota 20 2" xfId="2538"/>
    <cellStyle name="Nota 20 3" xfId="2539"/>
    <cellStyle name="Nota 20 4" xfId="2540"/>
    <cellStyle name="Nota 20 5" xfId="2541"/>
    <cellStyle name="Nota 20 6" xfId="2542"/>
    <cellStyle name="Nota 21" xfId="2543"/>
    <cellStyle name="Nota 21 2" xfId="2544"/>
    <cellStyle name="Nota 21 3" xfId="2545"/>
    <cellStyle name="Nota 21 4" xfId="2546"/>
    <cellStyle name="Nota 21 5" xfId="2547"/>
    <cellStyle name="Nota 21 6" xfId="2548"/>
    <cellStyle name="Nota 22" xfId="2549"/>
    <cellStyle name="Nota 22 2" xfId="2550"/>
    <cellStyle name="Nota 22 3" xfId="2551"/>
    <cellStyle name="Nota 22 4" xfId="2552"/>
    <cellStyle name="Nota 22 5" xfId="2553"/>
    <cellStyle name="Nota 22 6" xfId="2554"/>
    <cellStyle name="Nota 23" xfId="2555"/>
    <cellStyle name="Nota 23 2" xfId="2556"/>
    <cellStyle name="Nota 23 3" xfId="2557"/>
    <cellStyle name="Nota 23 4" xfId="2558"/>
    <cellStyle name="Nota 23 5" xfId="2559"/>
    <cellStyle name="Nota 23 6" xfId="2560"/>
    <cellStyle name="Nota 24" xfId="2561"/>
    <cellStyle name="Nota 24 2" xfId="2562"/>
    <cellStyle name="Nota 24 3" xfId="2563"/>
    <cellStyle name="Nota 24 4" xfId="2564"/>
    <cellStyle name="Nota 24 5" xfId="2565"/>
    <cellStyle name="Nota 24 6" xfId="2566"/>
    <cellStyle name="Nota 25" xfId="2567"/>
    <cellStyle name="Nota 25 2" xfId="2568"/>
    <cellStyle name="Nota 25 3" xfId="2569"/>
    <cellStyle name="Nota 25 4" xfId="2570"/>
    <cellStyle name="Nota 25 5" xfId="2571"/>
    <cellStyle name="Nota 25 6" xfId="2572"/>
    <cellStyle name="Nota 3" xfId="2573"/>
    <cellStyle name="Nota 3 2" xfId="2574"/>
    <cellStyle name="Nota 3 2 2" xfId="2575"/>
    <cellStyle name="Nota 3 2 3" xfId="2576"/>
    <cellStyle name="Nota 3 2 4" xfId="2577"/>
    <cellStyle name="Nota 3 2 5" xfId="2578"/>
    <cellStyle name="Nota 3 2 6" xfId="2579"/>
    <cellStyle name="Nota 3 3" xfId="2580"/>
    <cellStyle name="Nota 3 4" xfId="2581"/>
    <cellStyle name="Nota 3 5" xfId="2582"/>
    <cellStyle name="Nota 3 6" xfId="2583"/>
    <cellStyle name="Nota 3 7" xfId="2584"/>
    <cellStyle name="Nota 3 8" xfId="2585"/>
    <cellStyle name="Nota 4" xfId="2586"/>
    <cellStyle name="Nota 4 2" xfId="2587"/>
    <cellStyle name="Nota 4 2 2" xfId="2588"/>
    <cellStyle name="Nota 4 2 3" xfId="2589"/>
    <cellStyle name="Nota 4 2 4" xfId="2590"/>
    <cellStyle name="Nota 4 2 5" xfId="2591"/>
    <cellStyle name="Nota 4 2 6" xfId="2592"/>
    <cellStyle name="Nota 4 3" xfId="2593"/>
    <cellStyle name="Nota 4 4" xfId="2594"/>
    <cellStyle name="Nota 4 5" xfId="2595"/>
    <cellStyle name="Nota 4 6" xfId="2596"/>
    <cellStyle name="Nota 4 7" xfId="2597"/>
    <cellStyle name="Nota 5" xfId="2598"/>
    <cellStyle name="Nota 5 2" xfId="2599"/>
    <cellStyle name="Nota 5 2 2" xfId="2600"/>
    <cellStyle name="Nota 5 2 3" xfId="2601"/>
    <cellStyle name="Nota 5 2 4" xfId="2602"/>
    <cellStyle name="Nota 5 2 5" xfId="2603"/>
    <cellStyle name="Nota 5 2 6" xfId="2604"/>
    <cellStyle name="Nota 5 3" xfId="2605"/>
    <cellStyle name="Nota 5 4" xfId="2606"/>
    <cellStyle name="Nota 5 5" xfId="2607"/>
    <cellStyle name="Nota 5 6" xfId="2608"/>
    <cellStyle name="Nota 5 7" xfId="2609"/>
    <cellStyle name="Nota 6" xfId="2610"/>
    <cellStyle name="Nota 6 2" xfId="2611"/>
    <cellStyle name="Nota 6 3" xfId="2612"/>
    <cellStyle name="Nota 6 4" xfId="2613"/>
    <cellStyle name="Nota 6 5" xfId="2614"/>
    <cellStyle name="Nota 6 6" xfId="2615"/>
    <cellStyle name="Nota 7" xfId="2616"/>
    <cellStyle name="Nota 7 2" xfId="2617"/>
    <cellStyle name="Nota 7 3" xfId="2618"/>
    <cellStyle name="Nota 7 4" xfId="2619"/>
    <cellStyle name="Nota 7 5" xfId="2620"/>
    <cellStyle name="Nota 7 6" xfId="2621"/>
    <cellStyle name="Nota 8" xfId="2622"/>
    <cellStyle name="Nota 8 2" xfId="2623"/>
    <cellStyle name="Nota 8 3" xfId="2624"/>
    <cellStyle name="Nota 8 4" xfId="2625"/>
    <cellStyle name="Nota 8 5" xfId="2626"/>
    <cellStyle name="Nota 8 6" xfId="2627"/>
    <cellStyle name="Nota 9" xfId="2628"/>
    <cellStyle name="Nota 9 2" xfId="2629"/>
    <cellStyle name="Nota 9 3" xfId="2630"/>
    <cellStyle name="Nota 9 4" xfId="2631"/>
    <cellStyle name="Nota 9 5" xfId="2632"/>
    <cellStyle name="Nota 9 6" xfId="2633"/>
    <cellStyle name="Note" xfId="2634"/>
    <cellStyle name="Note 2" xfId="2635"/>
    <cellStyle name="Note 2 2" xfId="2636"/>
    <cellStyle name="Note 2 2 2" xfId="2637"/>
    <cellStyle name="Note 2 2 2 2" xfId="2638"/>
    <cellStyle name="Note 2 2 3" xfId="2639"/>
    <cellStyle name="Note 2 3" xfId="2640"/>
    <cellStyle name="Note 2 3 2" xfId="2641"/>
    <cellStyle name="Note 2 4" xfId="2642"/>
    <cellStyle name="Note 3" xfId="2643"/>
    <cellStyle name="Note 3 10" xfId="2644"/>
    <cellStyle name="Note 3 2" xfId="2645"/>
    <cellStyle name="Note 3 2 10" xfId="2646"/>
    <cellStyle name="Note 3 2 2" xfId="2647"/>
    <cellStyle name="Note 3 2 3" xfId="2648"/>
    <cellStyle name="Note 3 2 4" xfId="2649"/>
    <cellStyle name="Note 3 2 5" xfId="2650"/>
    <cellStyle name="Note 3 2 6" xfId="2651"/>
    <cellStyle name="Note 3 2 7" xfId="2652"/>
    <cellStyle name="Note 3 2 8" xfId="2653"/>
    <cellStyle name="Note 3 2 9" xfId="2654"/>
    <cellStyle name="Note 3 3" xfId="2655"/>
    <cellStyle name="Note 3 4" xfId="2656"/>
    <cellStyle name="Note 3 5" xfId="2657"/>
    <cellStyle name="Note 3 6" xfId="2658"/>
    <cellStyle name="Note 3 7" xfId="2659"/>
    <cellStyle name="Note 3 8" xfId="2660"/>
    <cellStyle name="Note 3 9" xfId="2661"/>
    <cellStyle name="Note 4" xfId="2662"/>
    <cellStyle name="Note 5" xfId="2663"/>
    <cellStyle name="Note 6" xfId="2664"/>
    <cellStyle name="Nuovo" xfId="2665"/>
    <cellStyle name="Output 10" xfId="2666"/>
    <cellStyle name="Output 10 2" xfId="2667"/>
    <cellStyle name="Output 10 3" xfId="2668"/>
    <cellStyle name="Output 11" xfId="2669"/>
    <cellStyle name="Output 11 2" xfId="2670"/>
    <cellStyle name="Output 11 3" xfId="2671"/>
    <cellStyle name="Output 12" xfId="2672"/>
    <cellStyle name="Output 12 2" xfId="2673"/>
    <cellStyle name="Output 12 3" xfId="2674"/>
    <cellStyle name="Output 13" xfId="2675"/>
    <cellStyle name="Output 13 2" xfId="2676"/>
    <cellStyle name="Output 13 3" xfId="2677"/>
    <cellStyle name="Output 14" xfId="2678"/>
    <cellStyle name="Output 14 2" xfId="2679"/>
    <cellStyle name="Output 14 3" xfId="2680"/>
    <cellStyle name="Output 15" xfId="2681"/>
    <cellStyle name="Output 15 2" xfId="2682"/>
    <cellStyle name="Output 15 3" xfId="2683"/>
    <cellStyle name="Output 16" xfId="2684"/>
    <cellStyle name="Output 16 2" xfId="2685"/>
    <cellStyle name="Output 16 3" xfId="2686"/>
    <cellStyle name="Output 17" xfId="2687"/>
    <cellStyle name="Output 17 2" xfId="2688"/>
    <cellStyle name="Output 17 3" xfId="2689"/>
    <cellStyle name="Output 18" xfId="2690"/>
    <cellStyle name="Output 18 2" xfId="2691"/>
    <cellStyle name="Output 18 3" xfId="2692"/>
    <cellStyle name="Output 19" xfId="2693"/>
    <cellStyle name="Output 19 2" xfId="2694"/>
    <cellStyle name="Output 19 3" xfId="2695"/>
    <cellStyle name="Output 2" xfId="2696"/>
    <cellStyle name="Output 2 2" xfId="2697"/>
    <cellStyle name="Output 2 2 2" xfId="2698"/>
    <cellStyle name="Output 2 2 3" xfId="2699"/>
    <cellStyle name="Output 2 3" xfId="2700"/>
    <cellStyle name="Output 2 4" xfId="2701"/>
    <cellStyle name="Output 20" xfId="2702"/>
    <cellStyle name="Output 20 2" xfId="2703"/>
    <cellStyle name="Output 20 3" xfId="2704"/>
    <cellStyle name="Output 21" xfId="2705"/>
    <cellStyle name="Output 21 2" xfId="2706"/>
    <cellStyle name="Output 21 3" xfId="2707"/>
    <cellStyle name="Output 22" xfId="2708"/>
    <cellStyle name="Output 22 2" xfId="2709"/>
    <cellStyle name="Output 22 3" xfId="2710"/>
    <cellStyle name="Output 23" xfId="2711"/>
    <cellStyle name="Output 23 2" xfId="2712"/>
    <cellStyle name="Output 23 3" xfId="2713"/>
    <cellStyle name="Output 24" xfId="2714"/>
    <cellStyle name="Output 24 2" xfId="2715"/>
    <cellStyle name="Output 24 3" xfId="2716"/>
    <cellStyle name="Output 25" xfId="2717"/>
    <cellStyle name="Output 25 2" xfId="2718"/>
    <cellStyle name="Output 25 3" xfId="2719"/>
    <cellStyle name="Output 3" xfId="2720"/>
    <cellStyle name="Output 3 2" xfId="2721"/>
    <cellStyle name="Output 3 2 2" xfId="2722"/>
    <cellStyle name="Output 3 2 3" xfId="2723"/>
    <cellStyle name="Output 3 3" xfId="2724"/>
    <cellStyle name="Output 3 4" xfId="2725"/>
    <cellStyle name="Output 4" xfId="2726"/>
    <cellStyle name="Output 4 2" xfId="2727"/>
    <cellStyle name="Output 4 2 2" xfId="2728"/>
    <cellStyle name="Output 4 2 3" xfId="2729"/>
    <cellStyle name="Output 4 3" xfId="2730"/>
    <cellStyle name="Output 4 4" xfId="2731"/>
    <cellStyle name="Output 5" xfId="2732"/>
    <cellStyle name="Output 5 2" xfId="2733"/>
    <cellStyle name="Output 5 2 2" xfId="2734"/>
    <cellStyle name="Output 5 2 3" xfId="2735"/>
    <cellStyle name="Output 5 3" xfId="2736"/>
    <cellStyle name="Output 5 4" xfId="2737"/>
    <cellStyle name="Output 6" xfId="2738"/>
    <cellStyle name="Output 6 2" xfId="2739"/>
    <cellStyle name="Output 6 3" xfId="2740"/>
    <cellStyle name="Output 7" xfId="2741"/>
    <cellStyle name="Output 7 2" xfId="2742"/>
    <cellStyle name="Output 7 3" xfId="2743"/>
    <cellStyle name="Output 8" xfId="2744"/>
    <cellStyle name="Output 8 2" xfId="2745"/>
    <cellStyle name="Output 8 3" xfId="2746"/>
    <cellStyle name="Output 9" xfId="2747"/>
    <cellStyle name="Output 9 2" xfId="2748"/>
    <cellStyle name="Output 9 3" xfId="2749"/>
    <cellStyle name="Percent (,0)" xfId="2750"/>
    <cellStyle name="Percent (,00)" xfId="2751"/>
    <cellStyle name="Percent (,0000)" xfId="2752"/>
    <cellStyle name="Percent 2" xfId="10"/>
    <cellStyle name="Percent 2 2" xfId="2753"/>
    <cellStyle name="Percent 2 3" xfId="2754"/>
    <cellStyle name="Percent 3" xfId="8"/>
    <cellStyle name="Percent 3 2" xfId="2755"/>
    <cellStyle name="Percent 3 2 2" xfId="2756"/>
    <cellStyle name="Percent 3 2 2 2" xfId="2757"/>
    <cellStyle name="Percent 3 2 3" xfId="2758"/>
    <cellStyle name="Percent 3 3" xfId="2759"/>
    <cellStyle name="Percent 3 3 2" xfId="2760"/>
    <cellStyle name="Percent 3 4" xfId="2761"/>
    <cellStyle name="Percent 4" xfId="2762"/>
    <cellStyle name="Percent 5" xfId="2763"/>
    <cellStyle name="Percent 6" xfId="2764"/>
    <cellStyle name="Percentuale (0,00%)" xfId="2765"/>
    <cellStyle name="Percentuale 10" xfId="2766"/>
    <cellStyle name="Percentuale 10 2" xfId="2767"/>
    <cellStyle name="Percentuale 11" xfId="2768"/>
    <cellStyle name="Percentuale 12" xfId="2769"/>
    <cellStyle name="Percentuale 13" xfId="2770"/>
    <cellStyle name="Percentuale 14" xfId="2771"/>
    <cellStyle name="Percentuale 15" xfId="2772"/>
    <cellStyle name="Percentuale 16" xfId="2773"/>
    <cellStyle name="Percentuale 17" xfId="2774"/>
    <cellStyle name="Percentuale 18" xfId="2775"/>
    <cellStyle name="Percentuale 19" xfId="2776"/>
    <cellStyle name="Percentuale 2" xfId="2777"/>
    <cellStyle name="Percentuale 2 10" xfId="2778"/>
    <cellStyle name="Percentuale 2 11" xfId="2779"/>
    <cellStyle name="Percentuale 2 12" xfId="2780"/>
    <cellStyle name="Percentuale 2 2" xfId="2781"/>
    <cellStyle name="Percentuale 2 2 2" xfId="2782"/>
    <cellStyle name="Percentuale 2 2 3" xfId="2783"/>
    <cellStyle name="Percentuale 2 2 4" xfId="2784"/>
    <cellStyle name="Percentuale 2 2 5" xfId="2785"/>
    <cellStyle name="Percentuale 2 2 6" xfId="2786"/>
    <cellStyle name="Percentuale 2 2 7" xfId="2787"/>
    <cellStyle name="Percentuale 2 2 7 2" xfId="2788"/>
    <cellStyle name="Percentuale 2 2 7 3" xfId="2789"/>
    <cellStyle name="Percentuale 2 2 8" xfId="2790"/>
    <cellStyle name="Percentuale 2 2 9" xfId="2791"/>
    <cellStyle name="Percentuale 2 3" xfId="2792"/>
    <cellStyle name="Percentuale 2 3 2" xfId="2793"/>
    <cellStyle name="Percentuale 2 3 3" xfId="2794"/>
    <cellStyle name="Percentuale 2 3 4" xfId="2795"/>
    <cellStyle name="Percentuale 2 4" xfId="2796"/>
    <cellStyle name="Percentuale 2 4 2" xfId="2797"/>
    <cellStyle name="Percentuale 2 4 3" xfId="2798"/>
    <cellStyle name="Percentuale 2 4 4" xfId="2799"/>
    <cellStyle name="Percentuale 2 5" xfId="2800"/>
    <cellStyle name="Percentuale 2 6" xfId="2801"/>
    <cellStyle name="Percentuale 2 7" xfId="2802"/>
    <cellStyle name="Percentuale 2 8" xfId="2803"/>
    <cellStyle name="Percentuale 2 8 2" xfId="2804"/>
    <cellStyle name="Percentuale 2 8 3" xfId="2805"/>
    <cellStyle name="Percentuale 2 9" xfId="2806"/>
    <cellStyle name="Percentuale 3" xfId="2807"/>
    <cellStyle name="Percentuale 3 10" xfId="2808"/>
    <cellStyle name="Percentuale 3 11" xfId="2809"/>
    <cellStyle name="Percentuale 3 12" xfId="2810"/>
    <cellStyle name="Percentuale 3 13" xfId="2811"/>
    <cellStyle name="Percentuale 3 14" xfId="2812"/>
    <cellStyle name="Percentuale 3 15" xfId="2813"/>
    <cellStyle name="Percentuale 3 16" xfId="2814"/>
    <cellStyle name="Percentuale 3 17" xfId="2815"/>
    <cellStyle name="Percentuale 3 18" xfId="2816"/>
    <cellStyle name="Percentuale 3 19" xfId="2817"/>
    <cellStyle name="Percentuale 3 2" xfId="2818"/>
    <cellStyle name="Percentuale 3 20" xfId="2819"/>
    <cellStyle name="Percentuale 3 3" xfId="2820"/>
    <cellStyle name="Percentuale 3 4" xfId="2821"/>
    <cellStyle name="Percentuale 3 5" xfId="2822"/>
    <cellStyle name="Percentuale 3 6" xfId="2823"/>
    <cellStyle name="Percentuale 3 7" xfId="2824"/>
    <cellStyle name="Percentuale 3 8" xfId="2825"/>
    <cellStyle name="Percentuale 3 9" xfId="2826"/>
    <cellStyle name="Percentuale 4" xfId="2827"/>
    <cellStyle name="Percentuale 4 2" xfId="2828"/>
    <cellStyle name="Percentuale 5" xfId="2829"/>
    <cellStyle name="Percentuale 5 2" xfId="2830"/>
    <cellStyle name="Percentuale 5 2 2" xfId="2831"/>
    <cellStyle name="Percentuale 5 2 2 2" xfId="2832"/>
    <cellStyle name="Percentuale 5 2 2 2 2" xfId="2833"/>
    <cellStyle name="Percentuale 5 2 2 3" xfId="2834"/>
    <cellStyle name="Percentuale 5 2 3" xfId="2835"/>
    <cellStyle name="Percentuale 5 2 3 2" xfId="2836"/>
    <cellStyle name="Percentuale 5 2 4" xfId="2837"/>
    <cellStyle name="Percentuale 5 3" xfId="2838"/>
    <cellStyle name="Percentuale 5 3 2" xfId="2839"/>
    <cellStyle name="Percentuale 5 3 2 2" xfId="2840"/>
    <cellStyle name="Percentuale 5 3 3" xfId="2841"/>
    <cellStyle name="Percentuale 5 4" xfId="2842"/>
    <cellStyle name="Percentuale 5 4 2" xfId="2843"/>
    <cellStyle name="Percentuale 5 5" xfId="2844"/>
    <cellStyle name="Percentuale 5 6" xfId="2845"/>
    <cellStyle name="Percentuale 6" xfId="2846"/>
    <cellStyle name="Percentuale 6 2" xfId="2847"/>
    <cellStyle name="Percentuale 6 2 2" xfId="2848"/>
    <cellStyle name="Percentuale 6 2 2 2" xfId="2849"/>
    <cellStyle name="Percentuale 6 2 3" xfId="2850"/>
    <cellStyle name="Percentuale 6 3" xfId="2851"/>
    <cellStyle name="Percentuale 6 3 2" xfId="2852"/>
    <cellStyle name="Percentuale 6 4" xfId="2853"/>
    <cellStyle name="Percentuale 7" xfId="2854"/>
    <cellStyle name="Percentuale 8" xfId="2855"/>
    <cellStyle name="Percentuale 9" xfId="2856"/>
    <cellStyle name="Ratio" xfId="2857"/>
    <cellStyle name="S7" xfId="2858"/>
    <cellStyle name="S8" xfId="2859"/>
    <cellStyle name="S9" xfId="2860"/>
    <cellStyle name="SAPBEXHLevel0" xfId="2861"/>
    <cellStyle name="SAPBEXHLevel0 2" xfId="2862"/>
    <cellStyle name="SAPBEXHLevel0 3" xfId="2863"/>
    <cellStyle name="SAPBEXHLevel0 3 10" xfId="2864"/>
    <cellStyle name="SAPBEXHLevel0 3 2" xfId="2865"/>
    <cellStyle name="SAPBEXHLevel0 3 2 10" xfId="2866"/>
    <cellStyle name="SAPBEXHLevel0 3 2 2" xfId="2867"/>
    <cellStyle name="SAPBEXHLevel0 3 2 3" xfId="2868"/>
    <cellStyle name="SAPBEXHLevel0 3 2 4" xfId="2869"/>
    <cellStyle name="SAPBEXHLevel0 3 2 5" xfId="2870"/>
    <cellStyle name="SAPBEXHLevel0 3 2 6" xfId="2871"/>
    <cellStyle name="SAPBEXHLevel0 3 2 7" xfId="2872"/>
    <cellStyle name="SAPBEXHLevel0 3 2 8" xfId="2873"/>
    <cellStyle name="SAPBEXHLevel0 3 2 9" xfId="2874"/>
    <cellStyle name="SAPBEXHLevel0 3 3" xfId="2875"/>
    <cellStyle name="SAPBEXHLevel0 3 4" xfId="2876"/>
    <cellStyle name="SAPBEXHLevel0 3 5" xfId="2877"/>
    <cellStyle name="SAPBEXHLevel0 3 6" xfId="2878"/>
    <cellStyle name="SAPBEXHLevel0 3 7" xfId="2879"/>
    <cellStyle name="SAPBEXHLevel0 3 8" xfId="2880"/>
    <cellStyle name="SAPBEXHLevel0 3 9" xfId="2881"/>
    <cellStyle name="SAPBEXHLevel0 4" xfId="2882"/>
    <cellStyle name="SAPBEXHLevel0_Accounts" xfId="2883"/>
    <cellStyle name="SAPBEXHLevel1" xfId="2884"/>
    <cellStyle name="SAPBEXHLevel1 2" xfId="2885"/>
    <cellStyle name="SAPBEXHLevel1 3" xfId="2886"/>
    <cellStyle name="SAPBEXHLevel1 3 10" xfId="2887"/>
    <cellStyle name="SAPBEXHLevel1 3 2" xfId="2888"/>
    <cellStyle name="SAPBEXHLevel1 3 2 10" xfId="2889"/>
    <cellStyle name="SAPBEXHLevel1 3 2 2" xfId="2890"/>
    <cellStyle name="SAPBEXHLevel1 3 2 3" xfId="2891"/>
    <cellStyle name="SAPBEXHLevel1 3 2 4" xfId="2892"/>
    <cellStyle name="SAPBEXHLevel1 3 2 5" xfId="2893"/>
    <cellStyle name="SAPBEXHLevel1 3 2 6" xfId="2894"/>
    <cellStyle name="SAPBEXHLevel1 3 2 7" xfId="2895"/>
    <cellStyle name="SAPBEXHLevel1 3 2 8" xfId="2896"/>
    <cellStyle name="SAPBEXHLevel1 3 2 9" xfId="2897"/>
    <cellStyle name="SAPBEXHLevel1 3 3" xfId="2898"/>
    <cellStyle name="SAPBEXHLevel1 3 4" xfId="2899"/>
    <cellStyle name="SAPBEXHLevel1 3 5" xfId="2900"/>
    <cellStyle name="SAPBEXHLevel1 3 6" xfId="2901"/>
    <cellStyle name="SAPBEXHLevel1 3 7" xfId="2902"/>
    <cellStyle name="SAPBEXHLevel1 3 8" xfId="2903"/>
    <cellStyle name="SAPBEXHLevel1 3 9" xfId="2904"/>
    <cellStyle name="SAPBEXHLevel1 4" xfId="2905"/>
    <cellStyle name="SAPBEXHLevel1_Accounts" xfId="2906"/>
    <cellStyle name="SAPBEXHLevel2" xfId="2907"/>
    <cellStyle name="SAPBEXHLevel2 2" xfId="2908"/>
    <cellStyle name="SAPBEXHLevel2 3" xfId="2909"/>
    <cellStyle name="SAPBEXHLevel2 3 10" xfId="2910"/>
    <cellStyle name="SAPBEXHLevel2 3 2" xfId="2911"/>
    <cellStyle name="SAPBEXHLevel2 3 2 10" xfId="2912"/>
    <cellStyle name="SAPBEXHLevel2 3 2 2" xfId="2913"/>
    <cellStyle name="SAPBEXHLevel2 3 2 3" xfId="2914"/>
    <cellStyle name="SAPBEXHLevel2 3 2 4" xfId="2915"/>
    <cellStyle name="SAPBEXHLevel2 3 2 5" xfId="2916"/>
    <cellStyle name="SAPBEXHLevel2 3 2 6" xfId="2917"/>
    <cellStyle name="SAPBEXHLevel2 3 2 7" xfId="2918"/>
    <cellStyle name="SAPBEXHLevel2 3 2 8" xfId="2919"/>
    <cellStyle name="SAPBEXHLevel2 3 2 9" xfId="2920"/>
    <cellStyle name="SAPBEXHLevel2 3 3" xfId="2921"/>
    <cellStyle name="SAPBEXHLevel2 3 4" xfId="2922"/>
    <cellStyle name="SAPBEXHLevel2 3 5" xfId="2923"/>
    <cellStyle name="SAPBEXHLevel2 3 6" xfId="2924"/>
    <cellStyle name="SAPBEXHLevel2 3 7" xfId="2925"/>
    <cellStyle name="SAPBEXHLevel2 3 8" xfId="2926"/>
    <cellStyle name="SAPBEXHLevel2 3 9" xfId="2927"/>
    <cellStyle name="SAPBEXHLevel2 4" xfId="2928"/>
    <cellStyle name="SAPBEXHLevel2_Accounts" xfId="2929"/>
    <cellStyle name="SAPBEXHLevel3" xfId="2930"/>
    <cellStyle name="SAPBEXHLevel3 2" xfId="2931"/>
    <cellStyle name="SAPBEXHLevel3 3" xfId="2932"/>
    <cellStyle name="SAPBEXHLevel3 3 10" xfId="2933"/>
    <cellStyle name="SAPBEXHLevel3 3 2" xfId="2934"/>
    <cellStyle name="SAPBEXHLevel3 3 2 10" xfId="2935"/>
    <cellStyle name="SAPBEXHLevel3 3 2 2" xfId="2936"/>
    <cellStyle name="SAPBEXHLevel3 3 2 3" xfId="2937"/>
    <cellStyle name="SAPBEXHLevel3 3 2 4" xfId="2938"/>
    <cellStyle name="SAPBEXHLevel3 3 2 5" xfId="2939"/>
    <cellStyle name="SAPBEXHLevel3 3 2 6" xfId="2940"/>
    <cellStyle name="SAPBEXHLevel3 3 2 7" xfId="2941"/>
    <cellStyle name="SAPBEXHLevel3 3 2 8" xfId="2942"/>
    <cellStyle name="SAPBEXHLevel3 3 2 9" xfId="2943"/>
    <cellStyle name="SAPBEXHLevel3 3 3" xfId="2944"/>
    <cellStyle name="SAPBEXHLevel3 3 4" xfId="2945"/>
    <cellStyle name="SAPBEXHLevel3 3 5" xfId="2946"/>
    <cellStyle name="SAPBEXHLevel3 3 6" xfId="2947"/>
    <cellStyle name="SAPBEXHLevel3 3 7" xfId="2948"/>
    <cellStyle name="SAPBEXHLevel3 3 8" xfId="2949"/>
    <cellStyle name="SAPBEXHLevel3 3 9" xfId="2950"/>
    <cellStyle name="SAPBEXHLevel3 4" xfId="2951"/>
    <cellStyle name="SAPBEXHLevel3_Accounts" xfId="2952"/>
    <cellStyle name="SAS FM Client calculated data cell (data entry table)" xfId="2953"/>
    <cellStyle name="SAS FM Client calculated data cell (data entry table) 2" xfId="2954"/>
    <cellStyle name="SAS FM Client calculated data cell (data entry table) 3" xfId="2955"/>
    <cellStyle name="SAS FM Client calculated data cell (data entry table) 4" xfId="2956"/>
    <cellStyle name="SAS FM Client calculated data cell (data entry table) 4 10" xfId="2957"/>
    <cellStyle name="SAS FM Client calculated data cell (data entry table) 4 2" xfId="2958"/>
    <cellStyle name="SAS FM Client calculated data cell (data entry table) 4 2 10" xfId="2959"/>
    <cellStyle name="SAS FM Client calculated data cell (data entry table) 4 2 2" xfId="2960"/>
    <cellStyle name="SAS FM Client calculated data cell (data entry table) 4 2 3" xfId="2961"/>
    <cellStyle name="SAS FM Client calculated data cell (data entry table) 4 2 4" xfId="2962"/>
    <cellStyle name="SAS FM Client calculated data cell (data entry table) 4 2 5" xfId="2963"/>
    <cellStyle name="SAS FM Client calculated data cell (data entry table) 4 2 6" xfId="2964"/>
    <cellStyle name="SAS FM Client calculated data cell (data entry table) 4 2 7" xfId="2965"/>
    <cellStyle name="SAS FM Client calculated data cell (data entry table) 4 2 8" xfId="2966"/>
    <cellStyle name="SAS FM Client calculated data cell (data entry table) 4 2 9" xfId="2967"/>
    <cellStyle name="SAS FM Client calculated data cell (data entry table) 4 3" xfId="2968"/>
    <cellStyle name="SAS FM Client calculated data cell (data entry table) 4 4" xfId="2969"/>
    <cellStyle name="SAS FM Client calculated data cell (data entry table) 4 5" xfId="2970"/>
    <cellStyle name="SAS FM Client calculated data cell (data entry table) 4 6" xfId="2971"/>
    <cellStyle name="SAS FM Client calculated data cell (data entry table) 4 7" xfId="2972"/>
    <cellStyle name="SAS FM Client calculated data cell (data entry table) 4 8" xfId="2973"/>
    <cellStyle name="SAS FM Client calculated data cell (data entry table) 4 9" xfId="2974"/>
    <cellStyle name="SAS FM Client calculated data cell (data entry table) 5" xfId="2975"/>
    <cellStyle name="SAS FM Client calculated data cell (data entry table) 6" xfId="2976"/>
    <cellStyle name="SAS FM Client calculated data cell (data entry table)_Accounts" xfId="2977"/>
    <cellStyle name="SAS FM Client calculated data cell (read only table)" xfId="2978"/>
    <cellStyle name="SAS FM Client calculated data cell (read only table) 2" xfId="2979"/>
    <cellStyle name="SAS FM Client calculated data cell (read only table) 3" xfId="2980"/>
    <cellStyle name="SAS FM Client calculated data cell (read only table) 4" xfId="2981"/>
    <cellStyle name="SAS FM Client calculated data cell (read only table) 4 10" xfId="2982"/>
    <cellStyle name="SAS FM Client calculated data cell (read only table) 4 2" xfId="2983"/>
    <cellStyle name="SAS FM Client calculated data cell (read only table) 4 2 10" xfId="2984"/>
    <cellStyle name="SAS FM Client calculated data cell (read only table) 4 2 2" xfId="2985"/>
    <cellStyle name="SAS FM Client calculated data cell (read only table) 4 2 3" xfId="2986"/>
    <cellStyle name="SAS FM Client calculated data cell (read only table) 4 2 4" xfId="2987"/>
    <cellStyle name="SAS FM Client calculated data cell (read only table) 4 2 5" xfId="2988"/>
    <cellStyle name="SAS FM Client calculated data cell (read only table) 4 2 6" xfId="2989"/>
    <cellStyle name="SAS FM Client calculated data cell (read only table) 4 2 7" xfId="2990"/>
    <cellStyle name="SAS FM Client calculated data cell (read only table) 4 2 8" xfId="2991"/>
    <cellStyle name="SAS FM Client calculated data cell (read only table) 4 2 9" xfId="2992"/>
    <cellStyle name="SAS FM Client calculated data cell (read only table) 4 3" xfId="2993"/>
    <cellStyle name="SAS FM Client calculated data cell (read only table) 4 4" xfId="2994"/>
    <cellStyle name="SAS FM Client calculated data cell (read only table) 4 5" xfId="2995"/>
    <cellStyle name="SAS FM Client calculated data cell (read only table) 4 6" xfId="2996"/>
    <cellStyle name="SAS FM Client calculated data cell (read only table) 4 7" xfId="2997"/>
    <cellStyle name="SAS FM Client calculated data cell (read only table) 4 8" xfId="2998"/>
    <cellStyle name="SAS FM Client calculated data cell (read only table) 4 9" xfId="2999"/>
    <cellStyle name="SAS FM Client calculated data cell (read only table) 5" xfId="3000"/>
    <cellStyle name="SAS FM Client calculated data cell (read only table) 6" xfId="3001"/>
    <cellStyle name="SAS FM Client calculated data cell (read only table)_Accounts" xfId="3002"/>
    <cellStyle name="SAS FM Column drillable header" xfId="3003"/>
    <cellStyle name="SAS FM Column drillable header 2" xfId="3004"/>
    <cellStyle name="SAS FM Column header" xfId="3005"/>
    <cellStyle name="SAS FM Column header 2" xfId="3006"/>
    <cellStyle name="SAS FM Column header 3" xfId="3007"/>
    <cellStyle name="SAS FM Column header 4" xfId="3008"/>
    <cellStyle name="SAS FM Column header 4 10" xfId="3009"/>
    <cellStyle name="SAS FM Column header 4 2" xfId="3010"/>
    <cellStyle name="SAS FM Column header 4 2 10" xfId="3011"/>
    <cellStyle name="SAS FM Column header 4 2 2" xfId="3012"/>
    <cellStyle name="SAS FM Column header 4 2 3" xfId="3013"/>
    <cellStyle name="SAS FM Column header 4 2 4" xfId="3014"/>
    <cellStyle name="SAS FM Column header 4 2 5" xfId="3015"/>
    <cellStyle name="SAS FM Column header 4 2 6" xfId="3016"/>
    <cellStyle name="SAS FM Column header 4 2 7" xfId="3017"/>
    <cellStyle name="SAS FM Column header 4 2 8" xfId="3018"/>
    <cellStyle name="SAS FM Column header 4 2 9" xfId="3019"/>
    <cellStyle name="SAS FM Column header 4 3" xfId="3020"/>
    <cellStyle name="SAS FM Column header 4 4" xfId="3021"/>
    <cellStyle name="SAS FM Column header 4 5" xfId="3022"/>
    <cellStyle name="SAS FM Column header 4 6" xfId="3023"/>
    <cellStyle name="SAS FM Column header 4 7" xfId="3024"/>
    <cellStyle name="SAS FM Column header 4 8" xfId="3025"/>
    <cellStyle name="SAS FM Column header 4 9" xfId="3026"/>
    <cellStyle name="SAS FM Column header 5" xfId="3027"/>
    <cellStyle name="SAS FM Column header 6" xfId="3028"/>
    <cellStyle name="SAS FM Column header_Accounts" xfId="3029"/>
    <cellStyle name="SAS FM Drill path" xfId="3030"/>
    <cellStyle name="SAS FM Drill path 2" xfId="3031"/>
    <cellStyle name="SAS FM Invalid data cell" xfId="3032"/>
    <cellStyle name="SAS FM Invalid data cell 2" xfId="3033"/>
    <cellStyle name="SAS FM Invalid data cell 3" xfId="3034"/>
    <cellStyle name="SAS FM Invalid data cell 4" xfId="3035"/>
    <cellStyle name="SAS FM Invalid data cell 4 10" xfId="3036"/>
    <cellStyle name="SAS FM Invalid data cell 4 2" xfId="3037"/>
    <cellStyle name="SAS FM Invalid data cell 4 2 10" xfId="3038"/>
    <cellStyle name="SAS FM Invalid data cell 4 2 2" xfId="3039"/>
    <cellStyle name="SAS FM Invalid data cell 4 2 3" xfId="3040"/>
    <cellStyle name="SAS FM Invalid data cell 4 2 4" xfId="3041"/>
    <cellStyle name="SAS FM Invalid data cell 4 2 5" xfId="3042"/>
    <cellStyle name="SAS FM Invalid data cell 4 2 6" xfId="3043"/>
    <cellStyle name="SAS FM Invalid data cell 4 2 7" xfId="3044"/>
    <cellStyle name="SAS FM Invalid data cell 4 2 8" xfId="3045"/>
    <cellStyle name="SAS FM Invalid data cell 4 2 9" xfId="3046"/>
    <cellStyle name="SAS FM Invalid data cell 4 3" xfId="3047"/>
    <cellStyle name="SAS FM Invalid data cell 4 4" xfId="3048"/>
    <cellStyle name="SAS FM Invalid data cell 4 5" xfId="3049"/>
    <cellStyle name="SAS FM Invalid data cell 4 6" xfId="3050"/>
    <cellStyle name="SAS FM Invalid data cell 4 7" xfId="3051"/>
    <cellStyle name="SAS FM Invalid data cell 4 8" xfId="3052"/>
    <cellStyle name="SAS FM Invalid data cell 4 9" xfId="3053"/>
    <cellStyle name="SAS FM Invalid data cell 5" xfId="3054"/>
    <cellStyle name="SAS FM Invalid data cell 6" xfId="3055"/>
    <cellStyle name="SAS FM Invalid data cell_Accounts" xfId="3056"/>
    <cellStyle name="SAS FM No query data cell" xfId="3057"/>
    <cellStyle name="SAS FM No query data cell 2" xfId="3058"/>
    <cellStyle name="SAS FM Protected member data cell" xfId="3059"/>
    <cellStyle name="SAS FM Protected member data cell 2" xfId="3060"/>
    <cellStyle name="SAS FM Read-only data cell (data entry table)" xfId="3061"/>
    <cellStyle name="SAS FM Read-only data cell (data entry table) 2" xfId="3062"/>
    <cellStyle name="SAS FM Read-only data cell (data entry table) 3" xfId="3063"/>
    <cellStyle name="SAS FM Read-only data cell (data entry table) 4" xfId="3064"/>
    <cellStyle name="SAS FM Read-only data cell (data entry table) 4 10" xfId="3065"/>
    <cellStyle name="SAS FM Read-only data cell (data entry table) 4 2" xfId="3066"/>
    <cellStyle name="SAS FM Read-only data cell (data entry table) 4 2 10" xfId="3067"/>
    <cellStyle name="SAS FM Read-only data cell (data entry table) 4 2 2" xfId="3068"/>
    <cellStyle name="SAS FM Read-only data cell (data entry table) 4 2 3" xfId="3069"/>
    <cellStyle name="SAS FM Read-only data cell (data entry table) 4 2 4" xfId="3070"/>
    <cellStyle name="SAS FM Read-only data cell (data entry table) 4 2 5" xfId="3071"/>
    <cellStyle name="SAS FM Read-only data cell (data entry table) 4 2 6" xfId="3072"/>
    <cellStyle name="SAS FM Read-only data cell (data entry table) 4 2 7" xfId="3073"/>
    <cellStyle name="SAS FM Read-only data cell (data entry table) 4 2 8" xfId="3074"/>
    <cellStyle name="SAS FM Read-only data cell (data entry table) 4 2 9" xfId="3075"/>
    <cellStyle name="SAS FM Read-only data cell (data entry table) 4 3" xfId="3076"/>
    <cellStyle name="SAS FM Read-only data cell (data entry table) 4 4" xfId="3077"/>
    <cellStyle name="SAS FM Read-only data cell (data entry table) 4 5" xfId="3078"/>
    <cellStyle name="SAS FM Read-only data cell (data entry table) 4 6" xfId="3079"/>
    <cellStyle name="SAS FM Read-only data cell (data entry table) 4 7" xfId="3080"/>
    <cellStyle name="SAS FM Read-only data cell (data entry table) 4 8" xfId="3081"/>
    <cellStyle name="SAS FM Read-only data cell (data entry table) 4 9" xfId="3082"/>
    <cellStyle name="SAS FM Read-only data cell (data entry table) 5" xfId="3083"/>
    <cellStyle name="SAS FM Read-only data cell (data entry table) 6" xfId="3084"/>
    <cellStyle name="SAS FM Read-only data cell (data entry table)_Accounts" xfId="3085"/>
    <cellStyle name="SAS FM Read-only data cell (read-only table)" xfId="3086"/>
    <cellStyle name="SAS FM Read-only data cell (read-only table) 2" xfId="3087"/>
    <cellStyle name="SAS FM Read-only data cell (read-only table) 3" xfId="3088"/>
    <cellStyle name="SAS FM Read-only data cell (read-only table) 4" xfId="3089"/>
    <cellStyle name="SAS FM Read-only data cell (read-only table) 4 10" xfId="3090"/>
    <cellStyle name="SAS FM Read-only data cell (read-only table) 4 2" xfId="3091"/>
    <cellStyle name="SAS FM Read-only data cell (read-only table) 4 2 10" xfId="3092"/>
    <cellStyle name="SAS FM Read-only data cell (read-only table) 4 2 2" xfId="3093"/>
    <cellStyle name="SAS FM Read-only data cell (read-only table) 4 2 3" xfId="3094"/>
    <cellStyle name="SAS FM Read-only data cell (read-only table) 4 2 4" xfId="3095"/>
    <cellStyle name="SAS FM Read-only data cell (read-only table) 4 2 5" xfId="3096"/>
    <cellStyle name="SAS FM Read-only data cell (read-only table) 4 2 6" xfId="3097"/>
    <cellStyle name="SAS FM Read-only data cell (read-only table) 4 2 7" xfId="3098"/>
    <cellStyle name="SAS FM Read-only data cell (read-only table) 4 2 8" xfId="3099"/>
    <cellStyle name="SAS FM Read-only data cell (read-only table) 4 2 9" xfId="3100"/>
    <cellStyle name="SAS FM Read-only data cell (read-only table) 4 3" xfId="3101"/>
    <cellStyle name="SAS FM Read-only data cell (read-only table) 4 4" xfId="3102"/>
    <cellStyle name="SAS FM Read-only data cell (read-only table) 4 5" xfId="3103"/>
    <cellStyle name="SAS FM Read-only data cell (read-only table) 4 6" xfId="3104"/>
    <cellStyle name="SAS FM Read-only data cell (read-only table) 4 7" xfId="3105"/>
    <cellStyle name="SAS FM Read-only data cell (read-only table) 4 8" xfId="3106"/>
    <cellStyle name="SAS FM Read-only data cell (read-only table) 4 9" xfId="3107"/>
    <cellStyle name="SAS FM Read-only data cell (read-only table) 5" xfId="3108"/>
    <cellStyle name="SAS FM Read-only data cell (read-only table) 6" xfId="3109"/>
    <cellStyle name="SAS FM Read-only data cell (read-only table)_Accounts" xfId="3110"/>
    <cellStyle name="SAS FM Row drillable header" xfId="3111"/>
    <cellStyle name="SAS FM Row drillable header 2" xfId="3112"/>
    <cellStyle name="SAS FM Row header" xfId="3113"/>
    <cellStyle name="SAS FM Row header 2" xfId="3114"/>
    <cellStyle name="SAS FM Row header 3" xfId="3115"/>
    <cellStyle name="SAS FM Row header 4" xfId="3116"/>
    <cellStyle name="SAS FM Row header 4 10" xfId="3117"/>
    <cellStyle name="SAS FM Row header 4 2" xfId="3118"/>
    <cellStyle name="SAS FM Row header 4 2 10" xfId="3119"/>
    <cellStyle name="SAS FM Row header 4 2 2" xfId="3120"/>
    <cellStyle name="SAS FM Row header 4 2 3" xfId="3121"/>
    <cellStyle name="SAS FM Row header 4 2 4" xfId="3122"/>
    <cellStyle name="SAS FM Row header 4 2 5" xfId="3123"/>
    <cellStyle name="SAS FM Row header 4 2 6" xfId="3124"/>
    <cellStyle name="SAS FM Row header 4 2 7" xfId="3125"/>
    <cellStyle name="SAS FM Row header 4 2 8" xfId="3126"/>
    <cellStyle name="SAS FM Row header 4 2 9" xfId="3127"/>
    <cellStyle name="SAS FM Row header 4 3" xfId="3128"/>
    <cellStyle name="SAS FM Row header 4 4" xfId="3129"/>
    <cellStyle name="SAS FM Row header 4 5" xfId="3130"/>
    <cellStyle name="SAS FM Row header 4 6" xfId="3131"/>
    <cellStyle name="SAS FM Row header 4 7" xfId="3132"/>
    <cellStyle name="SAS FM Row header 4 8" xfId="3133"/>
    <cellStyle name="SAS FM Row header 4 9" xfId="3134"/>
    <cellStyle name="SAS FM Row header 5" xfId="3135"/>
    <cellStyle name="SAS FM Row header 6" xfId="3136"/>
    <cellStyle name="SAS FM Row header 7" xfId="3137"/>
    <cellStyle name="SAS FM Row header_Accounts" xfId="3138"/>
    <cellStyle name="SAS FM Slicers" xfId="3139"/>
    <cellStyle name="SAS FM Slicers 2" xfId="3140"/>
    <cellStyle name="SAS FM Slicers 3" xfId="3141"/>
    <cellStyle name="SAS FM Slicers 4" xfId="3142"/>
    <cellStyle name="SAS FM Slicers 4 10" xfId="3143"/>
    <cellStyle name="SAS FM Slicers 4 2" xfId="3144"/>
    <cellStyle name="SAS FM Slicers 4 2 10" xfId="3145"/>
    <cellStyle name="SAS FM Slicers 4 2 2" xfId="3146"/>
    <cellStyle name="SAS FM Slicers 4 2 3" xfId="3147"/>
    <cellStyle name="SAS FM Slicers 4 2 4" xfId="3148"/>
    <cellStyle name="SAS FM Slicers 4 2 5" xfId="3149"/>
    <cellStyle name="SAS FM Slicers 4 2 6" xfId="3150"/>
    <cellStyle name="SAS FM Slicers 4 2 7" xfId="3151"/>
    <cellStyle name="SAS FM Slicers 4 2 8" xfId="3152"/>
    <cellStyle name="SAS FM Slicers 4 2 9" xfId="3153"/>
    <cellStyle name="SAS FM Slicers 4 3" xfId="3154"/>
    <cellStyle name="SAS FM Slicers 4 4" xfId="3155"/>
    <cellStyle name="SAS FM Slicers 4 5" xfId="3156"/>
    <cellStyle name="SAS FM Slicers 4 6" xfId="3157"/>
    <cellStyle name="SAS FM Slicers 4 7" xfId="3158"/>
    <cellStyle name="SAS FM Slicers 4 8" xfId="3159"/>
    <cellStyle name="SAS FM Slicers 4 9" xfId="3160"/>
    <cellStyle name="SAS FM Slicers 5" xfId="3161"/>
    <cellStyle name="SAS FM Slicers_Accounts" xfId="3162"/>
    <cellStyle name="SAS FM Supplemented member data cell" xfId="3163"/>
    <cellStyle name="SAS FM Supplemented member data cell 2" xfId="3164"/>
    <cellStyle name="SAS FM Writeable data cell" xfId="3165"/>
    <cellStyle name="SAS FM Writeable data cell 2" xfId="3166"/>
    <cellStyle name="SAS FM Writeable data cell 3" xfId="3167"/>
    <cellStyle name="SAS FM Writeable data cell 4" xfId="3168"/>
    <cellStyle name="SAS FM Writeable data cell 4 10" xfId="3169"/>
    <cellStyle name="SAS FM Writeable data cell 4 2" xfId="3170"/>
    <cellStyle name="SAS FM Writeable data cell 4 2 10" xfId="3171"/>
    <cellStyle name="SAS FM Writeable data cell 4 2 2" xfId="3172"/>
    <cellStyle name="SAS FM Writeable data cell 4 2 3" xfId="3173"/>
    <cellStyle name="SAS FM Writeable data cell 4 2 4" xfId="3174"/>
    <cellStyle name="SAS FM Writeable data cell 4 2 5" xfId="3175"/>
    <cellStyle name="SAS FM Writeable data cell 4 2 6" xfId="3176"/>
    <cellStyle name="SAS FM Writeable data cell 4 2 7" xfId="3177"/>
    <cellStyle name="SAS FM Writeable data cell 4 2 8" xfId="3178"/>
    <cellStyle name="SAS FM Writeable data cell 4 2 9" xfId="3179"/>
    <cellStyle name="SAS FM Writeable data cell 4 3" xfId="3180"/>
    <cellStyle name="SAS FM Writeable data cell 4 4" xfId="3181"/>
    <cellStyle name="SAS FM Writeable data cell 4 5" xfId="3182"/>
    <cellStyle name="SAS FM Writeable data cell 4 6" xfId="3183"/>
    <cellStyle name="SAS FM Writeable data cell 4 7" xfId="3184"/>
    <cellStyle name="SAS FM Writeable data cell 4 8" xfId="3185"/>
    <cellStyle name="SAS FM Writeable data cell 4 9" xfId="3186"/>
    <cellStyle name="SAS FM Writeable data cell 5" xfId="3187"/>
    <cellStyle name="SAS FM Writeable data cell 6" xfId="3188"/>
    <cellStyle name="SAS FM Writeable data cell_Accounts" xfId="3189"/>
    <cellStyle name="Standard_Allegato n. 1 D.M. 18.05.2001, n. 279" xfId="3190"/>
    <cellStyle name="Stile 1" xfId="3191"/>
    <cellStyle name="TableStyleLight1" xfId="2"/>
    <cellStyle name="TableStyleLight1 2" xfId="3192"/>
    <cellStyle name="TableStyleLight1 2 2" xfId="3193"/>
    <cellStyle name="TableStyleLight1 3" xfId="3194"/>
    <cellStyle name="Testo avviso 10" xfId="3195"/>
    <cellStyle name="Testo avviso 11" xfId="3196"/>
    <cellStyle name="Testo avviso 12" xfId="3197"/>
    <cellStyle name="Testo avviso 13" xfId="3198"/>
    <cellStyle name="Testo avviso 14" xfId="3199"/>
    <cellStyle name="Testo avviso 15" xfId="3200"/>
    <cellStyle name="Testo avviso 16" xfId="3201"/>
    <cellStyle name="Testo avviso 17" xfId="3202"/>
    <cellStyle name="Testo avviso 18" xfId="3203"/>
    <cellStyle name="Testo avviso 19" xfId="3204"/>
    <cellStyle name="Testo avviso 2" xfId="3205"/>
    <cellStyle name="Testo avviso 2 2" xfId="3206"/>
    <cellStyle name="Testo avviso 2 3" xfId="3207"/>
    <cellStyle name="Testo avviso 20" xfId="3208"/>
    <cellStyle name="Testo avviso 21" xfId="3209"/>
    <cellStyle name="Testo avviso 22" xfId="3210"/>
    <cellStyle name="Testo avviso 23" xfId="3211"/>
    <cellStyle name="Testo avviso 24" xfId="3212"/>
    <cellStyle name="Testo avviso 25" xfId="3213"/>
    <cellStyle name="Testo avviso 3" xfId="3214"/>
    <cellStyle name="Testo avviso 3 2" xfId="3215"/>
    <cellStyle name="Testo avviso 3 3" xfId="3216"/>
    <cellStyle name="Testo avviso 4" xfId="3217"/>
    <cellStyle name="Testo avviso 4 2" xfId="3218"/>
    <cellStyle name="Testo avviso 5" xfId="3219"/>
    <cellStyle name="Testo avviso 5 2" xfId="3220"/>
    <cellStyle name="Testo avviso 6" xfId="3221"/>
    <cellStyle name="Testo avviso 7" xfId="3222"/>
    <cellStyle name="Testo avviso 8" xfId="3223"/>
    <cellStyle name="Testo avviso 9" xfId="3224"/>
    <cellStyle name="Testo descrittivo 10" xfId="3225"/>
    <cellStyle name="Testo descrittivo 11" xfId="3226"/>
    <cellStyle name="Testo descrittivo 12" xfId="3227"/>
    <cellStyle name="Testo descrittivo 13" xfId="3228"/>
    <cellStyle name="Testo descrittivo 14" xfId="3229"/>
    <cellStyle name="Testo descrittivo 15" xfId="3230"/>
    <cellStyle name="Testo descrittivo 16" xfId="3231"/>
    <cellStyle name="Testo descrittivo 17" xfId="3232"/>
    <cellStyle name="Testo descrittivo 18" xfId="3233"/>
    <cellStyle name="Testo descrittivo 19" xfId="3234"/>
    <cellStyle name="Testo descrittivo 2" xfId="3235"/>
    <cellStyle name="Testo descrittivo 20" xfId="3236"/>
    <cellStyle name="Testo descrittivo 21" xfId="3237"/>
    <cellStyle name="Testo descrittivo 22" xfId="3238"/>
    <cellStyle name="Testo descrittivo 23" xfId="3239"/>
    <cellStyle name="Testo descrittivo 3" xfId="3240"/>
    <cellStyle name="Testo descrittivo 4" xfId="3241"/>
    <cellStyle name="Testo descrittivo 5" xfId="3242"/>
    <cellStyle name="Testo descrittivo 6" xfId="3243"/>
    <cellStyle name="Testo descrittivo 7" xfId="3244"/>
    <cellStyle name="Testo descrittivo 8" xfId="3245"/>
    <cellStyle name="Testo descrittivo 9" xfId="3246"/>
    <cellStyle name="Times 10" xfId="3247"/>
    <cellStyle name="Title" xfId="3248"/>
    <cellStyle name="Title 10" xfId="3249"/>
    <cellStyle name="Title 11" xfId="3250"/>
    <cellStyle name="Title 12" xfId="3251"/>
    <cellStyle name="Title 13" xfId="3252"/>
    <cellStyle name="Title 14" xfId="3253"/>
    <cellStyle name="Title 15" xfId="3254"/>
    <cellStyle name="Title 16" xfId="3255"/>
    <cellStyle name="Title 17" xfId="3256"/>
    <cellStyle name="Title 18" xfId="3257"/>
    <cellStyle name="Title 19" xfId="3258"/>
    <cellStyle name="Title 2" xfId="3259"/>
    <cellStyle name="Title 3" xfId="3260"/>
    <cellStyle name="Title 4" xfId="3261"/>
    <cellStyle name="Title 5" xfId="3262"/>
    <cellStyle name="Title 6" xfId="3263"/>
    <cellStyle name="Title 7" xfId="3264"/>
    <cellStyle name="Title 8" xfId="3265"/>
    <cellStyle name="Title 9" xfId="3266"/>
    <cellStyle name="Titolo 1 10" xfId="3267"/>
    <cellStyle name="Titolo 1 11" xfId="3268"/>
    <cellStyle name="Titolo 1 12" xfId="3269"/>
    <cellStyle name="Titolo 1 13" xfId="3270"/>
    <cellStyle name="Titolo 1 14" xfId="3271"/>
    <cellStyle name="Titolo 1 15" xfId="3272"/>
    <cellStyle name="Titolo 1 16" xfId="3273"/>
    <cellStyle name="Titolo 1 17" xfId="3274"/>
    <cellStyle name="Titolo 1 18" xfId="3275"/>
    <cellStyle name="Titolo 1 19" xfId="3276"/>
    <cellStyle name="Titolo 1 2" xfId="3277"/>
    <cellStyle name="Titolo 1 20" xfId="3278"/>
    <cellStyle name="Titolo 1 21" xfId="3279"/>
    <cellStyle name="Titolo 1 22" xfId="3280"/>
    <cellStyle name="Titolo 1 23" xfId="3281"/>
    <cellStyle name="Titolo 1 3" xfId="3282"/>
    <cellStyle name="Titolo 1 4" xfId="3283"/>
    <cellStyle name="Titolo 1 5" xfId="3284"/>
    <cellStyle name="Titolo 1 6" xfId="3285"/>
    <cellStyle name="Titolo 1 7" xfId="3286"/>
    <cellStyle name="Titolo 1 8" xfId="3287"/>
    <cellStyle name="Titolo 1 9" xfId="3288"/>
    <cellStyle name="Titolo 10" xfId="3289"/>
    <cellStyle name="Titolo 11" xfId="3290"/>
    <cellStyle name="Titolo 12" xfId="3291"/>
    <cellStyle name="Titolo 13" xfId="3292"/>
    <cellStyle name="Titolo 14" xfId="3293"/>
    <cellStyle name="Titolo 15" xfId="3294"/>
    <cellStyle name="Titolo 16" xfId="3295"/>
    <cellStyle name="Titolo 17" xfId="3296"/>
    <cellStyle name="Titolo 18" xfId="3297"/>
    <cellStyle name="Titolo 19" xfId="3298"/>
    <cellStyle name="Titolo 2 10" xfId="3299"/>
    <cellStyle name="Titolo 2 11" xfId="3300"/>
    <cellStyle name="Titolo 2 12" xfId="3301"/>
    <cellStyle name="Titolo 2 13" xfId="3302"/>
    <cellStyle name="Titolo 2 14" xfId="3303"/>
    <cellStyle name="Titolo 2 15" xfId="3304"/>
    <cellStyle name="Titolo 2 16" xfId="3305"/>
    <cellStyle name="Titolo 2 17" xfId="3306"/>
    <cellStyle name="Titolo 2 18" xfId="3307"/>
    <cellStyle name="Titolo 2 19" xfId="3308"/>
    <cellStyle name="Titolo 2 2" xfId="3309"/>
    <cellStyle name="Titolo 2 20" xfId="3310"/>
    <cellStyle name="Titolo 2 21" xfId="3311"/>
    <cellStyle name="Titolo 2 22" xfId="3312"/>
    <cellStyle name="Titolo 2 23" xfId="3313"/>
    <cellStyle name="Titolo 2 3" xfId="3314"/>
    <cellStyle name="Titolo 2 4" xfId="3315"/>
    <cellStyle name="Titolo 2 5" xfId="3316"/>
    <cellStyle name="Titolo 2 6" xfId="3317"/>
    <cellStyle name="Titolo 2 7" xfId="3318"/>
    <cellStyle name="Titolo 2 8" xfId="3319"/>
    <cellStyle name="Titolo 2 9" xfId="3320"/>
    <cellStyle name="Titolo 20" xfId="3321"/>
    <cellStyle name="Titolo 21" xfId="3322"/>
    <cellStyle name="Titolo 22" xfId="3323"/>
    <cellStyle name="Titolo 23" xfId="3324"/>
    <cellStyle name="Titolo 24" xfId="3325"/>
    <cellStyle name="Titolo 25" xfId="3326"/>
    <cellStyle name="Titolo 26" xfId="3327"/>
    <cellStyle name="Titolo 3 10" xfId="3328"/>
    <cellStyle name="Titolo 3 11" xfId="3329"/>
    <cellStyle name="Titolo 3 12" xfId="3330"/>
    <cellStyle name="Titolo 3 13" xfId="3331"/>
    <cellStyle name="Titolo 3 14" xfId="3332"/>
    <cellStyle name="Titolo 3 15" xfId="3333"/>
    <cellStyle name="Titolo 3 16" xfId="3334"/>
    <cellStyle name="Titolo 3 17" xfId="3335"/>
    <cellStyle name="Titolo 3 18" xfId="3336"/>
    <cellStyle name="Titolo 3 19" xfId="3337"/>
    <cellStyle name="Titolo 3 2" xfId="3338"/>
    <cellStyle name="Titolo 3 20" xfId="3339"/>
    <cellStyle name="Titolo 3 21" xfId="3340"/>
    <cellStyle name="Titolo 3 22" xfId="3341"/>
    <cellStyle name="Titolo 3 23" xfId="3342"/>
    <cellStyle name="Titolo 3 3" xfId="3343"/>
    <cellStyle name="Titolo 3 4" xfId="3344"/>
    <cellStyle name="Titolo 3 5" xfId="3345"/>
    <cellStyle name="Titolo 3 6" xfId="3346"/>
    <cellStyle name="Titolo 3 7" xfId="3347"/>
    <cellStyle name="Titolo 3 8" xfId="3348"/>
    <cellStyle name="Titolo 3 9" xfId="3349"/>
    <cellStyle name="Titolo 4 10" xfId="3350"/>
    <cellStyle name="Titolo 4 11" xfId="3351"/>
    <cellStyle name="Titolo 4 12" xfId="3352"/>
    <cellStyle name="Titolo 4 13" xfId="3353"/>
    <cellStyle name="Titolo 4 14" xfId="3354"/>
    <cellStyle name="Titolo 4 15" xfId="3355"/>
    <cellStyle name="Titolo 4 16" xfId="3356"/>
    <cellStyle name="Titolo 4 17" xfId="3357"/>
    <cellStyle name="Titolo 4 18" xfId="3358"/>
    <cellStyle name="Titolo 4 19" xfId="3359"/>
    <cellStyle name="Titolo 4 2" xfId="3360"/>
    <cellStyle name="Titolo 4 20" xfId="3361"/>
    <cellStyle name="Titolo 4 21" xfId="3362"/>
    <cellStyle name="Titolo 4 22" xfId="3363"/>
    <cellStyle name="Titolo 4 23" xfId="3364"/>
    <cellStyle name="Titolo 4 3" xfId="3365"/>
    <cellStyle name="Titolo 4 4" xfId="3366"/>
    <cellStyle name="Titolo 4 5" xfId="3367"/>
    <cellStyle name="Titolo 4 6" xfId="3368"/>
    <cellStyle name="Titolo 4 7" xfId="3369"/>
    <cellStyle name="Titolo 4 8" xfId="3370"/>
    <cellStyle name="Titolo 4 9" xfId="3371"/>
    <cellStyle name="Titolo 5" xfId="3372"/>
    <cellStyle name="Titolo 6" xfId="3373"/>
    <cellStyle name="Titolo 7" xfId="3374"/>
    <cellStyle name="Titolo 8" xfId="3375"/>
    <cellStyle name="Titolo 9" xfId="3376"/>
    <cellStyle name="Total" xfId="3377"/>
    <cellStyle name="Total 10" xfId="3378"/>
    <cellStyle name="Total 11" xfId="3379"/>
    <cellStyle name="Total 12" xfId="3380"/>
    <cellStyle name="Total 13" xfId="3381"/>
    <cellStyle name="Total 14" xfId="3382"/>
    <cellStyle name="Total 15" xfId="3383"/>
    <cellStyle name="Total 16" xfId="3384"/>
    <cellStyle name="Total 17" xfId="3385"/>
    <cellStyle name="Total 18" xfId="3386"/>
    <cellStyle name="Total 19" xfId="3387"/>
    <cellStyle name="Total 2" xfId="3388"/>
    <cellStyle name="Total 3" xfId="3389"/>
    <cellStyle name="Total 4" xfId="3390"/>
    <cellStyle name="Total 5" xfId="3391"/>
    <cellStyle name="Total 6" xfId="3392"/>
    <cellStyle name="Total 7" xfId="3393"/>
    <cellStyle name="Total 8" xfId="3394"/>
    <cellStyle name="Total 9" xfId="3395"/>
    <cellStyle name="Totale 10" xfId="3396"/>
    <cellStyle name="Totale 10 2" xfId="3397"/>
    <cellStyle name="Totale 10 3" xfId="3398"/>
    <cellStyle name="Totale 10 4" xfId="3399"/>
    <cellStyle name="Totale 11" xfId="3400"/>
    <cellStyle name="Totale 11 2" xfId="3401"/>
    <cellStyle name="Totale 11 3" xfId="3402"/>
    <cellStyle name="Totale 11 4" xfId="3403"/>
    <cellStyle name="Totale 12" xfId="3404"/>
    <cellStyle name="Totale 12 2" xfId="3405"/>
    <cellStyle name="Totale 12 3" xfId="3406"/>
    <cellStyle name="Totale 12 4" xfId="3407"/>
    <cellStyle name="Totale 13" xfId="3408"/>
    <cellStyle name="Totale 13 2" xfId="3409"/>
    <cellStyle name="Totale 13 3" xfId="3410"/>
    <cellStyle name="Totale 13 4" xfId="3411"/>
    <cellStyle name="Totale 14" xfId="3412"/>
    <cellStyle name="Totale 14 2" xfId="3413"/>
    <cellStyle name="Totale 14 3" xfId="3414"/>
    <cellStyle name="Totale 14 4" xfId="3415"/>
    <cellStyle name="Totale 15" xfId="3416"/>
    <cellStyle name="Totale 15 2" xfId="3417"/>
    <cellStyle name="Totale 15 3" xfId="3418"/>
    <cellStyle name="Totale 15 4" xfId="3419"/>
    <cellStyle name="Totale 16" xfId="3420"/>
    <cellStyle name="Totale 16 2" xfId="3421"/>
    <cellStyle name="Totale 16 3" xfId="3422"/>
    <cellStyle name="Totale 16 4" xfId="3423"/>
    <cellStyle name="Totale 17" xfId="3424"/>
    <cellStyle name="Totale 17 2" xfId="3425"/>
    <cellStyle name="Totale 17 3" xfId="3426"/>
    <cellStyle name="Totale 17 4" xfId="3427"/>
    <cellStyle name="Totale 18" xfId="3428"/>
    <cellStyle name="Totale 18 2" xfId="3429"/>
    <cellStyle name="Totale 18 3" xfId="3430"/>
    <cellStyle name="Totale 18 4" xfId="3431"/>
    <cellStyle name="Totale 19" xfId="3432"/>
    <cellStyle name="Totale 19 2" xfId="3433"/>
    <cellStyle name="Totale 19 3" xfId="3434"/>
    <cellStyle name="Totale 19 4" xfId="3435"/>
    <cellStyle name="Totale 2" xfId="3436"/>
    <cellStyle name="Totale 2 2" xfId="3437"/>
    <cellStyle name="Totale 2 3" xfId="3438"/>
    <cellStyle name="Totale 2 4" xfId="3439"/>
    <cellStyle name="Totale 20" xfId="3440"/>
    <cellStyle name="Totale 20 2" xfId="3441"/>
    <cellStyle name="Totale 20 3" xfId="3442"/>
    <cellStyle name="Totale 20 4" xfId="3443"/>
    <cellStyle name="Totale 21" xfId="3444"/>
    <cellStyle name="Totale 21 2" xfId="3445"/>
    <cellStyle name="Totale 21 3" xfId="3446"/>
    <cellStyle name="Totale 21 4" xfId="3447"/>
    <cellStyle name="Totale 22" xfId="3448"/>
    <cellStyle name="Totale 22 2" xfId="3449"/>
    <cellStyle name="Totale 22 3" xfId="3450"/>
    <cellStyle name="Totale 22 4" xfId="3451"/>
    <cellStyle name="Totale 23" xfId="3452"/>
    <cellStyle name="Totale 23 2" xfId="3453"/>
    <cellStyle name="Totale 23 3" xfId="3454"/>
    <cellStyle name="Totale 23 4" xfId="3455"/>
    <cellStyle name="Totale 3" xfId="3456"/>
    <cellStyle name="Totale 3 2" xfId="3457"/>
    <cellStyle name="Totale 3 3" xfId="3458"/>
    <cellStyle name="Totale 3 4" xfId="3459"/>
    <cellStyle name="Totale 4" xfId="3460"/>
    <cellStyle name="Totale 4 2" xfId="3461"/>
    <cellStyle name="Totale 4 3" xfId="3462"/>
    <cellStyle name="Totale 4 4" xfId="3463"/>
    <cellStyle name="Totale 5" xfId="3464"/>
    <cellStyle name="Totale 5 2" xfId="3465"/>
    <cellStyle name="Totale 5 3" xfId="3466"/>
    <cellStyle name="Totale 5 4" xfId="3467"/>
    <cellStyle name="Totale 6" xfId="3468"/>
    <cellStyle name="Totale 6 2" xfId="3469"/>
    <cellStyle name="Totale 6 3" xfId="3470"/>
    <cellStyle name="Totale 6 4" xfId="3471"/>
    <cellStyle name="Totale 7" xfId="3472"/>
    <cellStyle name="Totale 7 2" xfId="3473"/>
    <cellStyle name="Totale 7 3" xfId="3474"/>
    <cellStyle name="Totale 7 4" xfId="3475"/>
    <cellStyle name="Totale 8" xfId="3476"/>
    <cellStyle name="Totale 8 2" xfId="3477"/>
    <cellStyle name="Totale 8 3" xfId="3478"/>
    <cellStyle name="Totale 8 4" xfId="3479"/>
    <cellStyle name="Totale 9" xfId="3480"/>
    <cellStyle name="Totale 9 2" xfId="3481"/>
    <cellStyle name="Totale 9 3" xfId="3482"/>
    <cellStyle name="Totale 9 4" xfId="3483"/>
    <cellStyle name="Valore non valido 10" xfId="3484"/>
    <cellStyle name="Valore non valido 11" xfId="3485"/>
    <cellStyle name="Valore non valido 12" xfId="3486"/>
    <cellStyle name="Valore non valido 13" xfId="3487"/>
    <cellStyle name="Valore non valido 14" xfId="3488"/>
    <cellStyle name="Valore non valido 15" xfId="3489"/>
    <cellStyle name="Valore non valido 16" xfId="3490"/>
    <cellStyle name="Valore non valido 17" xfId="3491"/>
    <cellStyle name="Valore non valido 18" xfId="3492"/>
    <cellStyle name="Valore non valido 19" xfId="3493"/>
    <cellStyle name="Valore non valido 2" xfId="3494"/>
    <cellStyle name="Valore non valido 20" xfId="3495"/>
    <cellStyle name="Valore non valido 21" xfId="3496"/>
    <cellStyle name="Valore non valido 22" xfId="3497"/>
    <cellStyle name="Valore non valido 23" xfId="3498"/>
    <cellStyle name="Valore non valido 3" xfId="3499"/>
    <cellStyle name="Valore non valido 4" xfId="3500"/>
    <cellStyle name="Valore non valido 5" xfId="3501"/>
    <cellStyle name="Valore non valido 6" xfId="3502"/>
    <cellStyle name="Valore non valido 7" xfId="3503"/>
    <cellStyle name="Valore non valido 8" xfId="3504"/>
    <cellStyle name="Valore non valido 9" xfId="3505"/>
    <cellStyle name="Valore valido 10" xfId="3506"/>
    <cellStyle name="Valore valido 11" xfId="3507"/>
    <cellStyle name="Valore valido 12" xfId="3508"/>
    <cellStyle name="Valore valido 13" xfId="3509"/>
    <cellStyle name="Valore valido 14" xfId="3510"/>
    <cellStyle name="Valore valido 15" xfId="3511"/>
    <cellStyle name="Valore valido 16" xfId="3512"/>
    <cellStyle name="Valore valido 17" xfId="3513"/>
    <cellStyle name="Valore valido 18" xfId="3514"/>
    <cellStyle name="Valore valido 19" xfId="3515"/>
    <cellStyle name="Valore valido 2" xfId="3516"/>
    <cellStyle name="Valore valido 20" xfId="3517"/>
    <cellStyle name="Valore valido 21" xfId="3518"/>
    <cellStyle name="Valore valido 22" xfId="3519"/>
    <cellStyle name="Valore valido 23" xfId="3520"/>
    <cellStyle name="Valore valido 3" xfId="3521"/>
    <cellStyle name="Valore valido 4" xfId="3522"/>
    <cellStyle name="Valore valido 5" xfId="3523"/>
    <cellStyle name="Valore valido 6" xfId="3524"/>
    <cellStyle name="Valore valido 7" xfId="3525"/>
    <cellStyle name="Valore valido 8" xfId="3526"/>
    <cellStyle name="Valore valido 9" xfId="3527"/>
    <cellStyle name="Valuta (0)_ FILE PROVA" xfId="3528"/>
    <cellStyle name="Valuta [0] 2" xfId="3529"/>
    <cellStyle name="Valuta [0] 3" xfId="3530"/>
    <cellStyle name="Valuta 2" xfId="3531"/>
    <cellStyle name="Valuta 2 2" xfId="3532"/>
    <cellStyle name="Valuta 3" xfId="3533"/>
    <cellStyle name="Valuta 4" xfId="3534"/>
    <cellStyle name="Warning Text" xfId="3535"/>
    <cellStyle name="Warning Text 2" xfId="3536"/>
  </cellStyles>
  <dxfs count="0"/>
  <tableStyles count="0" defaultTableStyle="TableStyleMedium2" defaultPivotStyle="PivotStyleLight16"/>
  <colors>
    <mruColors>
      <color rgb="FFFFCCFF"/>
      <color rgb="FF99FF99"/>
      <color rgb="FFFFFFCC"/>
      <color rgb="FFFF00FF"/>
      <color rgb="FFFF3399"/>
      <color rgb="FF99FF33"/>
      <color rgb="FFCCCCFF"/>
      <color rgb="FF3366FF"/>
      <color rgb="FFFFCC99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ana.scardina/Desktop/Bilancio_2016_giugno/2016_file/doc_bilancio_2016/Rendiconto%20Finanziario/X_rendiconto_Prospetti_bilancio_x%20stamp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ar\Assegnazione\2008\2007\Integrazione%202007\Ares\Simonetti\FSN2006\Documents%20and%20Settings\DP8000\Desktop\CFFB_Lavori_in_corso\MDC-REPARTO-Maggiori64anni\MOTORE-REGIONE-Riepilogo-STAT_MOB-PASS-MDC-2001-Magg64a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996\Documenti\Archivi%20Excel\Papardo\Contabilit&#224;%20Economica\Bilancio%202003\Documenti\Archivi%20Excel\Contabilit&#224;%20Economica\Be2002\BilEconomic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600c\SERVIZI\Documents%20and%20Settings\scivaa1\Desktop\tariffario%20base%20Trento_Al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ba\u2306\Documents%20and%20Settings\concettina_rizzo\Documenti\Download\Prospetti%20di%20verifica%201&#176;%20trimestre%202011%20Carmel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\COMUNE\Massimo%20C\Project%20Itaca\Santa%20Giulia%20-%20file%20ricevuti\Newc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\u3143\PwCDati\Advisory\Clienti\Italia\Sanit&#224;\ARS\Supporto%20tecnico-professionale\Attivit&#224;\Verifiche%20Bilancio%202008\Analisi%20di%20bilancio\Confronto%20CE_Bilancio_TabA%202008%20al%2023_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ilippi\modello%20prev\Schema%202\Schema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ff202\c_compagnone\Documenti\Giovanni\Cannizzaro\Pianta%20Organica\Pianta%20organica%201997\P.o.-Dati%20Economici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ar\Assegnazione\2008\2007\Integrazione%202007\Documents%20and%20Settings\Valentinig\Impostazioni%20locali\Temporary%20Internet%20Files\OLK3\Ipotesi%20riparto%202006-2009%20-%20050706%20-%20COSTRUZIONE%20CAPITOLI%20BILANCIO%20(3)%20-%20RIPARTO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i\Sanit&#224;%202004\RIPARTO\Aggiornamento%20DICEMBRE%202004\Ipotesi%20riparto%202005-2007%2016%20dic%202004%20-%2088.1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ar\Assegnazione\2008\2007\Integrazione%202007\Documenti\Regione%20Liguria\Liguria%20Ricerche\Modello%20Fiuggi\Ripartizione%20FSN\Rapporto%20finale\Modello%20Ingegnerizzato%202.2%20(minsal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ru\ufficio%20IV\DOCUME~1\SFE87~1.GAR\IMPOST~1\Temp\Rar$DI09.422\Previsioni%202005\AGGIORMAMENTO%203.08.04\Ipotesi%20riparto%202005-2007.%203.08.04.al%20netto%20manovr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09a.kclient.kpmg.com/Users/cbarbera/AppData/Local/Microsoft/Windows/Temporary%20Internet%20Files/Content.Outlook/3CRW937M/Tracciato%20personale_20110331%20(5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ar\Assegnazione\2008\2007\Integrazione%202007\Ares\Simonetti\FSN2006\Documents%20and%20Settings\DP8000\Desktop\CFFB_Lavori_in_corso\MDC_DRG\MOTORI\Riepilogo-PUB-PRIV-STAT_MOB-ATT-PASS-REGIONE-MDC-2001-CFFB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ru\ufficio%20IV\documenti%20valentini\Documenti\Documenti\RIPARTO\2007\RIPARTO%20IPOTESI%202006-2008\Vincolate%2002-Agosto-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\COMUNE\Franco\2001\clienti\Project%20Hunter\Project%20Hunter%20stand%20alon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\Comune\ANGELO\Project%20DUCA\Mult%20bis%203%2010-04-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ru\ufficio%20IV\documenti%20valentini\Documenti\Documenti\RIPARTO\2007\Documenti\Regione%20Liguria\Liguria%20Ricerche\Modello%20Fiuggi\Ripartizione%20FSN\Rapporto%20finale\Modello%20Ingegnerizzato%202.2%20(minsal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ar\Assegnazione\2008\2007\Integrazione%202007\Documents%20and%20Settings\valentinig\Impostazioni%20locali\Temporary%20Internet%20Files\OLK2\Modello%20Ingegnerizzato%202.2%20(minsa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Documenti\My%20documents_RS\PERSONALE\ANALISI%20FABBISOGNO\LAVORO\2008\NA%202\NA%202%20%20I%20TRIM.%20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llegamentoEsternoRipristinato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pop18.libero.it/Documents%20and%20Settings/scivaa1/Desktop/tariffario%20base%20Trento_A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\COMUNE\Massimo%20C\Project%20Itaca\Santa%20Giulia%20-%20file%20ricevuti\Modificati\Newc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ana.scardina/Desktop/Bilancio_2016_giugno/Riscontro_Regione_Bilancio_2016/ricontro%20x%205%20maggio/5%20Maggio_x_Regione/Rating%20BILANCIO%20SANITA/Rating%20AZIENDE_v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8_SPA"/>
      <sheetName val="118_SPP"/>
      <sheetName val="118_Ce"/>
      <sheetName val="Sheet 1"/>
      <sheetName val="Modello SP_Attivo (NEW)"/>
      <sheetName val="Modello SP_Passivo (NEW)"/>
      <sheetName val="Modello CE (NEW)"/>
      <sheetName val="Linee guida RF"/>
      <sheetName val="Foglio3"/>
      <sheetName val=" tab 1 e 5 immob_x_ni"/>
      <sheetName val="patrimonio tab 32_ (2)"/>
      <sheetName val="patrimonio tab 32_"/>
      <sheetName val="2016"/>
      <sheetName val="2015"/>
      <sheetName val="2016 Schema Rediconto "/>
      <sheetName val="Schema Rediconto Finanziario 15"/>
      <sheetName val="tab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"/>
      <sheetName val="QRY-EXTRA"/>
      <sheetName val="QRY-INTRA-AUTO"/>
      <sheetName val="FRONT"/>
      <sheetName val="Riepilogo-MDC"/>
      <sheetName val="ASL-Passiva"/>
      <sheetName val="MDC-Passiva"/>
      <sheetName val="FRONT-65-74"/>
      <sheetName val="Riepilogo-MDC (2)"/>
      <sheetName val="ASL-Passiva (2)"/>
      <sheetName val="MDC-Passiva (2)"/>
      <sheetName val="RIEPILOGO_MDC-65-74"/>
      <sheetName val="ASL-PASS-65-74"/>
      <sheetName val="RIEP_MDC-PASS-TASSO-65-74"/>
      <sheetName val="FRONT-75"/>
      <sheetName val="RIEPILOGO_MDC-75"/>
      <sheetName val="ASL-PASS-75"/>
      <sheetName val="RIEP_MDC-PASS-TASSO-75"/>
      <sheetName val="RIEPILOGO_MDC-PASS-TOT"/>
      <sheetName val="RIEPILOGO_MDC-PASS-AUTO"/>
      <sheetName val="RIEPILOGO_MDC-PASS-INTRA"/>
      <sheetName val="RIEPILOGO_MDC-PASS-EXTRA"/>
      <sheetName val="VALORI"/>
      <sheetName val="categoria"/>
      <sheetName val="residenza"/>
    </sheetNames>
    <sheetDataSet>
      <sheetData sheetId="0" refreshError="1">
        <row r="21">
          <cell r="I21" t="str">
            <v>160-101</v>
          </cell>
        </row>
        <row r="22">
          <cell r="I22" t="str">
            <v>160-102</v>
          </cell>
        </row>
        <row r="23">
          <cell r="I23" t="str">
            <v>160-103</v>
          </cell>
        </row>
        <row r="24">
          <cell r="I24" t="str">
            <v>160-104</v>
          </cell>
        </row>
        <row r="25">
          <cell r="I25" t="str">
            <v>160-105</v>
          </cell>
        </row>
        <row r="26">
          <cell r="I26" t="str">
            <v>160-106</v>
          </cell>
        </row>
        <row r="27">
          <cell r="I27" t="str">
            <v>160-107</v>
          </cell>
        </row>
        <row r="28">
          <cell r="I28" t="str">
            <v>160-108</v>
          </cell>
        </row>
        <row r="29">
          <cell r="I29" t="str">
            <v>160-109</v>
          </cell>
        </row>
        <row r="30">
          <cell r="I30" t="str">
            <v>160-110</v>
          </cell>
        </row>
        <row r="31">
          <cell r="I31" t="str">
            <v>160-111</v>
          </cell>
        </row>
        <row r="32">
          <cell r="I32" t="str">
            <v>160-112</v>
          </cell>
        </row>
        <row r="33">
          <cell r="I33" t="str">
            <v>160-903</v>
          </cell>
        </row>
        <row r="34">
          <cell r="I34" t="str">
            <v>160-904</v>
          </cell>
        </row>
        <row r="35">
          <cell r="I35" t="str">
            <v>160-907</v>
          </cell>
        </row>
        <row r="36">
          <cell r="I36" t="str">
            <v>160-908</v>
          </cell>
        </row>
        <row r="37">
          <cell r="I37" t="str">
            <v>160-909</v>
          </cell>
        </row>
        <row r="38">
          <cell r="I38" t="str">
            <v>160-910</v>
          </cell>
        </row>
        <row r="39">
          <cell r="I39" t="str">
            <v>160-078</v>
          </cell>
        </row>
        <row r="40">
          <cell r="I40" t="str">
            <v>160-080</v>
          </cell>
        </row>
        <row r="41">
          <cell r="I41" t="str">
            <v>160-905</v>
          </cell>
        </row>
        <row r="42">
          <cell r="I42" t="str">
            <v>160-902</v>
          </cell>
        </row>
        <row r="43">
          <cell r="I43" t="str">
            <v>160-906</v>
          </cell>
        </row>
        <row r="44">
          <cell r="I44" t="str">
            <v>160-901</v>
          </cell>
        </row>
        <row r="91">
          <cell r="H91">
            <v>0</v>
          </cell>
        </row>
        <row r="92">
          <cell r="H92">
            <v>1</v>
          </cell>
        </row>
        <row r="93">
          <cell r="H93">
            <v>2</v>
          </cell>
        </row>
        <row r="94">
          <cell r="H94">
            <v>3</v>
          </cell>
        </row>
        <row r="95">
          <cell r="H95">
            <v>4</v>
          </cell>
        </row>
        <row r="96">
          <cell r="H96">
            <v>5</v>
          </cell>
        </row>
        <row r="97">
          <cell r="H97">
            <v>6</v>
          </cell>
        </row>
        <row r="98">
          <cell r="H98">
            <v>7</v>
          </cell>
        </row>
        <row r="99">
          <cell r="H99">
            <v>8</v>
          </cell>
        </row>
        <row r="100">
          <cell r="H100">
            <v>9</v>
          </cell>
        </row>
        <row r="101">
          <cell r="H101">
            <v>10</v>
          </cell>
        </row>
        <row r="102">
          <cell r="H102">
            <v>11</v>
          </cell>
        </row>
        <row r="103">
          <cell r="H103">
            <v>12</v>
          </cell>
        </row>
        <row r="104">
          <cell r="H104">
            <v>13</v>
          </cell>
        </row>
        <row r="105">
          <cell r="H105">
            <v>14</v>
          </cell>
        </row>
        <row r="106">
          <cell r="H106">
            <v>15</v>
          </cell>
        </row>
        <row r="107">
          <cell r="H107">
            <v>16</v>
          </cell>
        </row>
        <row r="108">
          <cell r="H108">
            <v>17</v>
          </cell>
        </row>
        <row r="109">
          <cell r="H109">
            <v>18</v>
          </cell>
        </row>
        <row r="110">
          <cell r="H110">
            <v>19</v>
          </cell>
        </row>
        <row r="111">
          <cell r="H111">
            <v>20</v>
          </cell>
        </row>
        <row r="112">
          <cell r="H112">
            <v>21</v>
          </cell>
        </row>
        <row r="113">
          <cell r="H113">
            <v>22</v>
          </cell>
        </row>
        <row r="114">
          <cell r="H114">
            <v>23</v>
          </cell>
        </row>
        <row r="115">
          <cell r="H115">
            <v>24</v>
          </cell>
        </row>
        <row r="116">
          <cell r="H116">
            <v>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C"/>
      <sheetName val="CONTI"/>
      <sheetName val="BILRIC"/>
      <sheetName val="NOTAINT"/>
      <sheetName val="RF"/>
      <sheetName val="RN"/>
      <sheetName val="Assumptions"/>
      <sheetName val="0"/>
      <sheetName val="Input"/>
      <sheetName val="TB"/>
      <sheetName val="Dat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cia 1"/>
      <sheetName val="Fascia 2"/>
      <sheetName val="Fascia 3"/>
      <sheetName val="Foglio1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zzi contr DA2175_2010 "/>
      <sheetName val="utilizzi contr DA2495_09"/>
      <sheetName val="Mod. CE I 2011"/>
      <sheetName val="Bil. ver."/>
      <sheetName val=" specifica contributi"/>
      <sheetName val="Mod.rilevaz.Territoriale "/>
      <sheetName val="Gestione Ordini "/>
      <sheetName val="Gest. pers. dipend. "/>
      <sheetName val="Foglio1"/>
      <sheetName val="elenco"/>
      <sheetName val="ap.Aziende"/>
      <sheetName val="appoggio2"/>
      <sheetName val="Bil_ ver_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oject"/>
      <sheetName val="Timing Inv"/>
      <sheetName val="Cash flow inv"/>
      <sheetName val="WorkCap"/>
      <sheetName val="FixAss"/>
      <sheetName val="Proforma"/>
      <sheetName val="Newco"/>
      <sheetName val="Dati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 2008"/>
      <sheetName val="SCHEMA bilancio 2008"/>
      <sheetName val="SP 2008"/>
      <sheetName val="TOT ASL anno def "/>
      <sheetName val="TOT AO anno def"/>
      <sheetName val="WorkCap"/>
      <sheetName val="Newco"/>
      <sheetName val="0"/>
    </sheetNames>
    <sheetDataSet>
      <sheetData sheetId="0">
        <row r="2">
          <cell r="C2" t="str">
            <v>CODICE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</row>
        <row r="16">
          <cell r="I16">
            <v>4.2431372628119579E-2</v>
          </cell>
        </row>
        <row r="20">
          <cell r="I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sa PO delibera .......del 95"/>
      <sheetName val="Spesa organico attuale"/>
      <sheetName val="Spesa PO 31.08.93 rideterminata"/>
      <sheetName val="Spesa proposta PO"/>
      <sheetName val="RAFFRONTO SPESA"/>
      <sheetName val="RAFFRONTO ORGANICI"/>
      <sheetName val="P.O. delib. 22.12.95"/>
      <sheetName val="Pianta Organica Proposta 08.96"/>
      <sheetName val="Parametri stipendial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A6">
            <v>1</v>
          </cell>
          <cell r="B6" t="str">
            <v>ADIR11</v>
          </cell>
          <cell r="C6">
            <v>38</v>
          </cell>
          <cell r="D6">
            <v>6.333333333333333</v>
          </cell>
          <cell r="E6" t="str">
            <v>Ammvo</v>
          </cell>
          <cell r="F6">
            <v>11</v>
          </cell>
          <cell r="G6" t="str">
            <v>DIRETTORE AMMINISTRATIVO CAPO SERVIZIO</v>
          </cell>
          <cell r="H6">
            <v>92716000</v>
          </cell>
          <cell r="I6">
            <v>89150000</v>
          </cell>
          <cell r="J6">
            <v>88954</v>
          </cell>
        </row>
        <row r="7">
          <cell r="A7">
            <v>2</v>
          </cell>
          <cell r="B7" t="str">
            <v>ADIR10</v>
          </cell>
          <cell r="C7">
            <v>38</v>
          </cell>
          <cell r="D7">
            <v>6.333333333333333</v>
          </cell>
          <cell r="E7" t="str">
            <v>Ammvo</v>
          </cell>
          <cell r="F7">
            <v>10</v>
          </cell>
          <cell r="G7" t="str">
            <v>DIRETTORE AMMINISTRATIVO</v>
          </cell>
          <cell r="H7">
            <v>72176000</v>
          </cell>
          <cell r="I7">
            <v>69400000</v>
          </cell>
          <cell r="J7">
            <v>73278</v>
          </cell>
        </row>
        <row r="8">
          <cell r="A8">
            <v>3</v>
          </cell>
          <cell r="B8" t="str">
            <v>ADIR09</v>
          </cell>
          <cell r="C8">
            <v>38</v>
          </cell>
          <cell r="D8">
            <v>6.333333333333333</v>
          </cell>
          <cell r="E8" t="str">
            <v>Ammvo</v>
          </cell>
          <cell r="F8">
            <v>9</v>
          </cell>
          <cell r="G8" t="str">
            <v>VICE DIRETTORE AMMINISTRATIVO</v>
          </cell>
          <cell r="H8">
            <v>53560000</v>
          </cell>
          <cell r="I8">
            <v>51500000</v>
          </cell>
          <cell r="J8">
            <v>62835</v>
          </cell>
        </row>
        <row r="9">
          <cell r="A9">
            <v>4</v>
          </cell>
          <cell r="B9" t="str">
            <v>ACOL08/B</v>
          </cell>
          <cell r="C9">
            <v>36</v>
          </cell>
          <cell r="D9">
            <v>6</v>
          </cell>
          <cell r="E9" t="str">
            <v>Ammvo</v>
          </cell>
          <cell r="F9">
            <v>8</v>
          </cell>
          <cell r="G9" t="str">
            <v>COLLABORATORE AMMINISTRATIVO COORD. + 3A</v>
          </cell>
          <cell r="H9">
            <v>46384000</v>
          </cell>
          <cell r="I9">
            <v>44600000</v>
          </cell>
          <cell r="J9">
            <v>53424</v>
          </cell>
        </row>
        <row r="10">
          <cell r="A10">
            <v>5</v>
          </cell>
          <cell r="B10" t="str">
            <v>ACOL08</v>
          </cell>
          <cell r="C10">
            <v>36</v>
          </cell>
          <cell r="D10">
            <v>6</v>
          </cell>
          <cell r="E10" t="str">
            <v>Ammvo</v>
          </cell>
          <cell r="F10">
            <v>8</v>
          </cell>
          <cell r="G10" t="str">
            <v>COLLABORATORE AMMINISTRATIVO COORDINATORE</v>
          </cell>
          <cell r="H10">
            <v>46384000</v>
          </cell>
          <cell r="I10">
            <v>44600000</v>
          </cell>
          <cell r="J10">
            <v>53424</v>
          </cell>
        </row>
        <row r="11">
          <cell r="A11">
            <v>6</v>
          </cell>
          <cell r="B11" t="str">
            <v>ACOL07</v>
          </cell>
          <cell r="C11">
            <v>36</v>
          </cell>
          <cell r="D11">
            <v>6</v>
          </cell>
          <cell r="E11" t="str">
            <v>Ammvo</v>
          </cell>
          <cell r="F11">
            <v>7</v>
          </cell>
          <cell r="G11" t="str">
            <v>COLLABORATORE AMMINISTRATIVO</v>
          </cell>
          <cell r="H11">
            <v>42172000</v>
          </cell>
          <cell r="I11">
            <v>40550000</v>
          </cell>
          <cell r="J11">
            <v>48622</v>
          </cell>
        </row>
        <row r="12">
          <cell r="A12">
            <v>7</v>
          </cell>
          <cell r="B12" t="str">
            <v>AASS06</v>
          </cell>
          <cell r="C12">
            <v>36</v>
          </cell>
          <cell r="D12">
            <v>6</v>
          </cell>
          <cell r="E12" t="str">
            <v>Ammvo</v>
          </cell>
          <cell r="F12">
            <v>6</v>
          </cell>
          <cell r="G12" t="str">
            <v>ASSISTENTE AMMINISTRATIVO</v>
          </cell>
          <cell r="H12">
            <v>39000000</v>
          </cell>
          <cell r="I12">
            <v>37500000</v>
          </cell>
          <cell r="J12">
            <v>45336</v>
          </cell>
        </row>
        <row r="13">
          <cell r="A13">
            <v>8</v>
          </cell>
          <cell r="B13" t="str">
            <v>ACOA04</v>
          </cell>
          <cell r="C13">
            <v>36</v>
          </cell>
          <cell r="D13">
            <v>6</v>
          </cell>
          <cell r="E13" t="str">
            <v>Ammvo</v>
          </cell>
          <cell r="F13">
            <v>4</v>
          </cell>
          <cell r="G13" t="str">
            <v>COADIUTORE AMMINISTATIVO</v>
          </cell>
          <cell r="H13">
            <v>33956000</v>
          </cell>
          <cell r="I13">
            <v>32650000</v>
          </cell>
          <cell r="J13">
            <v>41150</v>
          </cell>
        </row>
        <row r="14">
          <cell r="A14">
            <v>9</v>
          </cell>
          <cell r="B14" t="str">
            <v>ACOM03</v>
          </cell>
          <cell r="C14">
            <v>36</v>
          </cell>
          <cell r="D14">
            <v>6</v>
          </cell>
          <cell r="E14" t="str">
            <v>Ammvo</v>
          </cell>
          <cell r="F14">
            <v>3</v>
          </cell>
          <cell r="G14" t="str">
            <v>COMMESSO</v>
          </cell>
          <cell r="H14">
            <v>31200000</v>
          </cell>
          <cell r="I14">
            <v>30000000</v>
          </cell>
          <cell r="J14">
            <v>38607</v>
          </cell>
        </row>
        <row r="15">
          <cell r="A15">
            <v>10</v>
          </cell>
          <cell r="B15" t="str">
            <v>PPRO09</v>
          </cell>
          <cell r="C15">
            <v>38</v>
          </cell>
          <cell r="D15">
            <v>6.333333333333333</v>
          </cell>
          <cell r="E15" t="str">
            <v>Profle</v>
          </cell>
          <cell r="F15">
            <v>9</v>
          </cell>
          <cell r="G15" t="str">
            <v>DIRIGENTE DEL RUOLO PROFESSIONALE</v>
          </cell>
          <cell r="H15">
            <v>52684499.999999993</v>
          </cell>
          <cell r="I15">
            <v>51500000</v>
          </cell>
          <cell r="J15">
            <v>62835</v>
          </cell>
        </row>
        <row r="16">
          <cell r="A16">
            <v>11</v>
          </cell>
          <cell r="B16" t="str">
            <v>SDIR11/P</v>
          </cell>
          <cell r="C16">
            <v>38</v>
          </cell>
          <cell r="D16">
            <v>6.333333333333333</v>
          </cell>
          <cell r="E16" t="str">
            <v>Sanitario</v>
          </cell>
          <cell r="F16">
            <v>11</v>
          </cell>
          <cell r="G16" t="str">
            <v>DIRETTORE SANITARIO TP</v>
          </cell>
          <cell r="H16">
            <v>118619750</v>
          </cell>
          <cell r="I16">
            <v>111500000</v>
          </cell>
          <cell r="J16">
            <v>129876</v>
          </cell>
        </row>
        <row r="17">
          <cell r="A17">
            <v>12</v>
          </cell>
          <cell r="B17" t="str">
            <v>SFAR11</v>
          </cell>
          <cell r="C17">
            <v>38</v>
          </cell>
          <cell r="D17">
            <v>6.333333333333333</v>
          </cell>
          <cell r="E17" t="str">
            <v>Sanitario</v>
          </cell>
          <cell r="F17">
            <v>11</v>
          </cell>
          <cell r="G17" t="str">
            <v>FARMACISTA DIRIGENTE</v>
          </cell>
          <cell r="H17">
            <v>96869500</v>
          </cell>
          <cell r="I17">
            <v>91000000</v>
          </cell>
          <cell r="J17">
            <v>87846</v>
          </cell>
        </row>
        <row r="18">
          <cell r="A18">
            <v>13</v>
          </cell>
          <cell r="B18" t="str">
            <v>SPRIC11/P</v>
          </cell>
          <cell r="C18">
            <v>38</v>
          </cell>
          <cell r="D18">
            <v>6.333333333333333</v>
          </cell>
          <cell r="E18" t="str">
            <v>Sanitario</v>
          </cell>
          <cell r="F18">
            <v>11</v>
          </cell>
          <cell r="G18" t="str">
            <v>PRIMARIO OSPEDALIERO CHIRURGIA TP</v>
          </cell>
          <cell r="H18">
            <v>121583850</v>
          </cell>
          <cell r="I18">
            <v>115300000</v>
          </cell>
          <cell r="J18">
            <v>132801</v>
          </cell>
        </row>
        <row r="19">
          <cell r="A19">
            <v>14</v>
          </cell>
          <cell r="B19" t="str">
            <v>SPRIM11/P</v>
          </cell>
          <cell r="C19">
            <v>38</v>
          </cell>
          <cell r="D19">
            <v>6.333333333333333</v>
          </cell>
          <cell r="E19" t="str">
            <v>Sanitario</v>
          </cell>
          <cell r="F19">
            <v>11</v>
          </cell>
          <cell r="G19" t="str">
            <v>PRIMARIO OSPEDALIERO MEDICINA TP</v>
          </cell>
          <cell r="H19">
            <v>117353750</v>
          </cell>
          <cell r="I19">
            <v>111500000</v>
          </cell>
          <cell r="J19">
            <v>129876</v>
          </cell>
        </row>
        <row r="20">
          <cell r="A20">
            <v>15</v>
          </cell>
          <cell r="B20" t="str">
            <v>SBIO10</v>
          </cell>
          <cell r="C20">
            <v>38</v>
          </cell>
          <cell r="D20">
            <v>6.333333333333333</v>
          </cell>
          <cell r="E20" t="str">
            <v>Sanitario</v>
          </cell>
          <cell r="F20">
            <v>10</v>
          </cell>
          <cell r="G20" t="str">
            <v>BIOLOGO\CHIMICO\FISICO COADIUTORE</v>
          </cell>
          <cell r="H20">
            <v>76674625</v>
          </cell>
          <cell r="I20">
            <v>72850000</v>
          </cell>
          <cell r="J20">
            <v>77953</v>
          </cell>
        </row>
        <row r="21">
          <cell r="A21">
            <v>16</v>
          </cell>
          <cell r="B21" t="str">
            <v>SFAR10</v>
          </cell>
          <cell r="C21">
            <v>38</v>
          </cell>
          <cell r="D21">
            <v>6.333333333333333</v>
          </cell>
          <cell r="E21" t="str">
            <v>Sanitario</v>
          </cell>
          <cell r="F21">
            <v>10</v>
          </cell>
          <cell r="G21" t="str">
            <v>FARMACISTA COADIUTORE</v>
          </cell>
          <cell r="H21">
            <v>76674625</v>
          </cell>
          <cell r="I21">
            <v>72850000</v>
          </cell>
          <cell r="J21">
            <v>76601</v>
          </cell>
        </row>
        <row r="22">
          <cell r="A22">
            <v>17</v>
          </cell>
          <cell r="B22" t="str">
            <v>SAIU10/D</v>
          </cell>
          <cell r="C22">
            <v>28.5</v>
          </cell>
          <cell r="D22">
            <v>4.75</v>
          </cell>
          <cell r="E22" t="str">
            <v>Sanitario</v>
          </cell>
          <cell r="F22">
            <v>10</v>
          </cell>
          <cell r="G22" t="str">
            <v>MEDICO AIUTO TD</v>
          </cell>
          <cell r="H22">
            <v>54309000</v>
          </cell>
          <cell r="I22">
            <v>51600000</v>
          </cell>
          <cell r="J22">
            <v>59675</v>
          </cell>
        </row>
        <row r="23">
          <cell r="A23">
            <v>18</v>
          </cell>
          <cell r="B23" t="str">
            <v>SAIU10/P</v>
          </cell>
          <cell r="C23">
            <v>38</v>
          </cell>
          <cell r="D23">
            <v>6.333333333333333</v>
          </cell>
          <cell r="E23" t="str">
            <v>Sanitario</v>
          </cell>
          <cell r="F23">
            <v>10</v>
          </cell>
          <cell r="G23" t="str">
            <v>MEDICO AIUTO TP</v>
          </cell>
          <cell r="H23">
            <v>91830625</v>
          </cell>
          <cell r="I23">
            <v>87250000</v>
          </cell>
          <cell r="J23">
            <v>104798</v>
          </cell>
        </row>
        <row r="24">
          <cell r="A24">
            <v>19</v>
          </cell>
          <cell r="B24" t="str">
            <v>SPSI10</v>
          </cell>
          <cell r="C24">
            <v>38</v>
          </cell>
          <cell r="D24">
            <v>6.333333333333333</v>
          </cell>
          <cell r="E24" t="str">
            <v>Sanitario</v>
          </cell>
          <cell r="F24">
            <v>10</v>
          </cell>
          <cell r="G24" t="str">
            <v>PSICOLOGO COADIUTORE</v>
          </cell>
          <cell r="H24">
            <v>76674625</v>
          </cell>
          <cell r="I24">
            <v>72850000</v>
          </cell>
          <cell r="J24">
            <v>73278</v>
          </cell>
        </row>
        <row r="25">
          <cell r="A25">
            <v>20</v>
          </cell>
          <cell r="B25" t="str">
            <v>SDIR10/P</v>
          </cell>
          <cell r="C25">
            <v>38</v>
          </cell>
          <cell r="D25">
            <v>6.333333333333333</v>
          </cell>
          <cell r="E25" t="str">
            <v>Sanitario</v>
          </cell>
          <cell r="F25">
            <v>10</v>
          </cell>
          <cell r="G25" t="str">
            <v>VICE DIRETTORE SANITARIO TP</v>
          </cell>
          <cell r="H25">
            <v>91830625</v>
          </cell>
          <cell r="I25">
            <v>87250000</v>
          </cell>
          <cell r="J25">
            <v>104798</v>
          </cell>
        </row>
        <row r="26">
          <cell r="A26">
            <v>21</v>
          </cell>
          <cell r="B26" t="str">
            <v>SASS09/D</v>
          </cell>
          <cell r="C26">
            <v>28.5</v>
          </cell>
          <cell r="D26">
            <v>4.75</v>
          </cell>
          <cell r="E26" t="str">
            <v>Sanitario</v>
          </cell>
          <cell r="F26">
            <v>9</v>
          </cell>
          <cell r="G26" t="str">
            <v>ASSISTENTE MEDICO TD</v>
          </cell>
          <cell r="H26">
            <v>43152500</v>
          </cell>
          <cell r="I26">
            <v>41000000</v>
          </cell>
          <cell r="J26">
            <v>51453</v>
          </cell>
        </row>
        <row r="27">
          <cell r="A27">
            <v>22</v>
          </cell>
          <cell r="B27" t="str">
            <v>SASS09/P</v>
          </cell>
          <cell r="C27">
            <v>38</v>
          </cell>
          <cell r="D27">
            <v>6.333333333333333</v>
          </cell>
          <cell r="E27" t="str">
            <v>Sanitario</v>
          </cell>
          <cell r="F27">
            <v>9</v>
          </cell>
          <cell r="G27" t="str">
            <v>ASSISTENTE MEDICO TP</v>
          </cell>
          <cell r="H27">
            <v>72306750</v>
          </cell>
          <cell r="I27">
            <v>68700000</v>
          </cell>
          <cell r="J27">
            <v>87113</v>
          </cell>
        </row>
        <row r="28">
          <cell r="A28">
            <v>23</v>
          </cell>
          <cell r="B28" t="str">
            <v>SBIO09</v>
          </cell>
          <cell r="C28">
            <v>38</v>
          </cell>
          <cell r="D28">
            <v>6.333333333333333</v>
          </cell>
          <cell r="E28" t="str">
            <v>Sanitario</v>
          </cell>
          <cell r="F28">
            <v>9</v>
          </cell>
          <cell r="G28" t="str">
            <v>BIOLOGO\CHIMICO\FISICO COLLABORATORE</v>
          </cell>
          <cell r="H28">
            <v>59676750</v>
          </cell>
          <cell r="I28">
            <v>56700000</v>
          </cell>
          <cell r="J28">
            <v>67589</v>
          </cell>
        </row>
        <row r="29">
          <cell r="A29">
            <v>24</v>
          </cell>
          <cell r="B29" t="str">
            <v>SFAR09</v>
          </cell>
          <cell r="C29">
            <v>38</v>
          </cell>
          <cell r="D29">
            <v>6.333333333333333</v>
          </cell>
          <cell r="E29" t="str">
            <v>Sanitario</v>
          </cell>
          <cell r="F29">
            <v>9</v>
          </cell>
          <cell r="G29" t="str">
            <v>FARMACISTA COLLABORATORE</v>
          </cell>
          <cell r="H29">
            <v>59676750</v>
          </cell>
          <cell r="I29">
            <v>56700000</v>
          </cell>
          <cell r="J29">
            <v>66601</v>
          </cell>
        </row>
        <row r="30">
          <cell r="A30">
            <v>25</v>
          </cell>
          <cell r="B30" t="str">
            <v>SISP09/P</v>
          </cell>
          <cell r="C30">
            <v>38</v>
          </cell>
          <cell r="D30">
            <v>6.333333333333333</v>
          </cell>
          <cell r="E30" t="str">
            <v>Sanitario</v>
          </cell>
          <cell r="F30">
            <v>9</v>
          </cell>
          <cell r="G30" t="str">
            <v>ISPETTORE SANITARIO TP</v>
          </cell>
          <cell r="H30">
            <v>72306750</v>
          </cell>
          <cell r="I30">
            <v>68700000</v>
          </cell>
          <cell r="J30">
            <v>87133</v>
          </cell>
        </row>
        <row r="31">
          <cell r="A31">
            <v>26</v>
          </cell>
          <cell r="B31" t="str">
            <v>SPSI09</v>
          </cell>
          <cell r="C31">
            <v>38</v>
          </cell>
          <cell r="D31">
            <v>6.333333333333333</v>
          </cell>
          <cell r="E31" t="str">
            <v>Sanitario</v>
          </cell>
          <cell r="F31">
            <v>9</v>
          </cell>
          <cell r="G31" t="str">
            <v>PSICOLOGO COLLABORATORE</v>
          </cell>
          <cell r="H31">
            <v>56700000</v>
          </cell>
          <cell r="I31">
            <v>56700000</v>
          </cell>
          <cell r="J31">
            <v>62835</v>
          </cell>
        </row>
        <row r="32">
          <cell r="A32">
            <v>27</v>
          </cell>
          <cell r="B32" t="str">
            <v>SASV07</v>
          </cell>
          <cell r="C32">
            <v>36</v>
          </cell>
          <cell r="D32">
            <v>6</v>
          </cell>
          <cell r="E32" t="str">
            <v>Sanitario</v>
          </cell>
          <cell r="F32">
            <v>7</v>
          </cell>
          <cell r="G32" t="str">
            <v>OPERATORE PROF.LE I CTG. - COORD.   A.S.V.</v>
          </cell>
          <cell r="H32">
            <v>41900000</v>
          </cell>
          <cell r="I32">
            <v>41900000</v>
          </cell>
          <cell r="J32">
            <v>45336</v>
          </cell>
        </row>
        <row r="33">
          <cell r="A33">
            <v>28</v>
          </cell>
          <cell r="B33" t="str">
            <v>SDIE07</v>
          </cell>
          <cell r="C33">
            <v>36</v>
          </cell>
          <cell r="D33">
            <v>6</v>
          </cell>
          <cell r="E33" t="str">
            <v>Sanitario</v>
          </cell>
          <cell r="F33">
            <v>7</v>
          </cell>
          <cell r="G33" t="str">
            <v>OPERATORE PROF.LE I CTG. - COORD.   DIETISTA</v>
          </cell>
          <cell r="H33">
            <v>40550000</v>
          </cell>
          <cell r="I33">
            <v>40550000</v>
          </cell>
          <cell r="J33">
            <v>45336</v>
          </cell>
        </row>
        <row r="34">
          <cell r="A34">
            <v>29</v>
          </cell>
          <cell r="B34" t="str">
            <v>SOST07</v>
          </cell>
          <cell r="C34">
            <v>36</v>
          </cell>
          <cell r="D34">
            <v>6</v>
          </cell>
          <cell r="E34" t="str">
            <v>Sanitario</v>
          </cell>
          <cell r="F34">
            <v>7</v>
          </cell>
          <cell r="G34" t="str">
            <v>OPERATORE PROF.LE I CTG. - COORD.   OSTETRICA</v>
          </cell>
          <cell r="H34">
            <v>41900000</v>
          </cell>
          <cell r="I34">
            <v>41900000</v>
          </cell>
          <cell r="J34">
            <v>45336</v>
          </cell>
        </row>
        <row r="35">
          <cell r="A35">
            <v>30</v>
          </cell>
          <cell r="B35" t="str">
            <v>SINF07</v>
          </cell>
          <cell r="C35">
            <v>36</v>
          </cell>
          <cell r="D35">
            <v>6</v>
          </cell>
          <cell r="E35" t="str">
            <v>Sanitario</v>
          </cell>
          <cell r="F35">
            <v>7</v>
          </cell>
          <cell r="G35" t="str">
            <v>OPERATORE PROF.LE I CTG. - COORD.  CAPO SALA</v>
          </cell>
          <cell r="H35">
            <v>43785500</v>
          </cell>
          <cell r="I35">
            <v>41900000</v>
          </cell>
          <cell r="J35">
            <v>45336</v>
          </cell>
        </row>
        <row r="36">
          <cell r="A36">
            <v>31</v>
          </cell>
          <cell r="B36" t="str">
            <v>STRX07</v>
          </cell>
          <cell r="C36">
            <v>36</v>
          </cell>
          <cell r="D36">
            <v>6</v>
          </cell>
          <cell r="E36" t="str">
            <v>Sanitario</v>
          </cell>
          <cell r="F36">
            <v>7</v>
          </cell>
          <cell r="G36" t="str">
            <v>PERSONALE TECNICO SANIT. -COORD.  TECNICO RX</v>
          </cell>
          <cell r="H36">
            <v>46032250</v>
          </cell>
          <cell r="I36">
            <v>44050000</v>
          </cell>
          <cell r="J36">
            <v>48622</v>
          </cell>
        </row>
        <row r="37">
          <cell r="A37">
            <v>32</v>
          </cell>
          <cell r="B37" t="str">
            <v>STRB07</v>
          </cell>
          <cell r="C37">
            <v>36</v>
          </cell>
          <cell r="D37">
            <v>6</v>
          </cell>
          <cell r="E37" t="str">
            <v>Sanitario</v>
          </cell>
          <cell r="F37">
            <v>7</v>
          </cell>
          <cell r="G37" t="str">
            <v>PERSONALE TECNICO SANIT. -COORD.  TERAP. RIABILIT.</v>
          </cell>
          <cell r="H37">
            <v>42374750</v>
          </cell>
          <cell r="I37">
            <v>40550000</v>
          </cell>
          <cell r="J37">
            <v>48622</v>
          </cell>
        </row>
        <row r="38">
          <cell r="A38">
            <v>33</v>
          </cell>
          <cell r="B38" t="str">
            <v>STLB07</v>
          </cell>
          <cell r="C38">
            <v>36</v>
          </cell>
          <cell r="D38">
            <v>6</v>
          </cell>
          <cell r="E38" t="str">
            <v>Sanitario</v>
          </cell>
          <cell r="F38">
            <v>7</v>
          </cell>
          <cell r="G38" t="str">
            <v>PERSONALE TECNICO SANIT. -COORD. TECNICO LABOR.</v>
          </cell>
          <cell r="H38">
            <v>42374750</v>
          </cell>
          <cell r="I38">
            <v>40550000</v>
          </cell>
          <cell r="J38">
            <v>48622</v>
          </cell>
        </row>
        <row r="39">
          <cell r="A39">
            <v>34</v>
          </cell>
          <cell r="B39" t="str">
            <v>SASV06</v>
          </cell>
          <cell r="C39">
            <v>36</v>
          </cell>
          <cell r="D39">
            <v>6</v>
          </cell>
          <cell r="E39" t="str">
            <v>Sanitario</v>
          </cell>
          <cell r="F39">
            <v>6</v>
          </cell>
          <cell r="G39" t="str">
            <v xml:space="preserve">OPERATORE PROF.LE I CTG. -  COLLAB. - A.S.V.   </v>
          </cell>
          <cell r="H39">
            <v>38650000</v>
          </cell>
          <cell r="I39">
            <v>38650000</v>
          </cell>
          <cell r="J39">
            <v>45336</v>
          </cell>
        </row>
        <row r="40">
          <cell r="A40">
            <v>35</v>
          </cell>
          <cell r="B40" t="str">
            <v>SDIE06</v>
          </cell>
          <cell r="C40">
            <v>36</v>
          </cell>
          <cell r="D40">
            <v>6</v>
          </cell>
          <cell r="E40" t="str">
            <v>Sanitario</v>
          </cell>
          <cell r="F40">
            <v>6</v>
          </cell>
          <cell r="G40" t="str">
            <v>OPERATORE PROF.LE I CTG. - COLLAB. - DIETISTA</v>
          </cell>
          <cell r="H40">
            <v>38650000</v>
          </cell>
          <cell r="I40">
            <v>38650000</v>
          </cell>
          <cell r="J40">
            <v>45336</v>
          </cell>
        </row>
        <row r="41">
          <cell r="A41">
            <v>36</v>
          </cell>
          <cell r="B41" t="str">
            <v>SINF06</v>
          </cell>
          <cell r="C41">
            <v>36</v>
          </cell>
          <cell r="D41">
            <v>6</v>
          </cell>
          <cell r="E41" t="str">
            <v>Sanitario</v>
          </cell>
          <cell r="F41">
            <v>6</v>
          </cell>
          <cell r="G41" t="str">
            <v xml:space="preserve">OPERATORE PROF.LE I CTG. - COLLAB. - INF. PROF.LE </v>
          </cell>
          <cell r="H41">
            <v>42244450</v>
          </cell>
          <cell r="I41">
            <v>38650000</v>
          </cell>
          <cell r="J41">
            <v>45336</v>
          </cell>
        </row>
        <row r="42">
          <cell r="A42">
            <v>37</v>
          </cell>
          <cell r="B42" t="str">
            <v>SOST06</v>
          </cell>
          <cell r="C42">
            <v>36</v>
          </cell>
          <cell r="D42">
            <v>6</v>
          </cell>
          <cell r="E42" t="str">
            <v>Sanitario</v>
          </cell>
          <cell r="F42">
            <v>6</v>
          </cell>
          <cell r="G42" t="str">
            <v xml:space="preserve">OPERATORE PROF.LE I CTG. - COLLAB. - OSTETRICA  </v>
          </cell>
          <cell r="H42">
            <v>39250000</v>
          </cell>
          <cell r="I42">
            <v>38650000</v>
          </cell>
          <cell r="J42">
            <v>45336</v>
          </cell>
        </row>
        <row r="43">
          <cell r="A43">
            <v>38</v>
          </cell>
          <cell r="B43" t="str">
            <v>SPOD06</v>
          </cell>
          <cell r="C43">
            <v>36</v>
          </cell>
          <cell r="D43">
            <v>6</v>
          </cell>
          <cell r="E43" t="str">
            <v>Sanitario</v>
          </cell>
          <cell r="F43">
            <v>6</v>
          </cell>
          <cell r="G43" t="str">
            <v xml:space="preserve">OPERATORE PROF.LE I CTG. - COLLAB. - PODOLOGO </v>
          </cell>
          <cell r="H43">
            <v>38650000</v>
          </cell>
          <cell r="I43">
            <v>38650000</v>
          </cell>
          <cell r="J43">
            <v>45336</v>
          </cell>
        </row>
        <row r="44">
          <cell r="A44">
            <v>39</v>
          </cell>
          <cell r="B44" t="str">
            <v>STLB06</v>
          </cell>
          <cell r="C44">
            <v>36</v>
          </cell>
          <cell r="D44">
            <v>6</v>
          </cell>
          <cell r="E44" t="str">
            <v>Sanitario</v>
          </cell>
          <cell r="F44">
            <v>6</v>
          </cell>
          <cell r="G44" t="str">
            <v>PERSONALE TECNICO-SANIT.-COLLAB. TECN. LABORAT.</v>
          </cell>
          <cell r="H44">
            <v>40125000</v>
          </cell>
          <cell r="I44">
            <v>37500000</v>
          </cell>
          <cell r="J44">
            <v>45336</v>
          </cell>
        </row>
        <row r="45">
          <cell r="A45">
            <v>40</v>
          </cell>
          <cell r="B45" t="str">
            <v>STRX06</v>
          </cell>
          <cell r="C45">
            <v>36</v>
          </cell>
          <cell r="D45">
            <v>6</v>
          </cell>
          <cell r="E45" t="str">
            <v>Sanitario</v>
          </cell>
          <cell r="F45">
            <v>6</v>
          </cell>
          <cell r="G45" t="str">
            <v>PERSONALE TECNICO-SANIT.-COLLAB. TECNICO RX.</v>
          </cell>
          <cell r="H45">
            <v>43870000</v>
          </cell>
          <cell r="I45">
            <v>41000000</v>
          </cell>
          <cell r="J45">
            <v>45336</v>
          </cell>
        </row>
        <row r="46">
          <cell r="A46">
            <v>41</v>
          </cell>
          <cell r="B46" t="str">
            <v>STRB06</v>
          </cell>
          <cell r="C46">
            <v>36</v>
          </cell>
          <cell r="D46">
            <v>6</v>
          </cell>
          <cell r="E46" t="str">
            <v>Sanitario</v>
          </cell>
          <cell r="F46">
            <v>6</v>
          </cell>
          <cell r="G46" t="str">
            <v>PERSONALE TECNICO-SANIT.-COLLAB. TERAP. RIABIL.</v>
          </cell>
          <cell r="H46">
            <v>40125000</v>
          </cell>
          <cell r="I46">
            <v>37500000</v>
          </cell>
          <cell r="J46">
            <v>45336</v>
          </cell>
        </row>
        <row r="47">
          <cell r="A47">
            <v>42</v>
          </cell>
          <cell r="B47" t="str">
            <v>SGEN05</v>
          </cell>
          <cell r="C47">
            <v>36</v>
          </cell>
          <cell r="D47">
            <v>6</v>
          </cell>
          <cell r="E47" t="str">
            <v>Sanitario</v>
          </cell>
          <cell r="F47">
            <v>5</v>
          </cell>
          <cell r="G47" t="str">
            <v>OPERATORE PROFESSIONALE II CTG. GENER./PSICH.</v>
          </cell>
          <cell r="H47">
            <v>38232000</v>
          </cell>
          <cell r="I47">
            <v>35400000</v>
          </cell>
          <cell r="J47">
            <v>41682</v>
          </cell>
        </row>
        <row r="48">
          <cell r="A48">
            <v>43</v>
          </cell>
          <cell r="B48" t="str">
            <v>SMAS05</v>
          </cell>
          <cell r="C48">
            <v>36</v>
          </cell>
          <cell r="D48">
            <v>6</v>
          </cell>
          <cell r="E48" t="str">
            <v>Sanitario</v>
          </cell>
          <cell r="F48">
            <v>5</v>
          </cell>
          <cell r="G48" t="str">
            <v>OPERATORE PROFESSIONALE II CTG. MASSOFISIOT.</v>
          </cell>
          <cell r="H48">
            <v>34400000</v>
          </cell>
          <cell r="I48">
            <v>34400000</v>
          </cell>
          <cell r="J48">
            <v>41682</v>
          </cell>
        </row>
        <row r="49">
          <cell r="A49">
            <v>44</v>
          </cell>
          <cell r="B49" t="str">
            <v>TSOC07</v>
          </cell>
          <cell r="C49">
            <v>36</v>
          </cell>
          <cell r="D49">
            <v>6</v>
          </cell>
          <cell r="E49" t="str">
            <v>Tecnico</v>
          </cell>
          <cell r="F49">
            <v>7</v>
          </cell>
          <cell r="G49" t="str">
            <v>ASSISTENTE SOCIALE COORDINATORE</v>
          </cell>
          <cell r="H49">
            <v>40550000</v>
          </cell>
          <cell r="I49">
            <v>40550000</v>
          </cell>
          <cell r="J49">
            <v>48622</v>
          </cell>
        </row>
        <row r="50">
          <cell r="A50">
            <v>45</v>
          </cell>
          <cell r="B50" t="str">
            <v>TSOC06</v>
          </cell>
          <cell r="C50">
            <v>36</v>
          </cell>
          <cell r="D50">
            <v>6</v>
          </cell>
          <cell r="E50" t="str">
            <v>Tecnico</v>
          </cell>
          <cell r="F50">
            <v>6</v>
          </cell>
          <cell r="G50" t="str">
            <v>ASSISTENTE SOCIALE  COLLABORATORE</v>
          </cell>
          <cell r="H50">
            <v>37500000</v>
          </cell>
          <cell r="I50">
            <v>37500000</v>
          </cell>
          <cell r="J50">
            <v>45336</v>
          </cell>
        </row>
        <row r="51">
          <cell r="A51">
            <v>46</v>
          </cell>
          <cell r="B51" t="str">
            <v>TASS06</v>
          </cell>
          <cell r="C51">
            <v>36</v>
          </cell>
          <cell r="D51">
            <v>6</v>
          </cell>
          <cell r="E51" t="str">
            <v>Tecnico</v>
          </cell>
          <cell r="F51">
            <v>6</v>
          </cell>
          <cell r="G51" t="str">
            <v>ASSISTENTE TECNICO</v>
          </cell>
          <cell r="H51">
            <v>37500000</v>
          </cell>
          <cell r="I51">
            <v>37500000</v>
          </cell>
          <cell r="J51">
            <v>45336</v>
          </cell>
        </row>
        <row r="52">
          <cell r="A52">
            <v>47</v>
          </cell>
          <cell r="B52" t="str">
            <v>TTEC04</v>
          </cell>
          <cell r="C52">
            <v>36</v>
          </cell>
          <cell r="D52">
            <v>6</v>
          </cell>
          <cell r="E52" t="str">
            <v>Tecnico</v>
          </cell>
          <cell r="F52">
            <v>4</v>
          </cell>
          <cell r="G52" t="str">
            <v>OPERATORE TECNICO</v>
          </cell>
          <cell r="H52">
            <v>34282500</v>
          </cell>
          <cell r="I52">
            <v>32650000</v>
          </cell>
          <cell r="J52">
            <v>41150</v>
          </cell>
        </row>
        <row r="53">
          <cell r="A53">
            <v>48</v>
          </cell>
          <cell r="B53" t="str">
            <v>TOTA04</v>
          </cell>
          <cell r="C53">
            <v>36</v>
          </cell>
          <cell r="D53">
            <v>6</v>
          </cell>
          <cell r="E53" t="str">
            <v>Tecnico</v>
          </cell>
          <cell r="F53">
            <v>4</v>
          </cell>
          <cell r="G53" t="str">
            <v>OPERATORE TECNICO DI ASSISTENZA</v>
          </cell>
          <cell r="H53">
            <v>34282500</v>
          </cell>
          <cell r="I53">
            <v>32650000</v>
          </cell>
          <cell r="J53">
            <v>41150</v>
          </cell>
        </row>
        <row r="54">
          <cell r="A54">
            <v>49</v>
          </cell>
          <cell r="B54" t="str">
            <v>TTEC03</v>
          </cell>
          <cell r="C54">
            <v>36</v>
          </cell>
          <cell r="D54">
            <v>6</v>
          </cell>
          <cell r="E54" t="str">
            <v>Tecnico</v>
          </cell>
          <cell r="F54">
            <v>3</v>
          </cell>
          <cell r="G54" t="str">
            <v>AUSILIARIO SOCIO-SANITARIO</v>
          </cell>
          <cell r="H54">
            <v>31500000</v>
          </cell>
          <cell r="I54">
            <v>30000000</v>
          </cell>
          <cell r="J54">
            <v>38607</v>
          </cell>
        </row>
        <row r="55">
          <cell r="A55">
            <v>50</v>
          </cell>
          <cell r="G55" t="str">
            <v>OPERATORE TECNICO RICOLLOCATO</v>
          </cell>
          <cell r="H55">
            <v>36435000</v>
          </cell>
          <cell r="I55">
            <v>34700000</v>
          </cell>
          <cell r="J55">
            <v>41150</v>
          </cell>
        </row>
        <row r="56">
          <cell r="A56">
            <v>51</v>
          </cell>
          <cell r="G56" t="str">
            <v>OPERATORE TECNICO COORDINATORE</v>
          </cell>
          <cell r="H56">
            <v>36792000</v>
          </cell>
          <cell r="I56">
            <v>35040000</v>
          </cell>
          <cell r="J56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Free Cash Flow"/>
      <sheetName val="Conto economico"/>
      <sheetName val="Menù"/>
      <sheetName val="CE 2008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  <sheetName val="Confronto con IV Trimestre 2007"/>
      <sheetName val="Input"/>
      <sheetName val="Fabb__Nazionale"/>
      <sheetName val="SINTESI_4"/>
      <sheetName val="Quadro_Macro"/>
      <sheetName val="Delibera_CIPE_2004"/>
      <sheetName val="FFR_04"/>
      <sheetName val="FFR_05"/>
      <sheetName val="FFR_06"/>
      <sheetName val="FFR_07"/>
      <sheetName val="FFR_08"/>
      <sheetName val="SINTESI_3"/>
      <sheetName val="Prev_2005cassa"/>
      <sheetName val="cassa05_tot_"/>
      <sheetName val="SINTESI_2"/>
      <sheetName val="Confronto_con_IV_Trimestre_2007"/>
      <sheetName val="Fabb__Nazionale1"/>
      <sheetName val="SINTESI_41"/>
      <sheetName val="Quadro_Macro1"/>
      <sheetName val="Delibera_CIPE_20041"/>
      <sheetName val="FFR_041"/>
      <sheetName val="FFR_051"/>
      <sheetName val="FFR_061"/>
      <sheetName val="FFR_071"/>
      <sheetName val="FFR_081"/>
      <sheetName val="SINTESI_31"/>
      <sheetName val="Prev_2005cassa1"/>
      <sheetName val="cassa05_tot_1"/>
      <sheetName val="SINTESI_21"/>
      <sheetName val="Confronto_con_IV_Trimestre_2001"/>
      <sheetName val="parametri progr"/>
      <sheetName val="Convalida"/>
    </sheetNames>
    <sheetDataSet>
      <sheetData sheetId="0"/>
      <sheetData sheetId="1"/>
      <sheetData sheetId="2"/>
      <sheetData sheetId="3"/>
      <sheetData sheetId="4" refreshError="1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/>
      <sheetData sheetId="19">
        <row r="7">
          <cell r="L7">
            <v>4.3999999999999997E-2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L7">
            <v>4.3999999999999997E-2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>
        <row r="8">
          <cell r="C8">
            <v>1500000000</v>
          </cell>
        </row>
      </sheetData>
      <sheetData sheetId="1">
        <row r="5">
          <cell r="B5">
            <v>4565677.4227499999</v>
          </cell>
        </row>
      </sheetData>
      <sheetData sheetId="2"/>
      <sheetData sheetId="3"/>
      <sheetData sheetId="4"/>
      <sheetData sheetId="5" refreshError="1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 refreshError="1">
        <row r="5"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  <sheetName val="base"/>
      <sheetName val="CE 2008"/>
      <sheetName val="parametri progr"/>
      <sheetName val="Dati"/>
      <sheetName val="0"/>
    </sheetNames>
    <sheetDataSet>
      <sheetData sheetId="0">
        <row r="12">
          <cell r="L12">
            <v>4.2999999999999997E-2</v>
          </cell>
        </row>
      </sheetData>
      <sheetData sheetId="1">
        <row r="12">
          <cell r="L12">
            <v>4.2999999999999997E-2</v>
          </cell>
        </row>
      </sheetData>
      <sheetData sheetId="2">
        <row r="12">
          <cell r="L12">
            <v>4.2999999999999997E-2</v>
          </cell>
        </row>
      </sheetData>
      <sheetData sheetId="3">
        <row r="12">
          <cell r="L12">
            <v>4.2999999999999997E-2</v>
          </cell>
        </row>
      </sheetData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Tracciato_personale"/>
      <sheetName val="_TM_Tracciato_personale_dipende"/>
      <sheetName val="Tracciato_personale_dipendente"/>
      <sheetName val="_TM_ANA_Qualifiche_Dipendente"/>
      <sheetName val="_TM_Foglio1"/>
      <sheetName val="_TM_Ana_profili gestionali"/>
      <sheetName val="_TM_Foglio4"/>
      <sheetName val="_TM_Tracciato_personale_non dip"/>
      <sheetName val="Tracciato_personale_non dip"/>
      <sheetName val="ANA_Voci costo"/>
      <sheetName val="Ana_profili gestionali"/>
      <sheetName val="Ana_profili gestionali_old"/>
      <sheetName val="Ana_profili old"/>
      <sheetName val="Posizioni organizzative"/>
      <sheetName val="ANA_CA_Qualifiche_Dipendente"/>
      <sheetName val="_TM_ANA_Qualifiche_Non dipenden"/>
      <sheetName val="ANA_Qualifiche_Non dipendente"/>
      <sheetName val="_TM_ANA_Voci costo"/>
      <sheetName val="TRNS_Voci costo_Coge"/>
      <sheetName val="PdC"/>
      <sheetName val="popolazioni"/>
      <sheetName val="Quadro Macro"/>
      <sheetName val="Da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O5" t="str">
            <v>ACAC001</v>
          </cell>
        </row>
        <row r="6">
          <cell r="O6" t="str">
            <v>ACAC002</v>
          </cell>
        </row>
        <row r="7">
          <cell r="O7" t="str">
            <v>ACAC003</v>
          </cell>
        </row>
        <row r="8">
          <cell r="O8" t="str">
            <v>ACAC004</v>
          </cell>
        </row>
        <row r="9">
          <cell r="O9" t="str">
            <v>ADAD001</v>
          </cell>
        </row>
        <row r="10">
          <cell r="O10" t="str">
            <v>PCPC001</v>
          </cell>
        </row>
        <row r="11">
          <cell r="O11" t="str">
            <v>PDPD001</v>
          </cell>
        </row>
        <row r="12">
          <cell r="O12" t="str">
            <v>PDPD002</v>
          </cell>
        </row>
        <row r="13">
          <cell r="O13" t="str">
            <v>PDPD003</v>
          </cell>
        </row>
        <row r="14">
          <cell r="O14" t="str">
            <v>SCIA001</v>
          </cell>
        </row>
        <row r="15">
          <cell r="O15" t="str">
            <v>SCIA002</v>
          </cell>
        </row>
        <row r="16">
          <cell r="O16" t="str">
            <v>SCIA003</v>
          </cell>
        </row>
        <row r="17">
          <cell r="O17" t="str">
            <v>SCIA004</v>
          </cell>
        </row>
        <row r="18">
          <cell r="O18" t="str">
            <v>SCIA005</v>
          </cell>
        </row>
        <row r="19">
          <cell r="O19" t="str">
            <v>SCII001</v>
          </cell>
        </row>
        <row r="20">
          <cell r="O20" t="str">
            <v>SCII002</v>
          </cell>
        </row>
        <row r="21">
          <cell r="O21" t="str">
            <v>SCII003</v>
          </cell>
        </row>
        <row r="22">
          <cell r="O22" t="str">
            <v>SCII004</v>
          </cell>
        </row>
        <row r="23">
          <cell r="O23" t="str">
            <v>SCRR001</v>
          </cell>
        </row>
        <row r="24">
          <cell r="O24" t="str">
            <v>SCRR002</v>
          </cell>
        </row>
        <row r="25">
          <cell r="O25" t="str">
            <v>SCRR003</v>
          </cell>
        </row>
        <row r="26">
          <cell r="O26" t="str">
            <v>SCRR004</v>
          </cell>
        </row>
        <row r="27">
          <cell r="O27" t="str">
            <v>SCRR005</v>
          </cell>
        </row>
        <row r="28">
          <cell r="O28" t="str">
            <v>SCRR006</v>
          </cell>
        </row>
        <row r="29">
          <cell r="O29" t="str">
            <v>SCRR007</v>
          </cell>
        </row>
        <row r="30">
          <cell r="O30" t="str">
            <v>SCRR008</v>
          </cell>
        </row>
        <row r="31">
          <cell r="O31" t="str">
            <v>SCRR009</v>
          </cell>
        </row>
        <row r="32">
          <cell r="O32" t="str">
            <v>SCRR010</v>
          </cell>
        </row>
        <row r="33">
          <cell r="O33" t="str">
            <v>SCRR011</v>
          </cell>
        </row>
        <row r="34">
          <cell r="O34" t="str">
            <v>SCTA001</v>
          </cell>
        </row>
        <row r="35">
          <cell r="O35" t="str">
            <v>SCTA002</v>
          </cell>
        </row>
        <row r="36">
          <cell r="O36" t="str">
            <v>SCTA003</v>
          </cell>
        </row>
        <row r="37">
          <cell r="O37" t="str">
            <v>SCTA004</v>
          </cell>
        </row>
        <row r="38">
          <cell r="O38" t="str">
            <v>SCTA005</v>
          </cell>
        </row>
        <row r="39">
          <cell r="O39" t="str">
            <v>SCTA006</v>
          </cell>
        </row>
        <row r="40">
          <cell r="O40" t="str">
            <v>SCTD001</v>
          </cell>
        </row>
        <row r="41">
          <cell r="O41" t="str">
            <v>SCTD002</v>
          </cell>
        </row>
        <row r="42">
          <cell r="O42" t="str">
            <v>SCTP001</v>
          </cell>
        </row>
        <row r="43">
          <cell r="O43" t="str">
            <v>SDAA001</v>
          </cell>
        </row>
        <row r="44">
          <cell r="O44" t="str">
            <v>SDAA002</v>
          </cell>
        </row>
        <row r="45">
          <cell r="O45" t="str">
            <v>SDAA003</v>
          </cell>
        </row>
        <row r="46">
          <cell r="O46" t="str">
            <v>SDAA004</v>
          </cell>
        </row>
        <row r="47">
          <cell r="O47" t="str">
            <v>SDAA005</v>
          </cell>
        </row>
        <row r="48">
          <cell r="O48" t="str">
            <v>SDAA006</v>
          </cell>
        </row>
        <row r="49">
          <cell r="O49" t="str">
            <v>SDAF001</v>
          </cell>
        </row>
        <row r="50">
          <cell r="O50" t="str">
            <v>SDMA001</v>
          </cell>
        </row>
        <row r="51">
          <cell r="O51" t="str">
            <v>SDMA002</v>
          </cell>
        </row>
        <row r="52">
          <cell r="O52" t="str">
            <v>SDMM001</v>
          </cell>
        </row>
        <row r="53">
          <cell r="O53" t="str">
            <v>TCTA001</v>
          </cell>
        </row>
        <row r="54">
          <cell r="O54" t="str">
            <v>TCTA002</v>
          </cell>
        </row>
        <row r="55">
          <cell r="O55" t="str">
            <v>TCTA003</v>
          </cell>
        </row>
        <row r="56">
          <cell r="O56" t="str">
            <v>TCTA004</v>
          </cell>
        </row>
        <row r="57">
          <cell r="O57" t="str">
            <v>TCTA005</v>
          </cell>
        </row>
        <row r="58">
          <cell r="O58" t="str">
            <v>TCTS001</v>
          </cell>
        </row>
        <row r="59">
          <cell r="O59" t="str">
            <v>TCTT001</v>
          </cell>
        </row>
        <row r="60">
          <cell r="O60" t="str">
            <v>TCTT002</v>
          </cell>
        </row>
        <row r="61">
          <cell r="O61" t="str">
            <v>TDTD001</v>
          </cell>
        </row>
        <row r="62">
          <cell r="O62" t="str">
            <v>TDTD002</v>
          </cell>
        </row>
        <row r="63">
          <cell r="O63" t="str">
            <v>TDTD003</v>
          </cell>
        </row>
        <row r="64">
          <cell r="O64" t="str">
            <v>TDTD004</v>
          </cell>
        </row>
        <row r="65">
          <cell r="O65" t="str">
            <v>TDTD005</v>
          </cell>
        </row>
        <row r="66">
          <cell r="O66" t="str">
            <v>TDTD006</v>
          </cell>
        </row>
      </sheetData>
      <sheetData sheetId="12" refreshError="1"/>
      <sheetData sheetId="13">
        <row r="3">
          <cell r="A3" t="str">
            <v>D01</v>
          </cell>
        </row>
        <row r="4">
          <cell r="A4" t="str">
            <v>D02</v>
          </cell>
        </row>
        <row r="5">
          <cell r="A5" t="str">
            <v>D03</v>
          </cell>
        </row>
        <row r="6">
          <cell r="A6" t="str">
            <v>D04</v>
          </cell>
        </row>
        <row r="7">
          <cell r="A7" t="str">
            <v>D06</v>
          </cell>
        </row>
        <row r="8">
          <cell r="A8" t="str">
            <v>D07</v>
          </cell>
        </row>
        <row r="9">
          <cell r="A9" t="str">
            <v>D08</v>
          </cell>
        </row>
        <row r="10">
          <cell r="A10" t="str">
            <v>D09</v>
          </cell>
        </row>
        <row r="11">
          <cell r="A11" t="str">
            <v>D10</v>
          </cell>
        </row>
        <row r="12">
          <cell r="A12" t="str">
            <v>C01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_Sys"/>
      <sheetName val="System_Tabs"/>
      <sheetName val="QRY_INPUT-EXTRA"/>
      <sheetName val="QRY_INPUT-INTRA-AUTO"/>
      <sheetName val="RIEPILOGO_MDC"/>
      <sheetName val="RIEPILOGO_MDC-PUB-PRIV"/>
      <sheetName val="TIPO_MDC"/>
      <sheetName val="ASL-ECONOMIA"/>
      <sheetName val="ASL-PUB-PRIV"/>
      <sheetName val="MDC-REG-NUM"/>
      <sheetName val="MDC-REG-VAL"/>
      <sheetName val="MDC-REG-NUM&gt;25"/>
      <sheetName val="MDC-REG-VAL&gt;25"/>
      <sheetName val="MDC-REG"/>
      <sheetName val="RIEPILOGO_MDC-PASS"/>
      <sheetName val="Riepilogo-PUB-PRIV-STAT_MOB-ATT"/>
      <sheetName val="Quadro macro"/>
      <sheetName val="Da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  <sheetName val="System_Tabs"/>
      <sheetName val="Dati"/>
      <sheetName val="Parametri_Iniz"/>
    </sheetNames>
    <sheetDataSet>
      <sheetData sheetId="0">
        <row r="12">
          <cell r="C12">
            <v>0.02</v>
          </cell>
        </row>
      </sheetData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ù"/>
      <sheetName val="Assunzioni generali"/>
      <sheetName val="Assunzioni economiche"/>
      <sheetName val="Assunzioni patrimoniali"/>
      <sheetName val="Conto economico"/>
      <sheetName val="Stato patrimoniale"/>
      <sheetName val="Fonte &amp; Impieghi"/>
      <sheetName val="Free Cash Flow"/>
      <sheetName val="WACC"/>
      <sheetName val="Valutazione DCF"/>
      <sheetName val="Valutazione DCF (2)"/>
      <sheetName val="Multipli"/>
      <sheetName val="Multipli impliciti"/>
      <sheetName val="Riepilogo Valutazioni"/>
      <sheetName val="Indici Hunter"/>
      <sheetName val="Indici comparables"/>
      <sheetName val="Schede comparables"/>
      <sheetName val="Bil. ve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t.Multipli"/>
      <sheetName val="Valutazione"/>
      <sheetName val="Società Quotate"/>
      <sheetName val="Facse"/>
      <sheetName val="Summary"/>
      <sheetName val="Descrizione"/>
      <sheetName val="Multipli transazioni"/>
      <sheetName val="Dati"/>
      <sheetName val="VALORI"/>
      <sheetName val="strutture"/>
      <sheetName val="Quadro programmatico 19-9-2005"/>
      <sheetName val="Quadro macro"/>
    </sheetNames>
    <sheetDataSet>
      <sheetData sheetId="0"/>
      <sheetData sheetId="1"/>
      <sheetData sheetId="2" refreshError="1">
        <row r="4">
          <cell r="B4" t="str">
            <v>MULTIPLI DELLE SOCIETA' QUOTATE</v>
          </cell>
          <cell r="P4" t="str">
            <v>MULTIPLI DELLE SOCIETA' QUOTATE</v>
          </cell>
        </row>
        <row r="5">
          <cell r="B5" t="str">
            <v>Fonte: Bloomberg revised</v>
          </cell>
          <cell r="P5" t="str">
            <v>Fonte: Bloomberg revised</v>
          </cell>
        </row>
        <row r="6">
          <cell r="B6" t="str">
            <v xml:space="preserve"> </v>
          </cell>
        </row>
        <row r="7">
          <cell r="B7" t="str">
            <v>SOCIETA' EUROPEE</v>
          </cell>
          <cell r="P7" t="str">
            <v>SOCIETA' EUROPEE</v>
          </cell>
        </row>
        <row r="8">
          <cell r="H8" t="str">
            <v>Average Market</v>
          </cell>
          <cell r="I8" t="str">
            <v>TEV</v>
          </cell>
          <cell r="J8" t="str">
            <v xml:space="preserve"> MULTIPLI (basati sui Dati finanziari degli ultimi 12 mesi)</v>
          </cell>
          <cell r="Q8" t="str">
            <v>RAW</v>
          </cell>
          <cell r="R8" t="str">
            <v>N° DI</v>
          </cell>
          <cell r="S8" t="str">
            <v xml:space="preserve">ULTIMI DODICI MESI </v>
          </cell>
          <cell r="Y8" t="str">
            <v>EBITDA%</v>
          </cell>
          <cell r="Z8" t="str">
            <v>EBIT%</v>
          </cell>
          <cell r="AA8" t="str">
            <v>ROI%</v>
          </cell>
          <cell r="AB8" t="str">
            <v>ROE%</v>
          </cell>
          <cell r="AC8" t="str">
            <v xml:space="preserve">Ultimo </v>
          </cell>
        </row>
        <row r="9">
          <cell r="B9" t="str">
            <v>SOCIETA'</v>
          </cell>
          <cell r="C9" t="str">
            <v>Valuta</v>
          </cell>
          <cell r="D9" t="str">
            <v>Prezzo al</v>
          </cell>
          <cell r="E9" t="str">
            <v>Valore</v>
          </cell>
          <cell r="F9" t="str">
            <v>MIN.</v>
          </cell>
          <cell r="G9" t="str">
            <v>MAX.</v>
          </cell>
          <cell r="H9" t="str">
            <v>Capitalization</v>
          </cell>
          <cell r="I9" t="str">
            <v>(in milioni)</v>
          </cell>
          <cell r="J9" t="str">
            <v>Fatturato</v>
          </cell>
          <cell r="K9" t="str">
            <v>EBITDA</v>
          </cell>
          <cell r="L9" t="str">
            <v>EBIT</v>
          </cell>
          <cell r="M9" t="str">
            <v>Utile</v>
          </cell>
          <cell r="N9" t="str">
            <v>Mezzi</v>
          </cell>
          <cell r="P9" t="str">
            <v>SOCIETA'</v>
          </cell>
          <cell r="Q9" t="str">
            <v>BETA</v>
          </cell>
          <cell r="R9" t="str">
            <v>AZIONI</v>
          </cell>
          <cell r="S9" t="str">
            <v>Posizione Fin.ria</v>
          </cell>
          <cell r="T9" t="str">
            <v>Fatturato</v>
          </cell>
          <cell r="U9" t="str">
            <v>EBITDA</v>
          </cell>
          <cell r="V9" t="str">
            <v>EBIT</v>
          </cell>
          <cell r="W9" t="str">
            <v>Utile</v>
          </cell>
          <cell r="X9" t="str">
            <v>Mezzi</v>
          </cell>
          <cell r="Y9" t="str">
            <v>su</v>
          </cell>
          <cell r="Z9" t="str">
            <v>su</v>
          </cell>
          <cell r="AA9" t="str">
            <v>su</v>
          </cell>
          <cell r="AB9" t="str">
            <v>su</v>
          </cell>
          <cell r="AC9" t="str">
            <v>dato</v>
          </cell>
        </row>
        <row r="10">
          <cell r="D10">
            <v>36938</v>
          </cell>
          <cell r="E10" t="str">
            <v>Medio</v>
          </cell>
          <cell r="F10" t="str">
            <v>52 settimane</v>
          </cell>
          <cell r="G10" t="str">
            <v>52 settimane</v>
          </cell>
          <cell r="H10" t="str">
            <v>(in milioni)</v>
          </cell>
          <cell r="J10" t="str">
            <v/>
          </cell>
          <cell r="M10" t="str">
            <v>netto</v>
          </cell>
          <cell r="N10" t="str">
            <v>propri</v>
          </cell>
          <cell r="R10" t="str">
            <v>MLN.</v>
          </cell>
          <cell r="S10" t="str">
            <v>Netta</v>
          </cell>
          <cell r="W10" t="str">
            <v>netto</v>
          </cell>
          <cell r="X10" t="str">
            <v>propri</v>
          </cell>
          <cell r="Y10" t="str">
            <v>Fatturato</v>
          </cell>
          <cell r="Z10" t="str">
            <v>Fatturato</v>
          </cell>
          <cell r="AA10" t="str">
            <v>C.I.N.</v>
          </cell>
          <cell r="AB10" t="str">
            <v>M.P.</v>
          </cell>
          <cell r="AC10" t="str">
            <v>disponibile</v>
          </cell>
        </row>
        <row r="11">
          <cell r="B11" t="str">
            <v>BODEGAS Y BEBIDAS</v>
          </cell>
          <cell r="C11" t="str">
            <v>EURO</v>
          </cell>
          <cell r="D11">
            <v>10</v>
          </cell>
          <cell r="E11">
            <v>10.84</v>
          </cell>
          <cell r="F11">
            <v>9.0500000000000007</v>
          </cell>
          <cell r="G11">
            <v>12.48</v>
          </cell>
          <cell r="H11">
            <v>192.76772</v>
          </cell>
          <cell r="I11">
            <v>294.41772000000003</v>
          </cell>
          <cell r="J11">
            <v>1.3356820687308608</v>
          </cell>
          <cell r="K11">
            <v>10.168113279226388</v>
          </cell>
          <cell r="L11">
            <v>12.825864517534308</v>
          </cell>
          <cell r="M11">
            <v>13.961593394654885</v>
          </cell>
          <cell r="N11">
            <v>1.4633069969371226</v>
          </cell>
          <cell r="P11" t="str">
            <v>BODEGAS Y BEBIDAS</v>
          </cell>
          <cell r="Q11">
            <v>0.37</v>
          </cell>
          <cell r="R11">
            <v>17.783000000000001</v>
          </cell>
          <cell r="S11">
            <v>101.65</v>
          </cell>
          <cell r="T11">
            <v>220.42500000000001</v>
          </cell>
          <cell r="U11">
            <v>28.954999999999998</v>
          </cell>
          <cell r="V11">
            <v>22.954999999999998</v>
          </cell>
          <cell r="W11">
            <v>13.807</v>
          </cell>
          <cell r="X11">
            <v>131.734298</v>
          </cell>
          <cell r="Y11">
            <v>0.13135987297266644</v>
          </cell>
          <cell r="Z11">
            <v>0.10413973006691617</v>
          </cell>
          <cell r="AA11">
            <v>7.7967453861133074E-2</v>
          </cell>
          <cell r="AB11">
            <v>0.10480945516557882</v>
          </cell>
          <cell r="AC11" t="str">
            <v>dec-00 LE</v>
          </cell>
        </row>
        <row r="12">
          <cell r="B12" t="str">
            <v xml:space="preserve"> BYB SM (ESP)</v>
          </cell>
          <cell r="P12" t="str">
            <v xml:space="preserve"> BYB SM (ESP)</v>
          </cell>
        </row>
        <row r="13">
          <cell r="B13" t="str">
            <v>BARON DE LEY</v>
          </cell>
          <cell r="C13" t="str">
            <v>EURO</v>
          </cell>
          <cell r="D13">
            <v>22.49</v>
          </cell>
          <cell r="E13">
            <v>22.54</v>
          </cell>
          <cell r="F13">
            <v>18.41</v>
          </cell>
          <cell r="G13">
            <v>27.14</v>
          </cell>
          <cell r="H13">
            <v>174.23420000000002</v>
          </cell>
          <cell r="I13">
            <v>199.6842</v>
          </cell>
          <cell r="J13">
            <v>3.9217589410216624</v>
          </cell>
          <cell r="K13">
            <v>9.4186217631243814</v>
          </cell>
          <cell r="L13">
            <v>11.780778761061947</v>
          </cell>
          <cell r="M13">
            <v>11.811687343230968</v>
          </cell>
          <cell r="N13">
            <v>2.2895427069645207</v>
          </cell>
          <cell r="P13" t="str">
            <v>BARON DE LEY</v>
          </cell>
          <cell r="Q13">
            <v>0.51</v>
          </cell>
          <cell r="R13">
            <v>7.73</v>
          </cell>
          <cell r="S13">
            <v>25.45</v>
          </cell>
          <cell r="T13">
            <v>50.917000000000002</v>
          </cell>
          <cell r="U13">
            <v>21.201000000000001</v>
          </cell>
          <cell r="V13">
            <v>16.95</v>
          </cell>
          <cell r="W13">
            <v>14.750999999999999</v>
          </cell>
          <cell r="X13">
            <v>76.099999999999994</v>
          </cell>
          <cell r="Y13">
            <v>0.41638352613076185</v>
          </cell>
          <cell r="Z13">
            <v>0.33289471100025531</v>
          </cell>
          <cell r="AA13">
            <v>8.4884031886348535E-2</v>
          </cell>
          <cell r="AB13">
            <v>0.19383705650459923</v>
          </cell>
          <cell r="AC13" t="str">
            <v>dec-00 LE</v>
          </cell>
        </row>
        <row r="14">
          <cell r="B14" t="str">
            <v>BDL SM (ESP)</v>
          </cell>
          <cell r="P14" t="str">
            <v>BDL SM (ESP)</v>
          </cell>
        </row>
        <row r="15">
          <cell r="B15" t="str">
            <v>BODEGAS RIOJANAS SA</v>
          </cell>
          <cell r="C15" t="str">
            <v>EURO</v>
          </cell>
          <cell r="D15">
            <v>8.6</v>
          </cell>
          <cell r="E15">
            <v>9.33</v>
          </cell>
          <cell r="F15">
            <v>8.0299999999999994</v>
          </cell>
          <cell r="G15">
            <v>10.69</v>
          </cell>
          <cell r="H15">
            <v>50.755200000000002</v>
          </cell>
          <cell r="I15">
            <v>62.855200000000004</v>
          </cell>
          <cell r="J15">
            <v>3.6332485549132949</v>
          </cell>
          <cell r="K15">
            <v>8.6103013698630146</v>
          </cell>
          <cell r="L15">
            <v>9.9770158730158744</v>
          </cell>
          <cell r="M15">
            <v>13.014153846153848</v>
          </cell>
          <cell r="N15">
            <v>2.6713263157894738</v>
          </cell>
          <cell r="P15" t="str">
            <v>BODEGAS RIOJANAS SA</v>
          </cell>
          <cell r="Q15">
            <v>0.38</v>
          </cell>
          <cell r="R15">
            <v>5.44</v>
          </cell>
          <cell r="S15">
            <v>12.1</v>
          </cell>
          <cell r="T15">
            <v>17.3</v>
          </cell>
          <cell r="U15">
            <v>7.3</v>
          </cell>
          <cell r="V15">
            <v>6.3</v>
          </cell>
          <cell r="W15">
            <v>3.9</v>
          </cell>
          <cell r="X15">
            <v>19</v>
          </cell>
          <cell r="Y15">
            <v>0.4219653179190751</v>
          </cell>
          <cell r="Z15">
            <v>0.36416184971098264</v>
          </cell>
          <cell r="AA15">
            <v>0.10023037075691429</v>
          </cell>
          <cell r="AB15">
            <v>0.20526315789473684</v>
          </cell>
          <cell r="AC15" t="str">
            <v>dec-99</v>
          </cell>
        </row>
        <row r="16">
          <cell r="B16" t="str">
            <v>RIO SM (ESP)</v>
          </cell>
          <cell r="P16" t="str">
            <v>RIO SM (ESP)</v>
          </cell>
        </row>
        <row r="17">
          <cell r="B17" t="str">
            <v>HAWESKO HOLDING AG</v>
          </cell>
          <cell r="C17" t="str">
            <v>EURO</v>
          </cell>
          <cell r="D17">
            <v>15.97</v>
          </cell>
          <cell r="E17">
            <v>18.2</v>
          </cell>
          <cell r="F17">
            <v>12.2</v>
          </cell>
          <cell r="G17">
            <v>29</v>
          </cell>
          <cell r="H17">
            <v>80.171000000000006</v>
          </cell>
          <cell r="I17">
            <v>210.07100000000003</v>
          </cell>
          <cell r="J17">
            <v>0.85944994424349408</v>
          </cell>
          <cell r="K17">
            <v>13.380473599528433</v>
          </cell>
          <cell r="L17">
            <v>17.666706552398821</v>
          </cell>
          <cell r="M17">
            <v>14.085850904768487</v>
          </cell>
          <cell r="N17">
            <v>1.6198434600206613</v>
          </cell>
          <cell r="P17" t="str">
            <v>HAWESKO HOLDING AG</v>
          </cell>
          <cell r="Q17">
            <v>0.5</v>
          </cell>
          <cell r="R17">
            <v>4.4050000000000002</v>
          </cell>
          <cell r="S17">
            <v>129.9</v>
          </cell>
          <cell r="T17">
            <v>244.42493877279722</v>
          </cell>
          <cell r="U17">
            <v>15.699817980090296</v>
          </cell>
          <cell r="V17">
            <v>11.890784475133321</v>
          </cell>
          <cell r="W17">
            <v>5.691597940516302</v>
          </cell>
          <cell r="X17">
            <v>49.493054099793952</v>
          </cell>
          <cell r="Y17">
            <v>6.4231653524863541E-2</v>
          </cell>
          <cell r="Z17">
            <v>4.8648000219757778E-2</v>
          </cell>
          <cell r="AA17">
            <v>5.6603645791819528E-2</v>
          </cell>
          <cell r="AB17">
            <v>0.11499791322314049</v>
          </cell>
          <cell r="AC17">
            <v>36770</v>
          </cell>
        </row>
        <row r="18">
          <cell r="B18" t="str">
            <v>HAW GR (GER)</v>
          </cell>
          <cell r="P18" t="str">
            <v>HAW GR (GER)</v>
          </cell>
        </row>
        <row r="19">
          <cell r="B19" t="str">
            <v>FEDERICO PATERNINA SA</v>
          </cell>
          <cell r="C19" t="str">
            <v>EURO</v>
          </cell>
          <cell r="D19">
            <v>6.8</v>
          </cell>
          <cell r="E19">
            <v>8.5</v>
          </cell>
          <cell r="F19">
            <v>6.5</v>
          </cell>
          <cell r="G19">
            <v>10.82</v>
          </cell>
          <cell r="H19">
            <v>52.215499999999999</v>
          </cell>
          <cell r="I19">
            <v>82.715499999999992</v>
          </cell>
          <cell r="J19">
            <v>1.458827160493827</v>
          </cell>
          <cell r="K19">
            <v>7.0097881355932188</v>
          </cell>
          <cell r="L19">
            <v>8.0306310679611634</v>
          </cell>
          <cell r="M19">
            <v>8.7025833333333331</v>
          </cell>
          <cell r="N19">
            <v>0.91126527050610817</v>
          </cell>
          <cell r="P19" t="str">
            <v>FEDERICO PATERNINA SA</v>
          </cell>
          <cell r="Q19">
            <v>0.37</v>
          </cell>
          <cell r="R19">
            <v>6.1429999999999998</v>
          </cell>
          <cell r="S19">
            <v>30.5</v>
          </cell>
          <cell r="T19">
            <v>56.7</v>
          </cell>
          <cell r="U19">
            <v>11.8</v>
          </cell>
          <cell r="V19">
            <v>10.3</v>
          </cell>
          <cell r="W19">
            <v>6</v>
          </cell>
          <cell r="X19">
            <v>57.3</v>
          </cell>
          <cell r="Y19">
            <v>0.20811287477954143</v>
          </cell>
          <cell r="Z19">
            <v>0.18165784832451498</v>
          </cell>
          <cell r="AA19">
            <v>0.12452321511687654</v>
          </cell>
          <cell r="AB19">
            <v>0.10471204188481675</v>
          </cell>
          <cell r="AC19" t="str">
            <v>dec-99</v>
          </cell>
        </row>
        <row r="20">
          <cell r="B20" t="str">
            <v xml:space="preserve"> PAT SM (ESP)</v>
          </cell>
          <cell r="P20" t="str">
            <v xml:space="preserve"> PAT SM (ESP)</v>
          </cell>
        </row>
        <row r="21">
          <cell r="B21" t="str">
            <v>CIA VINICOLA  DEL NORTE SA</v>
          </cell>
          <cell r="C21" t="str">
            <v>EURO</v>
          </cell>
          <cell r="D21">
            <v>14.94</v>
          </cell>
          <cell r="E21">
            <v>14.56</v>
          </cell>
          <cell r="F21">
            <v>13.56</v>
          </cell>
          <cell r="G21">
            <v>15.03</v>
          </cell>
          <cell r="H21">
            <v>207.48000000000002</v>
          </cell>
          <cell r="I21">
            <v>211.58</v>
          </cell>
          <cell r="J21">
            <v>6.3728915662650598</v>
          </cell>
          <cell r="K21">
            <v>17.631666666666668</v>
          </cell>
          <cell r="L21">
            <v>20.150476190476191</v>
          </cell>
          <cell r="M21">
            <v>22.309677419354838</v>
          </cell>
          <cell r="N21">
            <v>4.1830645161290327</v>
          </cell>
          <cell r="P21" t="str">
            <v>CIA VINICOLA  DEL NORTE SA</v>
          </cell>
          <cell r="Q21">
            <v>0.4</v>
          </cell>
          <cell r="R21">
            <v>14.25</v>
          </cell>
          <cell r="S21">
            <v>4.0999999999999996</v>
          </cell>
          <cell r="T21">
            <v>33.200000000000003</v>
          </cell>
          <cell r="U21">
            <v>12</v>
          </cell>
          <cell r="V21">
            <v>10.5</v>
          </cell>
          <cell r="W21">
            <v>9.3000000000000007</v>
          </cell>
          <cell r="X21">
            <v>49.6</v>
          </cell>
          <cell r="Y21">
            <v>0.36144578313253006</v>
          </cell>
          <cell r="Z21">
            <v>0.31626506024096385</v>
          </cell>
          <cell r="AA21">
            <v>4.9626618773040927E-2</v>
          </cell>
          <cell r="AB21">
            <v>0.1875</v>
          </cell>
          <cell r="AC21" t="str">
            <v>dec-99</v>
          </cell>
        </row>
        <row r="22">
          <cell r="B22" t="str">
            <v>CUN SM (ESP)</v>
          </cell>
          <cell r="P22" t="str">
            <v>CUN SM (ESP)</v>
          </cell>
        </row>
        <row r="23">
          <cell r="B23" t="str">
            <v>SEKTKELLERI SCHLOSS W. AG</v>
          </cell>
          <cell r="C23" t="str">
            <v>EURO</v>
          </cell>
          <cell r="D23">
            <v>8.25</v>
          </cell>
          <cell r="E23">
            <v>9.52</v>
          </cell>
          <cell r="F23">
            <v>7.11</v>
          </cell>
          <cell r="G23">
            <v>10.5</v>
          </cell>
          <cell r="H23">
            <v>75.398399999999995</v>
          </cell>
          <cell r="I23">
            <v>170.29840000000002</v>
          </cell>
          <cell r="J23">
            <v>0.51033383278393774</v>
          </cell>
          <cell r="K23">
            <v>6.330795539033458</v>
          </cell>
          <cell r="L23">
            <v>12.077900709219859</v>
          </cell>
          <cell r="M23">
            <v>50.265599999999999</v>
          </cell>
          <cell r="N23">
            <v>1.481304518664047</v>
          </cell>
          <cell r="P23" t="str">
            <v>SEKTKELLERI SCHLOSS W. AG</v>
          </cell>
          <cell r="Q23">
            <v>0.35</v>
          </cell>
          <cell r="R23">
            <v>7.92</v>
          </cell>
          <cell r="S23">
            <v>94.9</v>
          </cell>
          <cell r="T23">
            <v>333.7</v>
          </cell>
          <cell r="U23">
            <v>26.9</v>
          </cell>
          <cell r="V23">
            <v>14.1</v>
          </cell>
          <cell r="W23">
            <v>1.5</v>
          </cell>
          <cell r="X23">
            <v>50.9</v>
          </cell>
          <cell r="Y23">
            <v>8.0611327539706318E-2</v>
          </cell>
          <cell r="Z23">
            <v>4.2253521126760563E-2</v>
          </cell>
          <cell r="AA23">
            <v>8.2795845410174138E-2</v>
          </cell>
          <cell r="AB23">
            <v>2.9469548133595286E-2</v>
          </cell>
          <cell r="AC23" t="str">
            <v>june-00</v>
          </cell>
        </row>
        <row r="24">
          <cell r="B24" t="str">
            <v xml:space="preserve"> SWA GR (GER)</v>
          </cell>
          <cell r="P24" t="str">
            <v xml:space="preserve"> SWA GR (GER)</v>
          </cell>
        </row>
        <row r="26">
          <cell r="X26" t="str">
            <v>Media</v>
          </cell>
          <cell r="Y26">
            <v>0.24058719371416354</v>
          </cell>
          <cell r="Z26">
            <v>0.19857438867002158</v>
          </cell>
          <cell r="AA26">
            <v>8.2375883085186716E-2</v>
          </cell>
          <cell r="AB26">
            <v>0.13436988182949533</v>
          </cell>
        </row>
        <row r="27">
          <cell r="H27" t="str">
            <v xml:space="preserve">MAX. </v>
          </cell>
          <cell r="J27">
            <v>6.3728915662650598</v>
          </cell>
          <cell r="K27">
            <v>17.631666666666668</v>
          </cell>
          <cell r="L27">
            <v>20.150476190476191</v>
          </cell>
          <cell r="M27">
            <v>50.265599999999999</v>
          </cell>
          <cell r="N27">
            <v>4.1830645161290327</v>
          </cell>
        </row>
        <row r="28">
          <cell r="H28" t="str">
            <v xml:space="preserve">MIN. </v>
          </cell>
          <cell r="J28">
            <v>0.51033383278393774</v>
          </cell>
          <cell r="K28">
            <v>6.330795539033458</v>
          </cell>
          <cell r="L28">
            <v>8.0306310679611634</v>
          </cell>
          <cell r="M28">
            <v>8.7025833333333331</v>
          </cell>
          <cell r="N28">
            <v>0.91126527050610817</v>
          </cell>
          <cell r="W28" t="str">
            <v xml:space="preserve">DUCA dati </v>
          </cell>
          <cell r="X28">
            <v>2000</v>
          </cell>
          <cell r="Y28">
            <v>0.15642549639579037</v>
          </cell>
          <cell r="Z28">
            <v>0.11104600023484203</v>
          </cell>
          <cell r="AA28">
            <v>0.12946528944882782</v>
          </cell>
          <cell r="AB28">
            <v>5.8081575141747457E-2</v>
          </cell>
        </row>
        <row r="29">
          <cell r="H29" t="str">
            <v xml:space="preserve">Average </v>
          </cell>
          <cell r="J29">
            <v>2.5845988669217341</v>
          </cell>
          <cell r="K29">
            <v>10.36425147900508</v>
          </cell>
          <cell r="L29">
            <v>13.21562481023831</v>
          </cell>
          <cell r="M29">
            <v>19.164449463070905</v>
          </cell>
          <cell r="N29">
            <v>2.0885219692872807</v>
          </cell>
        </row>
        <row r="30">
          <cell r="H30" t="str">
            <v>Mediana</v>
          </cell>
          <cell r="J30">
            <v>1.458827160493827</v>
          </cell>
          <cell r="K30">
            <v>9.4186217631243814</v>
          </cell>
          <cell r="L30">
            <v>12.077900709219859</v>
          </cell>
          <cell r="M30">
            <v>13.961593394654885</v>
          </cell>
          <cell r="N30">
            <v>1.6198434600206613</v>
          </cell>
        </row>
        <row r="32">
          <cell r="B32" t="str">
            <v>MULTIPLI DELLE SOCIETA' QUOTATE</v>
          </cell>
          <cell r="P32" t="str">
            <v>MULTIPLI DELLE SOCIETA' QUOTATE</v>
          </cell>
        </row>
        <row r="34">
          <cell r="B34" t="str">
            <v>Fonte: Bloomberg revised</v>
          </cell>
        </row>
        <row r="35">
          <cell r="B35" t="str">
            <v>SOCIETA' EXTRA EUROPEE</v>
          </cell>
          <cell r="P35" t="str">
            <v>SOCIETA' EXTRA EUROPEE</v>
          </cell>
        </row>
        <row r="36">
          <cell r="H36" t="str">
            <v>Average Market</v>
          </cell>
          <cell r="I36" t="str">
            <v>TEV</v>
          </cell>
          <cell r="J36" t="str">
            <v xml:space="preserve"> MULTIPLI (basati sui Dati finanziari degli ultimi 12 mesi)</v>
          </cell>
          <cell r="Q36" t="str">
            <v>RAW</v>
          </cell>
          <cell r="R36" t="str">
            <v>N° DI</v>
          </cell>
          <cell r="S36" t="str">
            <v xml:space="preserve">ULTIMI DODICI MESI </v>
          </cell>
          <cell r="Y36" t="str">
            <v>EBITDA%</v>
          </cell>
          <cell r="Z36" t="str">
            <v>EBIT%</v>
          </cell>
          <cell r="AA36" t="str">
            <v>ROI %</v>
          </cell>
          <cell r="AB36" t="str">
            <v>ROE %</v>
          </cell>
          <cell r="AC36" t="str">
            <v xml:space="preserve">Ultimo </v>
          </cell>
        </row>
        <row r="37">
          <cell r="B37" t="str">
            <v>SOCIETA'</v>
          </cell>
          <cell r="C37" t="str">
            <v>Valuta</v>
          </cell>
          <cell r="D37" t="str">
            <v>Prezzo al</v>
          </cell>
          <cell r="E37" t="str">
            <v>Valore</v>
          </cell>
          <cell r="F37" t="str">
            <v>MIN.</v>
          </cell>
          <cell r="G37" t="str">
            <v>MAX.</v>
          </cell>
          <cell r="H37" t="str">
            <v>Capitalization</v>
          </cell>
          <cell r="I37" t="str">
            <v>(in milioni)</v>
          </cell>
          <cell r="J37" t="str">
            <v>Fatturato</v>
          </cell>
          <cell r="K37" t="str">
            <v>EBITDA</v>
          </cell>
          <cell r="L37" t="str">
            <v>EBIT</v>
          </cell>
          <cell r="M37" t="str">
            <v>Utile</v>
          </cell>
          <cell r="N37" t="str">
            <v>Mezzi</v>
          </cell>
          <cell r="P37" t="str">
            <v>SOCIETA'</v>
          </cell>
          <cell r="Q37" t="str">
            <v>BETA</v>
          </cell>
          <cell r="R37" t="str">
            <v>AZIONI</v>
          </cell>
          <cell r="S37" t="str">
            <v>Posizione Fin.ria</v>
          </cell>
          <cell r="T37" t="str">
            <v>Fatturato</v>
          </cell>
          <cell r="U37" t="str">
            <v>EBITDA</v>
          </cell>
          <cell r="V37" t="str">
            <v>EBIT</v>
          </cell>
          <cell r="W37" t="str">
            <v>Utile</v>
          </cell>
          <cell r="X37" t="str">
            <v>Mezzi</v>
          </cell>
          <cell r="Y37" t="str">
            <v>su</v>
          </cell>
          <cell r="Z37" t="str">
            <v>su</v>
          </cell>
          <cell r="AA37" t="str">
            <v>su</v>
          </cell>
          <cell r="AB37" t="str">
            <v>su</v>
          </cell>
          <cell r="AC37" t="str">
            <v>dato</v>
          </cell>
        </row>
        <row r="38">
          <cell r="D38">
            <v>36938</v>
          </cell>
          <cell r="E38" t="str">
            <v>Medio</v>
          </cell>
          <cell r="F38" t="str">
            <v>52 settimane</v>
          </cell>
          <cell r="G38" t="str">
            <v>52 settimane</v>
          </cell>
          <cell r="H38" t="str">
            <v>(in milioni)</v>
          </cell>
          <cell r="J38" t="str">
            <v/>
          </cell>
          <cell r="M38" t="str">
            <v>netto</v>
          </cell>
          <cell r="N38" t="str">
            <v>propri</v>
          </cell>
          <cell r="R38" t="str">
            <v>MLN.</v>
          </cell>
          <cell r="S38" t="str">
            <v>Netta</v>
          </cell>
          <cell r="W38" t="str">
            <v>netto</v>
          </cell>
          <cell r="X38" t="str">
            <v>propri</v>
          </cell>
          <cell r="Y38" t="str">
            <v>Fatturato</v>
          </cell>
          <cell r="Z38" t="str">
            <v>Fatturato</v>
          </cell>
          <cell r="AA38" t="str">
            <v>C.I.N.</v>
          </cell>
          <cell r="AB38" t="str">
            <v>M.P.</v>
          </cell>
          <cell r="AC38" t="str">
            <v>disponibile</v>
          </cell>
        </row>
        <row r="39">
          <cell r="B39" t="str">
            <v>PETALUMA LIMITED</v>
          </cell>
          <cell r="C39" t="str">
            <v>AUD</v>
          </cell>
          <cell r="D39">
            <v>4.8</v>
          </cell>
          <cell r="E39">
            <v>4.76</v>
          </cell>
          <cell r="F39">
            <v>4.09</v>
          </cell>
          <cell r="G39">
            <v>5.3</v>
          </cell>
          <cell r="H39">
            <v>119.11899999999999</v>
          </cell>
          <cell r="I39">
            <v>155.95899999999997</v>
          </cell>
          <cell r="J39">
            <v>3.7653066151617569</v>
          </cell>
          <cell r="K39">
            <v>12.20336463223787</v>
          </cell>
          <cell r="L39">
            <v>15.549252243270187</v>
          </cell>
          <cell r="M39">
            <v>18.907777777777778</v>
          </cell>
          <cell r="N39">
            <v>2.1094209314680361</v>
          </cell>
          <cell r="P39" t="str">
            <v>PETALUMA LIMITED</v>
          </cell>
          <cell r="Q39">
            <v>0.37</v>
          </cell>
          <cell r="R39">
            <v>25.024999999999999</v>
          </cell>
          <cell r="S39">
            <v>36.839999999999996</v>
          </cell>
          <cell r="T39">
            <v>41.42</v>
          </cell>
          <cell r="U39">
            <v>12.78</v>
          </cell>
          <cell r="V39">
            <v>10.029999999999999</v>
          </cell>
          <cell r="W39">
            <v>6.3</v>
          </cell>
          <cell r="X39">
            <v>56.47</v>
          </cell>
          <cell r="Y39">
            <v>0.30854659584741667</v>
          </cell>
          <cell r="Z39">
            <v>0.24215354901014</v>
          </cell>
          <cell r="AA39">
            <v>0.10749115850391168</v>
          </cell>
          <cell r="AB39">
            <v>0.11156366212148043</v>
          </cell>
          <cell r="AC39" t="str">
            <v>june-00</v>
          </cell>
        </row>
        <row r="40">
          <cell r="B40" t="str">
            <v>PLM AU (AUSTR.)</v>
          </cell>
          <cell r="P40" t="str">
            <v>PLM AU (AUSTR.)</v>
          </cell>
        </row>
        <row r="41">
          <cell r="B41" t="str">
            <v>PETER LEHMANN WINES LTD</v>
          </cell>
          <cell r="C41" t="str">
            <v>AUD</v>
          </cell>
          <cell r="D41">
            <v>2.35</v>
          </cell>
          <cell r="E41">
            <v>2.2799999999999998</v>
          </cell>
          <cell r="F41">
            <v>2.1</v>
          </cell>
          <cell r="G41">
            <v>2.5499999999999998</v>
          </cell>
          <cell r="H41">
            <v>79.626719999999992</v>
          </cell>
          <cell r="I41">
            <v>91.766719999999992</v>
          </cell>
          <cell r="J41">
            <v>2.5203713265586378</v>
          </cell>
          <cell r="K41">
            <v>10.17369401330377</v>
          </cell>
          <cell r="L41">
            <v>11.24592156862745</v>
          </cell>
          <cell r="M41">
            <v>15.893556886227543</v>
          </cell>
          <cell r="N41">
            <v>2.6631010033444813</v>
          </cell>
          <cell r="P41" t="str">
            <v>PETER LEHMANN WINES LTD</v>
          </cell>
          <cell r="Q41">
            <v>0.6</v>
          </cell>
          <cell r="R41">
            <v>34.923999999999999</v>
          </cell>
          <cell r="S41">
            <v>12.139999999999999</v>
          </cell>
          <cell r="T41">
            <v>36.409999999999997</v>
          </cell>
          <cell r="U41">
            <v>9.02</v>
          </cell>
          <cell r="V41">
            <v>8.16</v>
          </cell>
          <cell r="W41">
            <v>5.01</v>
          </cell>
          <cell r="X41">
            <v>29.9</v>
          </cell>
          <cell r="Y41">
            <v>0.24773413897280969</v>
          </cell>
          <cell r="Z41">
            <v>0.2241142543257347</v>
          </cell>
          <cell r="AA41">
            <v>0.19410085632730734</v>
          </cell>
          <cell r="AB41">
            <v>0.16755852842809366</v>
          </cell>
          <cell r="AC41" t="str">
            <v>june-00</v>
          </cell>
        </row>
        <row r="42">
          <cell r="B42" t="str">
            <v>PLW AU (AUSTR.)</v>
          </cell>
          <cell r="P42" t="str">
            <v>PLW AU (AUSTR.)</v>
          </cell>
        </row>
        <row r="43">
          <cell r="B43" t="str">
            <v>CRANSWICK PREMIUM WINES LTD</v>
          </cell>
          <cell r="C43" t="str">
            <v>AUD</v>
          </cell>
          <cell r="D43">
            <v>1.27</v>
          </cell>
          <cell r="E43">
            <v>2.4</v>
          </cell>
          <cell r="F43">
            <v>1.27</v>
          </cell>
          <cell r="G43">
            <v>2.8</v>
          </cell>
          <cell r="H43">
            <v>111.408</v>
          </cell>
          <cell r="I43">
            <v>148.62800000000001</v>
          </cell>
          <cell r="J43">
            <v>2.7336398749310287</v>
          </cell>
          <cell r="K43">
            <v>11.730702446724548</v>
          </cell>
          <cell r="L43">
            <v>15.259548254620125</v>
          </cell>
          <cell r="M43">
            <v>16.335483870967742</v>
          </cell>
          <cell r="N43">
            <v>1.7960341770111237</v>
          </cell>
          <cell r="P43" t="str">
            <v>CRANSWICK PREMIUM WINES LTD</v>
          </cell>
          <cell r="Q43">
            <v>0.74</v>
          </cell>
          <cell r="R43">
            <v>46.42</v>
          </cell>
          <cell r="S43">
            <v>37.220000000000006</v>
          </cell>
          <cell r="T43">
            <v>54.37</v>
          </cell>
          <cell r="U43">
            <v>12.67</v>
          </cell>
          <cell r="V43">
            <v>9.74</v>
          </cell>
          <cell r="W43">
            <v>6.82</v>
          </cell>
          <cell r="X43">
            <v>62.03</v>
          </cell>
          <cell r="Y43">
            <v>0.23303292256759242</v>
          </cell>
          <cell r="Z43">
            <v>0.17914290969284533</v>
          </cell>
          <cell r="AA43">
            <v>9.8136020151133499E-2</v>
          </cell>
          <cell r="AB43">
            <v>0.10994679993551508</v>
          </cell>
          <cell r="AC43" t="str">
            <v>june-00</v>
          </cell>
        </row>
        <row r="44">
          <cell r="B44" t="str">
            <v>CEW AU (AUSTR.)</v>
          </cell>
          <cell r="P44" t="str">
            <v>CEW AU (AUSTR.)</v>
          </cell>
        </row>
        <row r="45">
          <cell r="B45" t="str">
            <v>MONDAVI</v>
          </cell>
          <cell r="C45" t="str">
            <v>US$</v>
          </cell>
          <cell r="D45">
            <v>46.61</v>
          </cell>
          <cell r="E45">
            <v>41.26</v>
          </cell>
          <cell r="F45">
            <v>29.625</v>
          </cell>
          <cell r="G45">
            <v>54.5</v>
          </cell>
          <cell r="H45">
            <v>658.61679347999996</v>
          </cell>
          <cell r="I45">
            <v>974.49679347999995</v>
          </cell>
          <cell r="J45">
            <v>2.1942689727319808</v>
          </cell>
          <cell r="K45">
            <v>10.191349021961935</v>
          </cell>
          <cell r="L45">
            <v>12.795388569852941</v>
          </cell>
          <cell r="M45">
            <v>21.39755664327485</v>
          </cell>
          <cell r="N45">
            <v>1.8332594596670935</v>
          </cell>
          <cell r="P45" t="str">
            <v>MONDAVI</v>
          </cell>
          <cell r="Q45">
            <v>0.63</v>
          </cell>
          <cell r="R45">
            <v>15.962598</v>
          </cell>
          <cell r="S45">
            <v>315.88</v>
          </cell>
          <cell r="T45">
            <v>444.11</v>
          </cell>
          <cell r="U45">
            <v>95.619999999999976</v>
          </cell>
          <cell r="V45">
            <v>76.16</v>
          </cell>
          <cell r="W45">
            <v>30.78</v>
          </cell>
          <cell r="X45">
            <v>359.26</v>
          </cell>
          <cell r="Y45">
            <v>0.21530701853144485</v>
          </cell>
          <cell r="Z45">
            <v>0.17148904550674382</v>
          </cell>
          <cell r="AA45">
            <v>0.11280623278134905</v>
          </cell>
          <cell r="AB45">
            <v>8.5676112008016489E-2</v>
          </cell>
          <cell r="AC45" t="str">
            <v>sept-00</v>
          </cell>
        </row>
        <row r="46">
          <cell r="B46" t="str">
            <v>MOND US (USA)</v>
          </cell>
          <cell r="P46" t="str">
            <v>MOND US (USA)</v>
          </cell>
        </row>
        <row r="47">
          <cell r="B47" t="str">
            <v>CHALONE WINE GROUP LTD</v>
          </cell>
          <cell r="C47" t="str">
            <v>US$</v>
          </cell>
          <cell r="D47">
            <v>8.6</v>
          </cell>
          <cell r="E47">
            <v>8.44</v>
          </cell>
          <cell r="F47">
            <v>7.625</v>
          </cell>
          <cell r="G47">
            <v>10.625</v>
          </cell>
          <cell r="H47">
            <v>86.425600000000003</v>
          </cell>
          <cell r="I47">
            <v>144.8656</v>
          </cell>
          <cell r="J47">
            <v>2.5878099321186134</v>
          </cell>
          <cell r="K47">
            <v>12.214637436762223</v>
          </cell>
          <cell r="L47">
            <v>22.321355932203389</v>
          </cell>
          <cell r="M47">
            <v>34.160316205533597</v>
          </cell>
          <cell r="N47">
            <v>1.1063184843830005</v>
          </cell>
          <cell r="P47" t="str">
            <v>CHALONE WINE GROUP LTD</v>
          </cell>
          <cell r="Q47">
            <v>0.51</v>
          </cell>
          <cell r="R47">
            <v>10.24</v>
          </cell>
          <cell r="S47">
            <v>58.440000000000005</v>
          </cell>
          <cell r="T47">
            <v>55.980000000000004</v>
          </cell>
          <cell r="U47">
            <v>11.860000000000003</v>
          </cell>
          <cell r="V47">
            <v>6.49</v>
          </cell>
          <cell r="W47">
            <v>2.5300000000000002</v>
          </cell>
          <cell r="X47">
            <v>78.12</v>
          </cell>
          <cell r="Y47">
            <v>0.21186137906395144</v>
          </cell>
          <cell r="Z47">
            <v>0.11593426223651304</v>
          </cell>
          <cell r="AA47">
            <v>4.7524897480960754E-2</v>
          </cell>
          <cell r="AB47">
            <v>3.2386072708653353E-2</v>
          </cell>
          <cell r="AC47">
            <v>36799</v>
          </cell>
        </row>
        <row r="48">
          <cell r="B48" t="str">
            <v>CHLN US (USA)</v>
          </cell>
          <cell r="P48" t="str">
            <v>CHLN US (USA)</v>
          </cell>
        </row>
        <row r="49">
          <cell r="B49" t="str">
            <v>VINA SAN PEDRO SA</v>
          </cell>
          <cell r="C49" t="str">
            <v>CPL</v>
          </cell>
          <cell r="D49">
            <v>5</v>
          </cell>
          <cell r="E49">
            <v>4.9400000000000004</v>
          </cell>
          <cell r="F49">
            <v>4.51</v>
          </cell>
          <cell r="G49">
            <v>5.3</v>
          </cell>
          <cell r="H49">
            <v>100896.3878</v>
          </cell>
          <cell r="I49">
            <v>118331.3878</v>
          </cell>
          <cell r="J49">
            <v>2.7130270497065299</v>
          </cell>
          <cell r="K49">
            <v>17.191833183204999</v>
          </cell>
          <cell r="L49">
            <v>21.905106960385041</v>
          </cell>
          <cell r="M49">
            <v>23.779492764553382</v>
          </cell>
          <cell r="N49">
            <v>2.2774680104735676</v>
          </cell>
          <cell r="P49" t="str">
            <v>VINA SAN PEDRO SA</v>
          </cell>
          <cell r="Q49">
            <v>0.7</v>
          </cell>
          <cell r="R49">
            <v>20424.37</v>
          </cell>
          <cell r="S49">
            <v>17435</v>
          </cell>
          <cell r="T49">
            <v>43616</v>
          </cell>
          <cell r="U49">
            <v>6883</v>
          </cell>
          <cell r="V49">
            <v>5402</v>
          </cell>
          <cell r="W49">
            <v>4243</v>
          </cell>
          <cell r="X49">
            <v>44302</v>
          </cell>
          <cell r="Y49">
            <v>0.15780906089508437</v>
          </cell>
          <cell r="Z49">
            <v>0.1238536316947909</v>
          </cell>
          <cell r="AA49">
            <v>8.7500202471775437E-2</v>
          </cell>
          <cell r="AB49">
            <v>9.5774457135118049E-2</v>
          </cell>
          <cell r="AC49" t="str">
            <v>dec-99</v>
          </cell>
        </row>
        <row r="50">
          <cell r="B50" t="str">
            <v>SANPED CI (CHL)</v>
          </cell>
          <cell r="P50" t="str">
            <v>SANPED CI (CHL)</v>
          </cell>
        </row>
        <row r="51">
          <cell r="B51" t="str">
            <v>SOC.D ANONIMA VINA SANTA RITA</v>
          </cell>
          <cell r="C51" t="str">
            <v>CPL</v>
          </cell>
          <cell r="D51">
            <v>88</v>
          </cell>
          <cell r="E51">
            <v>74.489999999999995</v>
          </cell>
          <cell r="F51">
            <v>66</v>
          </cell>
          <cell r="G51">
            <v>90</v>
          </cell>
          <cell r="H51">
            <v>68016.819000000003</v>
          </cell>
          <cell r="I51">
            <v>82447.819000000003</v>
          </cell>
          <cell r="J51">
            <v>1.6243315142440602</v>
          </cell>
          <cell r="K51">
            <v>8.8415891689008053</v>
          </cell>
          <cell r="L51">
            <v>11.539232890132961</v>
          </cell>
          <cell r="M51">
            <v>14.74139986996099</v>
          </cell>
          <cell r="N51">
            <v>1.3162422641509435</v>
          </cell>
          <cell r="P51" t="str">
            <v>SOC.D ANONIMA VINA SANTA RITA</v>
          </cell>
          <cell r="Q51" t="str">
            <v>N.D.</v>
          </cell>
          <cell r="R51">
            <v>913.1</v>
          </cell>
          <cell r="S51">
            <v>14431</v>
          </cell>
          <cell r="T51">
            <v>50758</v>
          </cell>
          <cell r="U51">
            <v>9325</v>
          </cell>
          <cell r="V51">
            <v>7145</v>
          </cell>
          <cell r="W51">
            <v>4614</v>
          </cell>
          <cell r="X51">
            <v>51675</v>
          </cell>
          <cell r="Y51">
            <v>0.18371488238307263</v>
          </cell>
          <cell r="Z51">
            <v>0.14076598762756609</v>
          </cell>
          <cell r="AA51">
            <v>0.10808398632499319</v>
          </cell>
          <cell r="AB51">
            <v>8.9288824383164003E-2</v>
          </cell>
          <cell r="AC51" t="str">
            <v>dec-99</v>
          </cell>
        </row>
        <row r="52">
          <cell r="B52" t="str">
            <v>STARIT CI (CHL)</v>
          </cell>
          <cell r="P52" t="str">
            <v>STARIT CI (CHL)</v>
          </cell>
        </row>
        <row r="54">
          <cell r="X54" t="str">
            <v>Media</v>
          </cell>
          <cell r="Y54">
            <v>0.22257228546591029</v>
          </cell>
          <cell r="Z54">
            <v>0.17106480572776198</v>
          </cell>
          <cell r="AA54">
            <v>0.10794905057734727</v>
          </cell>
          <cell r="AB54">
            <v>9.8884922388577295E-2</v>
          </cell>
        </row>
        <row r="55">
          <cell r="H55" t="str">
            <v xml:space="preserve">MAX. </v>
          </cell>
          <cell r="J55">
            <v>3.7653066151617569</v>
          </cell>
          <cell r="K55">
            <v>17.191833183204999</v>
          </cell>
          <cell r="L55">
            <v>22.321355932203389</v>
          </cell>
          <cell r="M55">
            <v>34.160316205533597</v>
          </cell>
          <cell r="N55">
            <v>2.6631010033444813</v>
          </cell>
        </row>
        <row r="56">
          <cell r="H56" t="str">
            <v xml:space="preserve">MIN. </v>
          </cell>
          <cell r="J56">
            <v>1.6243315142440602</v>
          </cell>
          <cell r="K56">
            <v>8.8415891689008053</v>
          </cell>
          <cell r="L56">
            <v>11.24592156862745</v>
          </cell>
          <cell r="M56">
            <v>14.74139986996099</v>
          </cell>
          <cell r="N56">
            <v>1.1063184843830005</v>
          </cell>
          <cell r="W56" t="str">
            <v xml:space="preserve">DUCA dati </v>
          </cell>
          <cell r="X56">
            <v>2000</v>
          </cell>
          <cell r="Y56">
            <v>0.15642549639579037</v>
          </cell>
          <cell r="Z56">
            <v>0.11104600023484203</v>
          </cell>
          <cell r="AA56">
            <v>0.12946528944882782</v>
          </cell>
          <cell r="AB56">
            <v>5.8081575141747457E-2</v>
          </cell>
        </row>
        <row r="57">
          <cell r="H57" t="str">
            <v xml:space="preserve">Average </v>
          </cell>
          <cell r="J57">
            <v>2.591250755064658</v>
          </cell>
          <cell r="K57">
            <v>11.792452843299449</v>
          </cell>
          <cell r="L57">
            <v>15.802258059870299</v>
          </cell>
          <cell r="M57">
            <v>20.745083431185122</v>
          </cell>
          <cell r="N57">
            <v>1.8716920472140353</v>
          </cell>
        </row>
        <row r="58">
          <cell r="H58" t="str">
            <v>Mediana</v>
          </cell>
          <cell r="J58">
            <v>2.5878099321186134</v>
          </cell>
          <cell r="K58">
            <v>11.730702446724548</v>
          </cell>
          <cell r="L58">
            <v>15.259548254620125</v>
          </cell>
          <cell r="M58">
            <v>18.907777777777778</v>
          </cell>
          <cell r="N58">
            <v>1.8332594596670935</v>
          </cell>
        </row>
        <row r="60">
          <cell r="H60" t="str">
            <v>Multipli intero campione</v>
          </cell>
        </row>
        <row r="61">
          <cell r="H61" t="str">
            <v xml:space="preserve">MAX. </v>
          </cell>
          <cell r="J61">
            <v>6.3728915662650598</v>
          </cell>
          <cell r="K61">
            <v>17.631666666666668</v>
          </cell>
          <cell r="L61">
            <v>22.321355932203389</v>
          </cell>
          <cell r="M61">
            <v>50.265599999999999</v>
          </cell>
          <cell r="N61">
            <v>4.1830645161290327</v>
          </cell>
        </row>
        <row r="62">
          <cell r="H62" t="str">
            <v xml:space="preserve">MIN. </v>
          </cell>
          <cell r="J62">
            <v>0.51033383278393774</v>
          </cell>
          <cell r="K62">
            <v>6.330795539033458</v>
          </cell>
          <cell r="L62">
            <v>8.0306310679611634</v>
          </cell>
          <cell r="M62">
            <v>8.7025833333333331</v>
          </cell>
          <cell r="N62">
            <v>0.91126527050610817</v>
          </cell>
        </row>
        <row r="63">
          <cell r="H63" t="str">
            <v xml:space="preserve">Average </v>
          </cell>
          <cell r="J63">
            <v>2.5879248109931958</v>
          </cell>
          <cell r="K63">
            <v>11.078352161152264</v>
          </cell>
          <cell r="L63">
            <v>14.508941435054306</v>
          </cell>
          <cell r="M63">
            <v>19.954766447128016</v>
          </cell>
          <cell r="N63">
            <v>1.980107008250658</v>
          </cell>
        </row>
        <row r="64">
          <cell r="H64" t="str">
            <v>Mediana</v>
          </cell>
          <cell r="J64">
            <v>2.5540906293386256</v>
          </cell>
          <cell r="K64">
            <v>10.182521517632853</v>
          </cell>
          <cell r="L64">
            <v>12.810626543693624</v>
          </cell>
          <cell r="M64">
            <v>16.114520378597643</v>
          </cell>
          <cell r="N64">
            <v>1.8146468183391087</v>
          </cell>
        </row>
        <row r="87">
          <cell r="B87" t="str">
            <v xml:space="preserve">SINTESI DELL'ANALISI DELLE SOCIETA' QUOTATE </v>
          </cell>
        </row>
        <row r="88">
          <cell r="B88" t="str">
            <v/>
          </cell>
        </row>
        <row r="90">
          <cell r="B90" t="str">
            <v xml:space="preserve">(Dati in Lit. Mln) </v>
          </cell>
        </row>
        <row r="92">
          <cell r="B92" t="str">
            <v xml:space="preserve"> </v>
          </cell>
          <cell r="C92" t="str">
            <v>Dati</v>
          </cell>
          <cell r="D92" t="str">
            <v xml:space="preserve">                              MULTIPLI</v>
          </cell>
          <cell r="G92" t="str">
            <v xml:space="preserve">    VALORE DEL C.I.N.</v>
          </cell>
          <cell r="J92" t="str">
            <v>VALORE DEI MEZZI PROPRI</v>
          </cell>
        </row>
        <row r="93">
          <cell r="C93" t="str">
            <v>Bilancio</v>
          </cell>
        </row>
        <row r="94">
          <cell r="B94" t="str">
            <v>TOTALE CAMPIONE</v>
          </cell>
          <cell r="C94">
            <v>1999</v>
          </cell>
          <cell r="D94" t="str">
            <v>MIN.</v>
          </cell>
          <cell r="E94" t="str">
            <v>MAX.</v>
          </cell>
          <cell r="F94" t="str">
            <v>MEDIA</v>
          </cell>
          <cell r="G94" t="str">
            <v>MIN.</v>
          </cell>
          <cell r="H94" t="str">
            <v>MAX.</v>
          </cell>
          <cell r="I94" t="str">
            <v>MEDIA</v>
          </cell>
          <cell r="J94" t="str">
            <v>MIN.</v>
          </cell>
          <cell r="K94" t="str">
            <v>MAX.</v>
          </cell>
          <cell r="L94" t="str">
            <v>MEDIA</v>
          </cell>
        </row>
        <row r="96">
          <cell r="B96" t="str">
            <v>FATTURATO NETTO</v>
          </cell>
          <cell r="C96">
            <v>49860</v>
          </cell>
          <cell r="D96">
            <v>1.6243315142440602</v>
          </cell>
          <cell r="E96">
            <v>3.7653066151617569</v>
          </cell>
          <cell r="F96">
            <v>2.591250755064658</v>
          </cell>
          <cell r="G96">
            <v>80989.169300208843</v>
          </cell>
          <cell r="H96">
            <v>187738.18783196519</v>
          </cell>
          <cell r="I96">
            <v>129199.76264752385</v>
          </cell>
          <cell r="J96">
            <v>78667.169300208843</v>
          </cell>
          <cell r="K96">
            <v>185416.18783196519</v>
          </cell>
          <cell r="L96">
            <v>126877.76264752385</v>
          </cell>
        </row>
        <row r="98">
          <cell r="B98" t="str">
            <v>M.O.L. (EBDITA)</v>
          </cell>
          <cell r="C98">
            <v>10481</v>
          </cell>
          <cell r="D98">
            <v>8.8415891689008053</v>
          </cell>
          <cell r="E98">
            <v>17.191833183204999</v>
          </cell>
          <cell r="F98">
            <v>11.792452843299449</v>
          </cell>
          <cell r="G98">
            <v>92668.696079249334</v>
          </cell>
          <cell r="H98">
            <v>180187.6035931716</v>
          </cell>
          <cell r="I98">
            <v>123596.69825062153</v>
          </cell>
          <cell r="J98">
            <v>90346.696079249334</v>
          </cell>
          <cell r="K98">
            <v>177865.6035931716</v>
          </cell>
          <cell r="L98">
            <v>121274.69825062153</v>
          </cell>
        </row>
        <row r="100">
          <cell r="B100" t="str">
            <v>U.O.N. (EBIT)</v>
          </cell>
          <cell r="C100">
            <v>8713</v>
          </cell>
          <cell r="D100">
            <v>11.24592156862745</v>
          </cell>
          <cell r="E100">
            <v>22.321355932203389</v>
          </cell>
          <cell r="F100">
            <v>15.802258059870299</v>
          </cell>
          <cell r="G100">
            <v>97985.714627450972</v>
          </cell>
          <cell r="H100">
            <v>194485.97423728812</v>
          </cell>
          <cell r="I100">
            <v>137685.07447564992</v>
          </cell>
          <cell r="J100">
            <v>95663.714627450972</v>
          </cell>
          <cell r="K100">
            <v>192163.97423728812</v>
          </cell>
          <cell r="L100">
            <v>135363.07447564992</v>
          </cell>
        </row>
        <row r="102">
          <cell r="B102" t="str">
            <v>UTILE NETTO</v>
          </cell>
          <cell r="C102">
            <v>5973</v>
          </cell>
          <cell r="D102">
            <v>14.74139986996099</v>
          </cell>
          <cell r="E102">
            <v>34.160316205533597</v>
          </cell>
          <cell r="F102">
            <v>20.745083431185122</v>
          </cell>
          <cell r="G102">
            <v>90372.381423276995</v>
          </cell>
          <cell r="H102">
            <v>206361.56869565218</v>
          </cell>
          <cell r="I102">
            <v>126232.38333446873</v>
          </cell>
          <cell r="J102">
            <v>88050.381423276995</v>
          </cell>
          <cell r="K102">
            <v>204039.56869565218</v>
          </cell>
          <cell r="L102">
            <v>123910.38333446873</v>
          </cell>
        </row>
        <row r="104">
          <cell r="B104" t="str">
            <v>Posizione Finanziaria Netta  31/12/99</v>
          </cell>
          <cell r="C104">
            <v>2322</v>
          </cell>
        </row>
        <row r="106">
          <cell r="B106" t="str">
            <v>MEDIA</v>
          </cell>
          <cell r="G106">
            <v>90503.990357546543</v>
          </cell>
          <cell r="H106">
            <v>192193.33358951929</v>
          </cell>
          <cell r="I106">
            <v>129178.479677066</v>
          </cell>
          <cell r="J106">
            <v>88181.990357546543</v>
          </cell>
          <cell r="K106">
            <v>189871.33358951929</v>
          </cell>
          <cell r="L106">
            <v>126856.479677066</v>
          </cell>
        </row>
        <row r="110">
          <cell r="B110" t="str">
            <v xml:space="preserve">SINTESI DELL'ANALISI DELLE SOCIETA' QUOTATE </v>
          </cell>
        </row>
        <row r="111">
          <cell r="B111" t="str">
            <v/>
          </cell>
        </row>
        <row r="113">
          <cell r="B113" t="str">
            <v xml:space="preserve">(Dati in Lit. Mln) </v>
          </cell>
        </row>
        <row r="115">
          <cell r="B115" t="str">
            <v xml:space="preserve"> </v>
          </cell>
          <cell r="C115" t="str">
            <v>Dati</v>
          </cell>
          <cell r="D115" t="str">
            <v xml:space="preserve">                              MULTIPLI</v>
          </cell>
          <cell r="G115" t="str">
            <v xml:space="preserve">    VALORE DEL C.I.N.</v>
          </cell>
          <cell r="J115" t="str">
            <v>VALORE DEI MEZZI PROPRI</v>
          </cell>
        </row>
        <row r="116">
          <cell r="C116" t="str">
            <v>Bilancio</v>
          </cell>
        </row>
        <row r="117">
          <cell r="B117" t="str">
            <v>FASCIA 1</v>
          </cell>
          <cell r="C117">
            <v>1999</v>
          </cell>
          <cell r="D117" t="str">
            <v>MIN.</v>
          </cell>
          <cell r="E117" t="str">
            <v>MAX.</v>
          </cell>
          <cell r="F117" t="str">
            <v>MEDIA</v>
          </cell>
          <cell r="G117" t="str">
            <v>MIN.</v>
          </cell>
          <cell r="H117" t="str">
            <v>MAX.</v>
          </cell>
          <cell r="I117" t="str">
            <v>MEDIA</v>
          </cell>
          <cell r="J117" t="str">
            <v>MIN.</v>
          </cell>
          <cell r="K117" t="str">
            <v>MAX.</v>
          </cell>
          <cell r="L117" t="str">
            <v>MEDIA</v>
          </cell>
        </row>
        <row r="119">
          <cell r="B119" t="str">
            <v>FATTURATO NETTO</v>
          </cell>
          <cell r="C119">
            <v>49860</v>
          </cell>
          <cell r="D119">
            <v>0.45790565448297404</v>
          </cell>
          <cell r="E119">
            <v>5.7011671686746981</v>
          </cell>
          <cell r="F119">
            <v>2.6874351417332543</v>
          </cell>
          <cell r="G119">
            <v>22831.175932521084</v>
          </cell>
          <cell r="H119">
            <v>284260.19503012043</v>
          </cell>
          <cell r="I119">
            <v>133995.51616682005</v>
          </cell>
          <cell r="J119">
            <v>20509.175932521084</v>
          </cell>
          <cell r="K119">
            <v>281938.19503012043</v>
          </cell>
          <cell r="L119">
            <v>131673.51616682005</v>
          </cell>
        </row>
        <row r="121">
          <cell r="B121" t="str">
            <v>M.O.L.</v>
          </cell>
          <cell r="C121">
            <v>10481</v>
          </cell>
          <cell r="D121">
            <v>5.6592895752895762</v>
          </cell>
          <cell r="E121">
            <v>15.773229166666667</v>
          </cell>
          <cell r="F121">
            <v>9.7211235096483755</v>
          </cell>
          <cell r="G121">
            <v>59315.014038610047</v>
          </cell>
          <cell r="H121">
            <v>165319.21489583334</v>
          </cell>
          <cell r="I121">
            <v>101887.09550462462</v>
          </cell>
          <cell r="J121">
            <v>56993.014038610047</v>
          </cell>
          <cell r="K121">
            <v>162997.21489583334</v>
          </cell>
          <cell r="L121">
            <v>99565.095504624624</v>
          </cell>
        </row>
        <row r="123">
          <cell r="B123" t="str">
            <v>U.O.N.</v>
          </cell>
          <cell r="C123">
            <v>8713</v>
          </cell>
          <cell r="D123">
            <v>6.7638500000000006</v>
          </cell>
          <cell r="E123">
            <v>18.026547619047619</v>
          </cell>
          <cell r="F123">
            <v>11.921438467292006</v>
          </cell>
          <cell r="G123">
            <v>58933.425050000005</v>
          </cell>
          <cell r="H123">
            <v>157065.30940476191</v>
          </cell>
          <cell r="I123">
            <v>103871.49336551526</v>
          </cell>
          <cell r="J123">
            <v>56611.425050000005</v>
          </cell>
          <cell r="K123">
            <v>154743.30940476191</v>
          </cell>
          <cell r="L123">
            <v>101549.49336551526</v>
          </cell>
        </row>
        <row r="125">
          <cell r="B125" t="str">
            <v>UTILE NETTO</v>
          </cell>
          <cell r="C125">
            <v>5973</v>
          </cell>
          <cell r="D125">
            <v>9.8353655462184868</v>
          </cell>
          <cell r="E125">
            <v>21.393899999999999</v>
          </cell>
          <cell r="F125">
            <v>15.245737356154649</v>
          </cell>
          <cell r="G125">
            <v>61068.638407563019</v>
          </cell>
          <cell r="H125">
            <v>130107.76469999999</v>
          </cell>
          <cell r="I125">
            <v>93384.789228311725</v>
          </cell>
          <cell r="J125">
            <v>58746.638407563019</v>
          </cell>
          <cell r="K125">
            <v>127785.76469999999</v>
          </cell>
          <cell r="L125">
            <v>91062.789228311725</v>
          </cell>
        </row>
        <row r="127">
          <cell r="B127" t="str">
            <v>Posizione Finanziaria Netta 31/12/99</v>
          </cell>
          <cell r="C127">
            <v>2322</v>
          </cell>
        </row>
        <row r="129">
          <cell r="B129" t="str">
            <v>MEDIA</v>
          </cell>
          <cell r="G129">
            <v>50537.063357173538</v>
          </cell>
          <cell r="H129">
            <v>184188.12100767891</v>
          </cell>
          <cell r="I129">
            <v>108284.72356631792</v>
          </cell>
          <cell r="J129">
            <v>48215.063357173538</v>
          </cell>
          <cell r="K129">
            <v>181866.12100767891</v>
          </cell>
          <cell r="L129">
            <v>105962.72356631792</v>
          </cell>
        </row>
        <row r="132">
          <cell r="B132" t="str">
            <v xml:space="preserve">SINTESI DELL'ANALISI DELLE SOCIETA' QUOTATE </v>
          </cell>
        </row>
        <row r="133">
          <cell r="B133" t="str">
            <v/>
          </cell>
        </row>
        <row r="135">
          <cell r="B135" t="str">
            <v xml:space="preserve">(Dati in Lit. Mln) </v>
          </cell>
        </row>
        <row r="137">
          <cell r="B137" t="str">
            <v xml:space="preserve"> </v>
          </cell>
          <cell r="C137" t="str">
            <v>Dati</v>
          </cell>
          <cell r="D137" t="str">
            <v xml:space="preserve">                              MULTIPLI</v>
          </cell>
          <cell r="G137" t="str">
            <v xml:space="preserve">    VALORE DEL C.I.N.</v>
          </cell>
          <cell r="J137" t="str">
            <v>VALORE DEI MEZZI PROPRI</v>
          </cell>
        </row>
        <row r="138">
          <cell r="C138" t="str">
            <v>Bilancio</v>
          </cell>
        </row>
        <row r="139">
          <cell r="B139" t="str">
            <v>FASCIA 2</v>
          </cell>
          <cell r="C139">
            <v>1999</v>
          </cell>
          <cell r="D139" t="str">
            <v>MIN.</v>
          </cell>
          <cell r="E139" t="str">
            <v>MAX.</v>
          </cell>
          <cell r="F139" t="str">
            <v>MEDIA</v>
          </cell>
          <cell r="G139" t="str">
            <v>MIN.</v>
          </cell>
          <cell r="H139" t="str">
            <v>MAX.</v>
          </cell>
          <cell r="I139" t="str">
            <v>MEDIA</v>
          </cell>
          <cell r="J139" t="str">
            <v>MIN.</v>
          </cell>
          <cell r="K139" t="str">
            <v>MAX.</v>
          </cell>
          <cell r="L139" t="str">
            <v>MEDIA</v>
          </cell>
        </row>
        <row r="141">
          <cell r="B141" t="str">
            <v>FATTURATO NETTO</v>
          </cell>
          <cell r="C141">
            <v>49860</v>
          </cell>
          <cell r="D141">
            <v>0.4773418342324669</v>
          </cell>
          <cell r="E141">
            <v>6.8919410994764378</v>
          </cell>
          <cell r="F141">
            <v>2.8108825910776405</v>
          </cell>
          <cell r="G141">
            <v>23800.263854830799</v>
          </cell>
          <cell r="H141">
            <v>343632.18321989517</v>
          </cell>
          <cell r="I141">
            <v>140150.60599113116</v>
          </cell>
          <cell r="J141">
            <v>21478.263854830799</v>
          </cell>
          <cell r="K141">
            <v>341310.18321989517</v>
          </cell>
          <cell r="L141">
            <v>137828.60599113116</v>
          </cell>
        </row>
        <row r="143">
          <cell r="B143" t="str">
            <v>M.O.L.</v>
          </cell>
          <cell r="C143">
            <v>10481</v>
          </cell>
          <cell r="D143">
            <v>6.2311139564660696</v>
          </cell>
          <cell r="E143">
            <v>30.4713136574074</v>
          </cell>
          <cell r="F143">
            <v>12.477160136341642</v>
          </cell>
          <cell r="G143">
            <v>65308.305377720877</v>
          </cell>
          <cell r="H143">
            <v>319369.83844328695</v>
          </cell>
          <cell r="I143">
            <v>130773.11538899674</v>
          </cell>
          <cell r="J143">
            <v>62986.305377720877</v>
          </cell>
          <cell r="K143">
            <v>317047.83844328695</v>
          </cell>
          <cell r="L143">
            <v>128451.11538899674</v>
          </cell>
        </row>
        <row r="145">
          <cell r="B145" t="str">
            <v>U.O.N.</v>
          </cell>
          <cell r="C145">
            <v>8713</v>
          </cell>
          <cell r="D145">
            <v>8.8562329390354861</v>
          </cell>
          <cell r="E145">
            <v>37.290672804532576</v>
          </cell>
          <cell r="F145">
            <v>15.714561489344643</v>
          </cell>
          <cell r="G145">
            <v>77164.357597816197</v>
          </cell>
          <cell r="H145">
            <v>324913.63214589236</v>
          </cell>
          <cell r="I145">
            <v>136920.97425665989</v>
          </cell>
          <cell r="J145">
            <v>74842.357597816197</v>
          </cell>
          <cell r="K145">
            <v>322591.63214589236</v>
          </cell>
          <cell r="L145">
            <v>134598.97425665989</v>
          </cell>
        </row>
        <row r="147">
          <cell r="B147" t="str">
            <v>UTILE NETTO</v>
          </cell>
          <cell r="C147">
            <v>5973</v>
          </cell>
          <cell r="D147">
            <v>3.9160839160839158</v>
          </cell>
          <cell r="E147">
            <v>52.788037499999987</v>
          </cell>
          <cell r="F147">
            <v>19.297370569539428</v>
          </cell>
          <cell r="G147">
            <v>25712.76923076923</v>
          </cell>
          <cell r="H147">
            <v>317624.94798749994</v>
          </cell>
          <cell r="I147">
            <v>117585.194411859</v>
          </cell>
          <cell r="J147">
            <v>23390.76923076923</v>
          </cell>
          <cell r="K147">
            <v>315302.94798749994</v>
          </cell>
          <cell r="L147">
            <v>115263.194411859</v>
          </cell>
        </row>
        <row r="149">
          <cell r="B149" t="str">
            <v>Posizione Finanziaria Netta 31/12/99</v>
          </cell>
          <cell r="C149">
            <v>2322</v>
          </cell>
        </row>
        <row r="151">
          <cell r="B151" t="str">
            <v>MEDIA</v>
          </cell>
          <cell r="G151">
            <v>47996.424015284276</v>
          </cell>
          <cell r="H151">
            <v>326385.15044914361</v>
          </cell>
          <cell r="I151">
            <v>131357.47251216171</v>
          </cell>
          <cell r="J151">
            <v>45674.424015284276</v>
          </cell>
          <cell r="K151">
            <v>324063.15044914361</v>
          </cell>
          <cell r="L151">
            <v>129035.47251216171</v>
          </cell>
        </row>
        <row r="268">
          <cell r="B268" t="str">
            <v>MULTIPLI DELLE SOCIETA' QUOTATE</v>
          </cell>
          <cell r="L268" t="str">
            <v>Project  WHITE</v>
          </cell>
          <cell r="P268" t="str">
            <v>MULTIPLI DELLE SOCIETA' QUOTATE</v>
          </cell>
          <cell r="Z268" t="str">
            <v>Project  WHITE</v>
          </cell>
        </row>
        <row r="269">
          <cell r="B269" t="str">
            <v>Fonte: Bloomberg</v>
          </cell>
          <cell r="P269" t="str">
            <v>Fonte: Bloomberg</v>
          </cell>
        </row>
        <row r="272">
          <cell r="C272" t="str">
            <v>PRICE 1997</v>
          </cell>
          <cell r="H272" t="str">
            <v>MARKET</v>
          </cell>
          <cell r="I272" t="str">
            <v xml:space="preserve">IMPLIED </v>
          </cell>
          <cell r="J272" t="str">
            <v>MULTIPLES (based on last 12 months financials)</v>
          </cell>
          <cell r="Q272" t="str">
            <v>RAW</v>
          </cell>
          <cell r="R272" t="str">
            <v>N° DI</v>
          </cell>
          <cell r="S272" t="str">
            <v>ULTIMI DODICI MESI 1995 O ATTESI</v>
          </cell>
          <cell r="Z272" t="str">
            <v>OPERATING</v>
          </cell>
        </row>
        <row r="273">
          <cell r="B273" t="str">
            <v>COMPANY</v>
          </cell>
          <cell r="C273" t="str">
            <v>C.</v>
          </cell>
          <cell r="E273" t="str">
            <v>average</v>
          </cell>
          <cell r="F273" t="str">
            <v>MIN.</v>
          </cell>
          <cell r="G273" t="str">
            <v>MAX.</v>
          </cell>
          <cell r="H273" t="str">
            <v>CAP.</v>
          </cell>
          <cell r="I273" t="str">
            <v>ASSET</v>
          </cell>
          <cell r="J273" t="str">
            <v>SALES</v>
          </cell>
          <cell r="K273" t="str">
            <v>EBDITA</v>
          </cell>
          <cell r="L273" t="str">
            <v>EBIT</v>
          </cell>
          <cell r="M273" t="str">
            <v>NET</v>
          </cell>
          <cell r="N273" t="str">
            <v>NET</v>
          </cell>
          <cell r="P273" t="str">
            <v>COMPANY</v>
          </cell>
          <cell r="Q273" t="str">
            <v>BETA</v>
          </cell>
          <cell r="R273" t="str">
            <v>AZIONI</v>
          </cell>
          <cell r="S273" t="str">
            <v>Net financial</v>
          </cell>
          <cell r="T273" t="str">
            <v>SALES</v>
          </cell>
          <cell r="U273" t="str">
            <v>EBDITA</v>
          </cell>
          <cell r="V273" t="str">
            <v>EBIT</v>
          </cell>
          <cell r="W273" t="str">
            <v>NET</v>
          </cell>
          <cell r="X273" t="str">
            <v>NET</v>
          </cell>
          <cell r="Z273" t="str">
            <v>MARGIN</v>
          </cell>
        </row>
        <row r="274">
          <cell r="E274" t="str">
            <v>Value</v>
          </cell>
          <cell r="F274" t="str">
            <v>52 week</v>
          </cell>
          <cell r="G274" t="str">
            <v>52 week</v>
          </cell>
          <cell r="H274" t="str">
            <v/>
          </cell>
          <cell r="I274" t="str">
            <v>VALUE</v>
          </cell>
          <cell r="J274" t="str">
            <v/>
          </cell>
          <cell r="M274" t="str">
            <v>INCOME</v>
          </cell>
          <cell r="N274" t="str">
            <v>WORTH</v>
          </cell>
          <cell r="R274" t="str">
            <v>MLN.</v>
          </cell>
          <cell r="S274" t="str">
            <v>position</v>
          </cell>
          <cell r="W274" t="str">
            <v>INCOME</v>
          </cell>
          <cell r="X274" t="str">
            <v>WORTH</v>
          </cell>
        </row>
        <row r="275">
          <cell r="B275" t="str">
            <v>AVONMORE</v>
          </cell>
          <cell r="C275" t="str">
            <v>I£</v>
          </cell>
          <cell r="E275">
            <v>2.0499999999999998</v>
          </cell>
          <cell r="F275">
            <v>1.7</v>
          </cell>
          <cell r="G275">
            <v>2.4</v>
          </cell>
          <cell r="H275">
            <v>358.07349999999997</v>
          </cell>
          <cell r="I275">
            <v>439.07349999999997</v>
          </cell>
          <cell r="J275">
            <v>0.33288362395754356</v>
          </cell>
          <cell r="K275">
            <v>6.5533358208955219</v>
          </cell>
          <cell r="L275">
            <v>9.5450760869565219</v>
          </cell>
          <cell r="M275">
            <v>11.935783333333331</v>
          </cell>
          <cell r="N275">
            <v>1.955617149098853</v>
          </cell>
          <cell r="P275" t="str">
            <v>AVONMORE</v>
          </cell>
          <cell r="Q275">
            <v>0.23</v>
          </cell>
          <cell r="R275">
            <v>174.67</v>
          </cell>
          <cell r="S275">
            <v>81</v>
          </cell>
          <cell r="T275">
            <v>1319</v>
          </cell>
          <cell r="U275">
            <v>67</v>
          </cell>
          <cell r="V275">
            <v>46</v>
          </cell>
          <cell r="W275">
            <v>30</v>
          </cell>
          <cell r="X275">
            <v>183.1</v>
          </cell>
          <cell r="Z275">
            <v>3.4874905231235785E-2</v>
          </cell>
          <cell r="AC275" t="str">
            <v>AVONMORE</v>
          </cell>
        </row>
        <row r="276">
          <cell r="B276" t="str">
            <v>(Ireland)</v>
          </cell>
          <cell r="P276" t="str">
            <v>(Ireland)</v>
          </cell>
          <cell r="AC276" t="str">
            <v>(Ireland)</v>
          </cell>
        </row>
        <row r="277">
          <cell r="B277" t="str">
            <v>NORTHERN FOODS</v>
          </cell>
          <cell r="C277" t="str">
            <v>£</v>
          </cell>
          <cell r="E277">
            <v>215</v>
          </cell>
          <cell r="F277">
            <v>204</v>
          </cell>
          <cell r="G277">
            <v>226</v>
          </cell>
          <cell r="H277">
            <v>1250.6550000000002</v>
          </cell>
          <cell r="I277">
            <v>1398.8550000000002</v>
          </cell>
          <cell r="J277">
            <v>0.71655311955742251</v>
          </cell>
          <cell r="K277">
            <v>4.9587203119461192</v>
          </cell>
          <cell r="L277">
            <v>10.121960926193925</v>
          </cell>
          <cell r="M277">
            <v>14.425086505190313</v>
          </cell>
          <cell r="N277">
            <v>3.0129005059021932</v>
          </cell>
          <cell r="P277" t="str">
            <v>NORTHERN FOODS</v>
          </cell>
          <cell r="Q277">
            <v>0.74</v>
          </cell>
          <cell r="R277">
            <v>581.70000000000005</v>
          </cell>
          <cell r="S277">
            <v>148.20000000000002</v>
          </cell>
          <cell r="T277">
            <v>1952.2</v>
          </cell>
          <cell r="U277">
            <v>282.10000000000002</v>
          </cell>
          <cell r="V277">
            <v>138.19999999999999</v>
          </cell>
          <cell r="W277">
            <v>86.7</v>
          </cell>
          <cell r="X277">
            <v>415.09999999999997</v>
          </cell>
          <cell r="Z277">
            <v>7.0791927056654019E-2</v>
          </cell>
          <cell r="AC277" t="str">
            <v>NORTHERN FOODS</v>
          </cell>
        </row>
        <row r="278">
          <cell r="B278" t="str">
            <v>(UK)</v>
          </cell>
          <cell r="P278" t="str">
            <v>(UK)</v>
          </cell>
          <cell r="AC278" t="str">
            <v>(UK)</v>
          </cell>
        </row>
        <row r="279">
          <cell r="B279" t="str">
            <v>UNIGATE</v>
          </cell>
          <cell r="C279" t="str">
            <v>£</v>
          </cell>
          <cell r="E279">
            <v>439.5</v>
          </cell>
          <cell r="F279">
            <v>414</v>
          </cell>
          <cell r="G279">
            <v>465</v>
          </cell>
          <cell r="H279">
            <v>1046.01</v>
          </cell>
          <cell r="I279">
            <v>875.31</v>
          </cell>
          <cell r="J279">
            <v>0.41782901331805811</v>
          </cell>
          <cell r="K279">
            <v>4.9147108366086467</v>
          </cell>
          <cell r="L279">
            <v>7.658005249343832</v>
          </cell>
          <cell r="M279">
            <v>3.9308906426155579</v>
          </cell>
          <cell r="N279">
            <v>1.308003001125422</v>
          </cell>
          <cell r="P279" t="str">
            <v>UNIGATE</v>
          </cell>
          <cell r="Q279">
            <v>0.64</v>
          </cell>
          <cell r="R279">
            <v>238</v>
          </cell>
          <cell r="S279">
            <v>-170.70000000000005</v>
          </cell>
          <cell r="T279">
            <v>2094.9</v>
          </cell>
          <cell r="U279">
            <v>178.1</v>
          </cell>
          <cell r="V279">
            <v>114.3</v>
          </cell>
          <cell r="W279">
            <v>266.10000000000002</v>
          </cell>
          <cell r="X279">
            <v>799.7</v>
          </cell>
          <cell r="Z279">
            <v>5.4561076901045391E-2</v>
          </cell>
          <cell r="AC279" t="str">
            <v>UNIGATE</v>
          </cell>
        </row>
        <row r="280">
          <cell r="B280" t="str">
            <v>(UK)</v>
          </cell>
          <cell r="P280" t="str">
            <v>(UK)</v>
          </cell>
          <cell r="AC280" t="str">
            <v>(UK)</v>
          </cell>
        </row>
        <row r="281">
          <cell r="B281" t="str">
            <v>WATERFORD</v>
          </cell>
          <cell r="C281" t="str">
            <v>I£</v>
          </cell>
          <cell r="E281">
            <v>0.86</v>
          </cell>
          <cell r="F281">
            <v>0.72</v>
          </cell>
          <cell r="G281">
            <v>1</v>
          </cell>
          <cell r="H281">
            <v>57.594200000000001</v>
          </cell>
          <cell r="I281">
            <v>267.5942</v>
          </cell>
          <cell r="J281">
            <v>0.25641452663855885</v>
          </cell>
          <cell r="K281">
            <v>4.76995008912656</v>
          </cell>
          <cell r="L281">
            <v>6.8967577319587638</v>
          </cell>
          <cell r="M281">
            <v>3.2723977272727272</v>
          </cell>
          <cell r="N281">
            <v>0.25861787157611138</v>
          </cell>
          <cell r="P281" t="str">
            <v>WATERFORD</v>
          </cell>
          <cell r="Q281">
            <v>0.13</v>
          </cell>
          <cell r="R281">
            <v>66.97</v>
          </cell>
          <cell r="S281">
            <v>210</v>
          </cell>
          <cell r="T281">
            <v>1043.5999999999999</v>
          </cell>
          <cell r="U281">
            <v>56.099999999999994</v>
          </cell>
          <cell r="V281">
            <v>38.799999999999997</v>
          </cell>
          <cell r="W281">
            <v>17.600000000000001</v>
          </cell>
          <cell r="X281">
            <v>222.7</v>
          </cell>
          <cell r="Z281">
            <v>3.7178995783825219E-2</v>
          </cell>
          <cell r="AC281" t="str">
            <v>WATERFORD</v>
          </cell>
        </row>
        <row r="282">
          <cell r="B282" t="str">
            <v>(Ireland)</v>
          </cell>
          <cell r="P282" t="str">
            <v>(Ireland)</v>
          </cell>
          <cell r="AC282" t="str">
            <v>(Ireland)</v>
          </cell>
        </row>
        <row r="283">
          <cell r="B283" t="str">
            <v>KERRY</v>
          </cell>
          <cell r="C283" t="str">
            <v>I£</v>
          </cell>
          <cell r="E283">
            <v>6.2249999999999996</v>
          </cell>
          <cell r="F283">
            <v>5.95</v>
          </cell>
          <cell r="G283">
            <v>6.5</v>
          </cell>
          <cell r="H283">
            <v>1020.0285</v>
          </cell>
          <cell r="I283">
            <v>1334.1285</v>
          </cell>
          <cell r="J283">
            <v>1.081930500364934</v>
          </cell>
          <cell r="K283">
            <v>11.911861607142857</v>
          </cell>
          <cell r="L283">
            <v>14.192856382978723</v>
          </cell>
          <cell r="M283">
            <v>23.129897959183673</v>
          </cell>
          <cell r="N283">
            <v>2.8580232558139533</v>
          </cell>
          <cell r="P283" t="str">
            <v>KERRY</v>
          </cell>
          <cell r="Q283">
            <v>0.49</v>
          </cell>
          <cell r="R283">
            <v>163.86</v>
          </cell>
          <cell r="S283">
            <v>314.10000000000002</v>
          </cell>
          <cell r="T283">
            <v>1233.0999999999999</v>
          </cell>
          <cell r="U283">
            <v>112</v>
          </cell>
          <cell r="V283">
            <v>94</v>
          </cell>
          <cell r="W283">
            <v>44.1</v>
          </cell>
          <cell r="X283">
            <v>356.90000000000003</v>
          </cell>
          <cell r="Z283">
            <v>7.623063822885412E-2</v>
          </cell>
          <cell r="AC283" t="str">
            <v>KERRY</v>
          </cell>
        </row>
        <row r="284">
          <cell r="B284" t="str">
            <v>(Ireland)</v>
          </cell>
          <cell r="P284" t="str">
            <v>(Ireland)</v>
          </cell>
          <cell r="AC284" t="str">
            <v>(Ireland)</v>
          </cell>
        </row>
        <row r="285">
          <cell r="B285" t="str">
            <v>FROMAGERIES</v>
          </cell>
          <cell r="C285" t="str">
            <v>Ff</v>
          </cell>
          <cell r="E285">
            <v>4387.5</v>
          </cell>
          <cell r="F285">
            <v>4175</v>
          </cell>
          <cell r="G285">
            <v>4600</v>
          </cell>
          <cell r="H285">
            <v>6318</v>
          </cell>
          <cell r="I285">
            <v>6446.6</v>
          </cell>
          <cell r="J285">
            <v>0.74795219863093165</v>
          </cell>
          <cell r="K285">
            <v>8.2648717948717945</v>
          </cell>
          <cell r="L285">
            <v>11.511785714285715</v>
          </cell>
          <cell r="M285">
            <v>17.075675675675676</v>
          </cell>
          <cell r="N285">
            <v>1.7292533391723233</v>
          </cell>
          <cell r="P285" t="str">
            <v>FROMAGERIE</v>
          </cell>
          <cell r="Q285">
            <v>0.09</v>
          </cell>
          <cell r="R285">
            <v>1.44</v>
          </cell>
          <cell r="S285">
            <v>128.6</v>
          </cell>
          <cell r="T285">
            <v>8619</v>
          </cell>
          <cell r="U285">
            <v>780</v>
          </cell>
          <cell r="V285">
            <v>560</v>
          </cell>
          <cell r="W285">
            <v>370</v>
          </cell>
          <cell r="X285">
            <v>3653.6</v>
          </cell>
          <cell r="Z285">
            <v>6.497273465599257E-2</v>
          </cell>
          <cell r="AC285" t="str">
            <v>FROMAGERIES</v>
          </cell>
        </row>
        <row r="286">
          <cell r="B286" t="str">
            <v>(FR)</v>
          </cell>
          <cell r="P286" t="str">
            <v>(FR)</v>
          </cell>
          <cell r="AC286" t="str">
            <v>(FR)</v>
          </cell>
        </row>
        <row r="287">
          <cell r="B287" t="str">
            <v>PARMALAT</v>
          </cell>
          <cell r="C287" t="str">
            <v>Lit.</v>
          </cell>
          <cell r="E287">
            <v>2514</v>
          </cell>
          <cell r="F287">
            <v>2113</v>
          </cell>
          <cell r="G287">
            <v>2915</v>
          </cell>
          <cell r="H287">
            <v>2966.52</v>
          </cell>
          <cell r="I287">
            <v>4113.5200000000004</v>
          </cell>
          <cell r="J287">
            <v>0.7527026532479415</v>
          </cell>
          <cell r="K287">
            <v>9.840956937799044</v>
          </cell>
          <cell r="L287">
            <v>9.223139013452915</v>
          </cell>
          <cell r="M287">
            <v>15.613263157894737</v>
          </cell>
          <cell r="N287">
            <v>1.7784892086330935</v>
          </cell>
          <cell r="P287" t="str">
            <v>PARMALAT</v>
          </cell>
          <cell r="Q287">
            <v>0.92</v>
          </cell>
          <cell r="R287">
            <v>1.18</v>
          </cell>
          <cell r="S287">
            <v>1147</v>
          </cell>
          <cell r="T287">
            <v>5465</v>
          </cell>
          <cell r="U287">
            <v>418</v>
          </cell>
          <cell r="V287">
            <v>446</v>
          </cell>
          <cell r="W287">
            <v>190</v>
          </cell>
          <cell r="X287">
            <v>1668</v>
          </cell>
          <cell r="Z287">
            <v>8.1610247026532481E-2</v>
          </cell>
          <cell r="AC287" t="str">
            <v>PARMALAT</v>
          </cell>
        </row>
        <row r="288">
          <cell r="B288" t="str">
            <v>(ITA)</v>
          </cell>
          <cell r="P288" t="str">
            <v>(ITA)</v>
          </cell>
          <cell r="AC288" t="str">
            <v>(ITA)</v>
          </cell>
        </row>
        <row r="289">
          <cell r="B289" t="str">
            <v>BONGRAIN</v>
          </cell>
          <cell r="C289" t="str">
            <v>Ff</v>
          </cell>
          <cell r="E289">
            <v>2156.5</v>
          </cell>
          <cell r="F289">
            <v>1995</v>
          </cell>
          <cell r="G289">
            <v>2318</v>
          </cell>
          <cell r="H289">
            <v>4550.2150000000001</v>
          </cell>
          <cell r="I289">
            <v>6616.915</v>
          </cell>
          <cell r="J289">
            <v>0.6358566445326389</v>
          </cell>
          <cell r="K289">
            <v>7.4347359550561798</v>
          </cell>
          <cell r="L289">
            <v>11.711353982300885</v>
          </cell>
          <cell r="M289">
            <v>15.167383333333333</v>
          </cell>
          <cell r="N289">
            <v>1.085529737338073</v>
          </cell>
          <cell r="P289" t="str">
            <v>BONGRAIN</v>
          </cell>
          <cell r="Q289">
            <v>0.28000000000000003</v>
          </cell>
          <cell r="R289">
            <v>2.11</v>
          </cell>
          <cell r="S289">
            <v>2066.6999999999998</v>
          </cell>
          <cell r="T289">
            <v>10406.299999999999</v>
          </cell>
          <cell r="U289">
            <v>890</v>
          </cell>
          <cell r="V289">
            <v>565</v>
          </cell>
          <cell r="W289">
            <v>300</v>
          </cell>
          <cell r="X289">
            <v>4191.7</v>
          </cell>
          <cell r="Z289">
            <v>5.4294033422061641E-2</v>
          </cell>
          <cell r="AC289" t="str">
            <v>BONGRAIN</v>
          </cell>
        </row>
        <row r="290">
          <cell r="B290" t="str">
            <v>(Ff)</v>
          </cell>
          <cell r="P290" t="str">
            <v>(Ff)</v>
          </cell>
          <cell r="AC290" t="str">
            <v>(Ff)</v>
          </cell>
        </row>
        <row r="291">
          <cell r="B291" t="str">
            <v>CIRIO</v>
          </cell>
          <cell r="C291" t="str">
            <v>Lit.</v>
          </cell>
          <cell r="E291">
            <v>801.5</v>
          </cell>
          <cell r="F291">
            <v>621</v>
          </cell>
          <cell r="G291">
            <v>982</v>
          </cell>
          <cell r="H291">
            <v>416.78</v>
          </cell>
          <cell r="I291">
            <v>740.98</v>
          </cell>
          <cell r="J291">
            <v>0.49339459315488082</v>
          </cell>
          <cell r="K291">
            <v>6.3440068493150692</v>
          </cell>
          <cell r="L291">
            <v>17.034022988505747</v>
          </cell>
          <cell r="M291">
            <v>24.091329479768785</v>
          </cell>
          <cell r="N291">
            <v>1.0910471204188481</v>
          </cell>
          <cell r="P291" t="str">
            <v>CIRIO</v>
          </cell>
          <cell r="Q291">
            <v>0.13</v>
          </cell>
          <cell r="R291">
            <v>520</v>
          </cell>
          <cell r="S291">
            <v>324.2</v>
          </cell>
          <cell r="T291">
            <v>1501.8</v>
          </cell>
          <cell r="U291">
            <v>116.8</v>
          </cell>
          <cell r="V291">
            <v>43.5</v>
          </cell>
          <cell r="W291">
            <v>17.3</v>
          </cell>
          <cell r="X291">
            <v>382</v>
          </cell>
          <cell r="Z291">
            <v>2.8965241709948065E-2</v>
          </cell>
          <cell r="AC291" t="str">
            <v>CIRIO</v>
          </cell>
        </row>
        <row r="292">
          <cell r="B292" t="str">
            <v>(ITA)</v>
          </cell>
          <cell r="P292" t="str">
            <v>(ITA)</v>
          </cell>
          <cell r="AC292" t="str">
            <v>(ITA)</v>
          </cell>
        </row>
        <row r="293">
          <cell r="B293" t="str">
            <v>NUTRICIA</v>
          </cell>
          <cell r="C293" t="str">
            <v>Ngl</v>
          </cell>
          <cell r="E293">
            <v>286.14999999999998</v>
          </cell>
          <cell r="F293">
            <v>258.5</v>
          </cell>
          <cell r="G293">
            <v>313.8</v>
          </cell>
          <cell r="H293">
            <v>6924.829999999999</v>
          </cell>
          <cell r="I293">
            <v>7486.0299999999988</v>
          </cell>
          <cell r="J293">
            <v>2.5716351769151489</v>
          </cell>
          <cell r="K293" t="e">
            <v>#REF!</v>
          </cell>
          <cell r="L293" t="e">
            <v>#REF!</v>
          </cell>
          <cell r="M293">
            <v>29.887052222701765</v>
          </cell>
          <cell r="N293">
            <v>9.9011009436659982</v>
          </cell>
          <cell r="P293" t="str">
            <v>NUTRICIA</v>
          </cell>
          <cell r="Q293">
            <v>0.79</v>
          </cell>
          <cell r="R293">
            <v>24.2</v>
          </cell>
          <cell r="S293">
            <v>561.20000000000005</v>
          </cell>
          <cell r="T293">
            <v>2911</v>
          </cell>
          <cell r="U293" t="e">
            <v>#REF!</v>
          </cell>
          <cell r="V293" t="e">
            <v>#REF!</v>
          </cell>
          <cell r="W293">
            <v>231.7</v>
          </cell>
          <cell r="X293">
            <v>699.4</v>
          </cell>
          <cell r="Z293" t="e">
            <v>#REF!</v>
          </cell>
          <cell r="AC293" t="str">
            <v>NUTRICIA</v>
          </cell>
        </row>
        <row r="294">
          <cell r="B294" t="str">
            <v>(NL)</v>
          </cell>
          <cell r="P294" t="str">
            <v>(NL)</v>
          </cell>
          <cell r="AC294" t="str">
            <v>(NL)</v>
          </cell>
        </row>
        <row r="295">
          <cell r="B295" t="str">
            <v>NESTLE'</v>
          </cell>
          <cell r="C295" t="str">
            <v>Sf</v>
          </cell>
          <cell r="E295">
            <v>1606.5</v>
          </cell>
          <cell r="F295">
            <v>1419</v>
          </cell>
          <cell r="G295">
            <v>1794</v>
          </cell>
          <cell r="H295">
            <v>63328.23</v>
          </cell>
          <cell r="I295">
            <v>69597.23000000001</v>
          </cell>
          <cell r="J295">
            <v>1.1505576128285668</v>
          </cell>
          <cell r="K295">
            <v>8.2657042755344428</v>
          </cell>
          <cell r="L295">
            <v>11.409381967213116</v>
          </cell>
          <cell r="M295">
            <v>18.093780000000002</v>
          </cell>
          <cell r="N295">
            <v>2.8425077427173573</v>
          </cell>
          <cell r="P295" t="str">
            <v>NESTLE'</v>
          </cell>
          <cell r="Q295">
            <v>0.79</v>
          </cell>
          <cell r="R295">
            <v>39.42</v>
          </cell>
          <cell r="S295">
            <v>6269</v>
          </cell>
          <cell r="T295">
            <v>60490</v>
          </cell>
          <cell r="U295">
            <v>8420</v>
          </cell>
          <cell r="V295">
            <v>6100</v>
          </cell>
          <cell r="W295">
            <v>3500</v>
          </cell>
          <cell r="X295">
            <v>22279</v>
          </cell>
          <cell r="Z295">
            <v>0.10084311456439081</v>
          </cell>
          <cell r="AC295" t="str">
            <v>NESTLE'</v>
          </cell>
        </row>
        <row r="296">
          <cell r="B296" t="str">
            <v>(CH)</v>
          </cell>
          <cell r="P296" t="str">
            <v>(CH)</v>
          </cell>
          <cell r="AC296" t="str">
            <v>(CH)</v>
          </cell>
        </row>
        <row r="297">
          <cell r="B297" t="str">
            <v>DANONE</v>
          </cell>
          <cell r="C297" t="str">
            <v>Ff</v>
          </cell>
          <cell r="E297">
            <v>833.5</v>
          </cell>
          <cell r="F297">
            <v>712</v>
          </cell>
          <cell r="G297">
            <v>955</v>
          </cell>
          <cell r="H297">
            <v>60620.455000000002</v>
          </cell>
          <cell r="I297">
            <v>76330.455000000002</v>
          </cell>
          <cell r="J297">
            <v>0.90934542530378848</v>
          </cell>
          <cell r="K297">
            <v>6.1064363999999998</v>
          </cell>
          <cell r="L297">
            <v>9.3085920731707326</v>
          </cell>
          <cell r="M297">
            <v>17.924439680662331</v>
          </cell>
          <cell r="N297">
            <v>1.350271856554182</v>
          </cell>
          <cell r="P297" t="str">
            <v>DANONE</v>
          </cell>
          <cell r="Q297">
            <v>0.65</v>
          </cell>
          <cell r="R297">
            <v>72.73</v>
          </cell>
          <cell r="S297">
            <v>15710</v>
          </cell>
          <cell r="T297">
            <v>83940</v>
          </cell>
          <cell r="U297">
            <v>12500</v>
          </cell>
          <cell r="V297">
            <v>8200</v>
          </cell>
          <cell r="W297">
            <v>3382</v>
          </cell>
          <cell r="X297">
            <v>44895</v>
          </cell>
          <cell r="Z297">
            <v>9.7688825351441508E-2</v>
          </cell>
          <cell r="AC297" t="str">
            <v>DANONE</v>
          </cell>
        </row>
        <row r="298">
          <cell r="B298" t="str">
            <v>(Ff)</v>
          </cell>
          <cell r="P298" t="str">
            <v>(Ff)</v>
          </cell>
          <cell r="AC298" t="str">
            <v>(Ff)</v>
          </cell>
        </row>
        <row r="300">
          <cell r="X300" t="str">
            <v>Media</v>
          </cell>
          <cell r="Z300" t="e">
            <v>#REF!</v>
          </cell>
        </row>
        <row r="301">
          <cell r="H301" t="str">
            <v>MAX.</v>
          </cell>
          <cell r="J301">
            <v>2.5716351769151489</v>
          </cell>
          <cell r="K301" t="e">
            <v>#REF!</v>
          </cell>
          <cell r="L301" t="e">
            <v>#REF!</v>
          </cell>
          <cell r="M301">
            <v>29.887052222701765</v>
          </cell>
          <cell r="N301">
            <v>9.9011009436659982</v>
          </cell>
        </row>
        <row r="302">
          <cell r="H302" t="str">
            <v>MIN.</v>
          </cell>
          <cell r="J302">
            <v>0.25641452663855885</v>
          </cell>
          <cell r="K302" t="e">
            <v>#REF!</v>
          </cell>
          <cell r="L302" t="e">
            <v>#REF!</v>
          </cell>
          <cell r="M302">
            <v>3.2723977272727272</v>
          </cell>
          <cell r="N302">
            <v>0.25861787157611138</v>
          </cell>
        </row>
        <row r="303">
          <cell r="H303" t="str">
            <v>Average</v>
          </cell>
          <cell r="J303">
            <v>0.83892125737086787</v>
          </cell>
          <cell r="K303" t="e">
            <v>#REF!</v>
          </cell>
          <cell r="L303" t="e">
            <v>#REF!</v>
          </cell>
          <cell r="M303">
            <v>16.212248309802685</v>
          </cell>
          <cell r="N303">
            <v>2.4309468110013674</v>
          </cell>
        </row>
        <row r="307">
          <cell r="B307" t="str">
            <v xml:space="preserve">           RIEPILOGO MULTIPLI DELLE SOCIETA' QUOTATE</v>
          </cell>
          <cell r="L307" t="str">
            <v xml:space="preserve"> </v>
          </cell>
          <cell r="N307" t="str">
            <v>SETTORE DAIRY</v>
          </cell>
        </row>
        <row r="311">
          <cell r="B311" t="str">
            <v>COMPANY</v>
          </cell>
          <cell r="E311" t="str">
            <v>Implied Multiples on Sales</v>
          </cell>
          <cell r="I311" t="str">
            <v>Implied Multiples on EBDITA</v>
          </cell>
          <cell r="M311" t="str">
            <v>Implied Multiples on EBIT</v>
          </cell>
          <cell r="R311" t="str">
            <v>P/E RATIOS</v>
          </cell>
        </row>
        <row r="312">
          <cell r="C312" t="str">
            <v>1994</v>
          </cell>
          <cell r="E312" t="str">
            <v>1995</v>
          </cell>
          <cell r="F312" t="str">
            <v>1996E</v>
          </cell>
          <cell r="G312" t="str">
            <v>1997E</v>
          </cell>
          <cell r="H312" t="str">
            <v>1994</v>
          </cell>
          <cell r="I312" t="str">
            <v>1995</v>
          </cell>
          <cell r="J312" t="str">
            <v>1996E</v>
          </cell>
          <cell r="K312" t="str">
            <v>1997E</v>
          </cell>
          <cell r="L312" t="str">
            <v>1994</v>
          </cell>
          <cell r="M312" t="str">
            <v>1995</v>
          </cell>
          <cell r="N312" t="str">
            <v>1996E</v>
          </cell>
          <cell r="P312" t="str">
            <v>1997E</v>
          </cell>
          <cell r="Q312" t="str">
            <v>1994</v>
          </cell>
          <cell r="R312" t="str">
            <v>1995</v>
          </cell>
          <cell r="S312" t="str">
            <v>1996E</v>
          </cell>
          <cell r="T312" t="str">
            <v>1997E</v>
          </cell>
        </row>
        <row r="313">
          <cell r="B313" t="str">
            <v>AVONMORE</v>
          </cell>
          <cell r="C313" t="e">
            <v>#REF!</v>
          </cell>
          <cell r="E313" t="e">
            <v>#REF!</v>
          </cell>
          <cell r="F313" t="e">
            <v>#REF!</v>
          </cell>
          <cell r="G313">
            <v>0.33288362395754356</v>
          </cell>
          <cell r="H313" t="e">
            <v>#REF!</v>
          </cell>
          <cell r="I313" t="e">
            <v>#REF!</v>
          </cell>
          <cell r="J313" t="e">
            <v>#REF!</v>
          </cell>
          <cell r="K313">
            <v>6.5533358208955219</v>
          </cell>
          <cell r="L313" t="e">
            <v>#REF!</v>
          </cell>
          <cell r="M313" t="e">
            <v>#REF!</v>
          </cell>
          <cell r="N313" t="e">
            <v>#REF!</v>
          </cell>
          <cell r="P313">
            <v>9.5450760869565219</v>
          </cell>
          <cell r="Q313" t="e">
            <v>#REF!</v>
          </cell>
          <cell r="R313" t="e">
            <v>#REF!</v>
          </cell>
          <cell r="S313" t="e">
            <v>#REF!</v>
          </cell>
          <cell r="T313">
            <v>11.935783333333331</v>
          </cell>
        </row>
        <row r="314">
          <cell r="B314" t="str">
            <v>(Ireland)</v>
          </cell>
        </row>
        <row r="315">
          <cell r="B315" t="str">
            <v>NORTHERN FOODS</v>
          </cell>
          <cell r="C315" t="e">
            <v>#REF!</v>
          </cell>
          <cell r="E315" t="e">
            <v>#REF!</v>
          </cell>
          <cell r="F315" t="e">
            <v>#REF!</v>
          </cell>
          <cell r="G315">
            <v>0.71655311955742251</v>
          </cell>
          <cell r="H315" t="e">
            <v>#REF!</v>
          </cell>
          <cell r="I315" t="e">
            <v>#REF!</v>
          </cell>
          <cell r="J315" t="e">
            <v>#REF!</v>
          </cell>
          <cell r="K315">
            <v>4.9587203119461192</v>
          </cell>
          <cell r="L315" t="e">
            <v>#REF!</v>
          </cell>
          <cell r="M315" t="e">
            <v>#REF!</v>
          </cell>
          <cell r="N315" t="e">
            <v>#REF!</v>
          </cell>
          <cell r="P315">
            <v>10.121960926193925</v>
          </cell>
          <cell r="Q315" t="e">
            <v>#REF!</v>
          </cell>
          <cell r="R315" t="e">
            <v>#REF!</v>
          </cell>
          <cell r="S315" t="e">
            <v>#REF!</v>
          </cell>
          <cell r="T315">
            <v>14.425086505190313</v>
          </cell>
        </row>
        <row r="316">
          <cell r="B316" t="str">
            <v>(UK)</v>
          </cell>
        </row>
        <row r="317">
          <cell r="B317" t="str">
            <v>UNIGATE</v>
          </cell>
          <cell r="C317" t="e">
            <v>#REF!</v>
          </cell>
          <cell r="E317" t="e">
            <v>#REF!</v>
          </cell>
          <cell r="F317">
            <v>1.6243315142440602</v>
          </cell>
          <cell r="G317">
            <v>0.41782901331805811</v>
          </cell>
          <cell r="H317" t="e">
            <v>#REF!</v>
          </cell>
          <cell r="I317" t="e">
            <v>#REF!</v>
          </cell>
          <cell r="J317">
            <v>8.8415891689008053</v>
          </cell>
          <cell r="K317">
            <v>4.9147108366086467</v>
          </cell>
          <cell r="L317" t="e">
            <v>#REF!</v>
          </cell>
          <cell r="M317" t="e">
            <v>#REF!</v>
          </cell>
          <cell r="N317">
            <v>11.539232890132961</v>
          </cell>
          <cell r="P317">
            <v>7.658005249343832</v>
          </cell>
          <cell r="Q317" t="e">
            <v>#REF!</v>
          </cell>
          <cell r="R317" t="e">
            <v>#REF!</v>
          </cell>
          <cell r="S317">
            <v>14.74139986996099</v>
          </cell>
          <cell r="T317">
            <v>3.9308906426155579</v>
          </cell>
        </row>
        <row r="318">
          <cell r="B318" t="str">
            <v>(UK)</v>
          </cell>
        </row>
        <row r="319">
          <cell r="B319" t="str">
            <v>WATERFORD</v>
          </cell>
          <cell r="C319" t="e">
            <v>#REF!</v>
          </cell>
          <cell r="E319" t="e">
            <v>#REF!</v>
          </cell>
          <cell r="F319" t="e">
            <v>#REF!</v>
          </cell>
          <cell r="G319">
            <v>0.25641452663855885</v>
          </cell>
          <cell r="H319" t="e">
            <v>#REF!</v>
          </cell>
          <cell r="I319" t="e">
            <v>#REF!</v>
          </cell>
          <cell r="J319" t="e">
            <v>#REF!</v>
          </cell>
          <cell r="K319">
            <v>4.76995008912656</v>
          </cell>
          <cell r="L319" t="e">
            <v>#REF!</v>
          </cell>
          <cell r="M319" t="e">
            <v>#REF!</v>
          </cell>
          <cell r="N319" t="e">
            <v>#REF!</v>
          </cell>
          <cell r="P319">
            <v>6.8967577319587638</v>
          </cell>
          <cell r="Q319" t="e">
            <v>#REF!</v>
          </cell>
          <cell r="R319" t="e">
            <v>#REF!</v>
          </cell>
          <cell r="S319" t="e">
            <v>#REF!</v>
          </cell>
          <cell r="T319">
            <v>3.2723977272727272</v>
          </cell>
        </row>
        <row r="320">
          <cell r="B320" t="str">
            <v>(Ireland)</v>
          </cell>
        </row>
        <row r="321">
          <cell r="B321" t="str">
            <v>KERRY</v>
          </cell>
          <cell r="C321" t="e">
            <v>#REF!</v>
          </cell>
          <cell r="E321" t="e">
            <v>#REF!</v>
          </cell>
          <cell r="F321" t="e">
            <v>#REF!</v>
          </cell>
          <cell r="G321">
            <v>1.081930500364934</v>
          </cell>
          <cell r="H321" t="e">
            <v>#REF!</v>
          </cell>
          <cell r="I321" t="e">
            <v>#REF!</v>
          </cell>
          <cell r="J321" t="e">
            <v>#REF!</v>
          </cell>
          <cell r="K321">
            <v>11.911861607142857</v>
          </cell>
          <cell r="L321" t="e">
            <v>#REF!</v>
          </cell>
          <cell r="M321" t="e">
            <v>#REF!</v>
          </cell>
          <cell r="N321" t="e">
            <v>#REF!</v>
          </cell>
          <cell r="P321">
            <v>14.192856382978723</v>
          </cell>
          <cell r="Q321" t="e">
            <v>#REF!</v>
          </cell>
          <cell r="R321" t="e">
            <v>#REF!</v>
          </cell>
          <cell r="S321" t="e">
            <v>#REF!</v>
          </cell>
          <cell r="T321">
            <v>23.129897959183673</v>
          </cell>
        </row>
        <row r="322">
          <cell r="B322" t="str">
            <v>(Ireland)</v>
          </cell>
        </row>
        <row r="323">
          <cell r="B323" t="str">
            <v>FROMAGERIES</v>
          </cell>
          <cell r="C323" t="e">
            <v>#REF!</v>
          </cell>
          <cell r="E323" t="e">
            <v>#REF!</v>
          </cell>
          <cell r="F323" t="e">
            <v>#REF!</v>
          </cell>
          <cell r="G323">
            <v>0.74795219863093165</v>
          </cell>
          <cell r="H323" t="e">
            <v>#REF!</v>
          </cell>
          <cell r="I323" t="e">
            <v>#REF!</v>
          </cell>
          <cell r="J323" t="e">
            <v>#REF!</v>
          </cell>
          <cell r="K323">
            <v>8.2648717948717945</v>
          </cell>
          <cell r="L323" t="e">
            <v>#REF!</v>
          </cell>
          <cell r="M323" t="e">
            <v>#REF!</v>
          </cell>
          <cell r="N323" t="e">
            <v>#REF!</v>
          </cell>
          <cell r="P323">
            <v>11.511785714285715</v>
          </cell>
          <cell r="Q323" t="e">
            <v>#REF!</v>
          </cell>
          <cell r="R323" t="e">
            <v>#REF!</v>
          </cell>
          <cell r="S323" t="e">
            <v>#REF!</v>
          </cell>
          <cell r="T323">
            <v>17.075675675675676</v>
          </cell>
        </row>
        <row r="324">
          <cell r="B324" t="str">
            <v>(FR)</v>
          </cell>
        </row>
        <row r="325">
          <cell r="B325" t="str">
            <v>PARMALAT</v>
          </cell>
          <cell r="C325" t="e">
            <v>#REF!</v>
          </cell>
          <cell r="E325" t="e">
            <v>#REF!</v>
          </cell>
          <cell r="F325" t="e">
            <v>#REF!</v>
          </cell>
          <cell r="G325">
            <v>0.7527026532479415</v>
          </cell>
          <cell r="H325" t="e">
            <v>#REF!</v>
          </cell>
          <cell r="I325" t="e">
            <v>#REF!</v>
          </cell>
          <cell r="J325" t="e">
            <v>#REF!</v>
          </cell>
          <cell r="K325">
            <v>9.840956937799044</v>
          </cell>
          <cell r="L325" t="e">
            <v>#REF!</v>
          </cell>
          <cell r="M325" t="e">
            <v>#REF!</v>
          </cell>
          <cell r="N325" t="e">
            <v>#REF!</v>
          </cell>
          <cell r="P325">
            <v>9.223139013452915</v>
          </cell>
          <cell r="Q325" t="e">
            <v>#REF!</v>
          </cell>
          <cell r="R325" t="e">
            <v>#REF!</v>
          </cell>
          <cell r="S325" t="e">
            <v>#REF!</v>
          </cell>
          <cell r="T325">
            <v>15.613263157894737</v>
          </cell>
        </row>
        <row r="326">
          <cell r="B326" t="str">
            <v>(ITA)</v>
          </cell>
        </row>
        <row r="327">
          <cell r="B327" t="str">
            <v>BONGRAIN</v>
          </cell>
          <cell r="C327" t="e">
            <v>#REF!</v>
          </cell>
          <cell r="E327" t="e">
            <v>#REF!</v>
          </cell>
          <cell r="F327" t="e">
            <v>#REF!</v>
          </cell>
          <cell r="G327">
            <v>0.6358566445326389</v>
          </cell>
          <cell r="H327" t="e">
            <v>#REF!</v>
          </cell>
          <cell r="I327" t="e">
            <v>#REF!</v>
          </cell>
          <cell r="J327" t="e">
            <v>#REF!</v>
          </cell>
          <cell r="K327">
            <v>7.4347359550561798</v>
          </cell>
          <cell r="L327" t="e">
            <v>#REF!</v>
          </cell>
          <cell r="M327" t="e">
            <v>#REF!</v>
          </cell>
          <cell r="N327" t="e">
            <v>#REF!</v>
          </cell>
          <cell r="P327">
            <v>11.711353982300885</v>
          </cell>
          <cell r="Q327" t="e">
            <v>#REF!</v>
          </cell>
          <cell r="R327" t="e">
            <v>#REF!</v>
          </cell>
          <cell r="S327" t="e">
            <v>#REF!</v>
          </cell>
          <cell r="T327">
            <v>15.167383333333333</v>
          </cell>
        </row>
        <row r="328">
          <cell r="B328" t="str">
            <v>(Ff)</v>
          </cell>
        </row>
        <row r="329">
          <cell r="B329" t="str">
            <v>CIRIO</v>
          </cell>
          <cell r="C329" t="e">
            <v>#REF!</v>
          </cell>
          <cell r="E329" t="e">
            <v>#REF!</v>
          </cell>
          <cell r="F329" t="e">
            <v>#REF!</v>
          </cell>
          <cell r="G329">
            <v>0.49339459315488082</v>
          </cell>
          <cell r="H329" t="e">
            <v>#REF!</v>
          </cell>
          <cell r="I329" t="e">
            <v>#REF!</v>
          </cell>
          <cell r="J329" t="e">
            <v>#REF!</v>
          </cell>
          <cell r="K329">
            <v>6.3440068493150692</v>
          </cell>
          <cell r="L329" t="e">
            <v>#REF!</v>
          </cell>
          <cell r="M329" t="e">
            <v>#REF!</v>
          </cell>
          <cell r="N329" t="e">
            <v>#REF!</v>
          </cell>
          <cell r="P329">
            <v>17.034022988505747</v>
          </cell>
          <cell r="Q329" t="e">
            <v>#REF!</v>
          </cell>
          <cell r="R329" t="e">
            <v>#REF!</v>
          </cell>
          <cell r="S329" t="e">
            <v>#REF!</v>
          </cell>
          <cell r="T329">
            <v>24.091329479768785</v>
          </cell>
        </row>
        <row r="330">
          <cell r="B330" t="str">
            <v>(ITA)</v>
          </cell>
        </row>
        <row r="331">
          <cell r="B331" t="str">
            <v>NUTRICIA</v>
          </cell>
          <cell r="C331" t="e">
            <v>#REF!</v>
          </cell>
          <cell r="E331" t="e">
            <v>#REF!</v>
          </cell>
          <cell r="F331" t="e">
            <v>#REF!</v>
          </cell>
          <cell r="G331">
            <v>2.5716351769151489</v>
          </cell>
          <cell r="H331" t="e">
            <v>#REF!</v>
          </cell>
          <cell r="I331" t="e">
            <v>#REF!</v>
          </cell>
          <cell r="J331" t="e">
            <v>#REF!</v>
          </cell>
          <cell r="K331" t="e">
            <v>#REF!</v>
          </cell>
          <cell r="L331" t="e">
            <v>#REF!</v>
          </cell>
          <cell r="M331" t="e">
            <v>#REF!</v>
          </cell>
          <cell r="N331" t="e">
            <v>#REF!</v>
          </cell>
          <cell r="P331" t="e">
            <v>#REF!</v>
          </cell>
          <cell r="Q331" t="e">
            <v>#REF!</v>
          </cell>
          <cell r="R331" t="e">
            <v>#REF!</v>
          </cell>
          <cell r="S331" t="e">
            <v>#REF!</v>
          </cell>
          <cell r="T331">
            <v>29.887052222701765</v>
          </cell>
        </row>
        <row r="332">
          <cell r="B332" t="str">
            <v>(NL)</v>
          </cell>
        </row>
        <row r="333">
          <cell r="B333" t="str">
            <v>NESTLE'</v>
          </cell>
          <cell r="C333" t="e">
            <v>#REF!</v>
          </cell>
          <cell r="E333" t="e">
            <v>#REF!</v>
          </cell>
          <cell r="F333" t="e">
            <v>#REF!</v>
          </cell>
          <cell r="G333">
            <v>1.1505576128285668</v>
          </cell>
          <cell r="H333" t="e">
            <v>#REF!</v>
          </cell>
          <cell r="I333" t="e">
            <v>#REF!</v>
          </cell>
          <cell r="J333" t="e">
            <v>#REF!</v>
          </cell>
          <cell r="K333">
            <v>8.2657042755344428</v>
          </cell>
          <cell r="L333" t="e">
            <v>#REF!</v>
          </cell>
          <cell r="M333" t="e">
            <v>#REF!</v>
          </cell>
          <cell r="N333" t="e">
            <v>#REF!</v>
          </cell>
          <cell r="P333">
            <v>11.409381967213116</v>
          </cell>
          <cell r="Q333" t="e">
            <v>#REF!</v>
          </cell>
          <cell r="R333" t="e">
            <v>#REF!</v>
          </cell>
          <cell r="S333" t="e">
            <v>#REF!</v>
          </cell>
          <cell r="T333">
            <v>18.093780000000002</v>
          </cell>
        </row>
        <row r="334">
          <cell r="B334" t="str">
            <v>(CH)</v>
          </cell>
        </row>
        <row r="335">
          <cell r="B335" t="str">
            <v>DANONE</v>
          </cell>
          <cell r="C335" t="e">
            <v>#REF!</v>
          </cell>
          <cell r="E335" t="e">
            <v>#REF!</v>
          </cell>
          <cell r="F335" t="e">
            <v>#REF!</v>
          </cell>
          <cell r="G335">
            <v>0.90934542530378848</v>
          </cell>
          <cell r="H335" t="e">
            <v>#REF!</v>
          </cell>
          <cell r="I335" t="e">
            <v>#REF!</v>
          </cell>
          <cell r="J335" t="e">
            <v>#REF!</v>
          </cell>
          <cell r="K335">
            <v>6.1064363999999998</v>
          </cell>
          <cell r="L335" t="e">
            <v>#REF!</v>
          </cell>
          <cell r="M335" t="e">
            <v>#REF!</v>
          </cell>
          <cell r="N335" t="e">
            <v>#REF!</v>
          </cell>
          <cell r="P335">
            <v>9.3085920731707326</v>
          </cell>
          <cell r="Q335" t="e">
            <v>#REF!</v>
          </cell>
          <cell r="R335" t="e">
            <v>#REF!</v>
          </cell>
          <cell r="S335" t="e">
            <v>#REF!</v>
          </cell>
          <cell r="T335">
            <v>17.924439680662331</v>
          </cell>
        </row>
        <row r="336">
          <cell r="B336" t="str">
            <v>(Ff)</v>
          </cell>
        </row>
        <row r="338">
          <cell r="B338" t="str">
            <v>MAX.</v>
          </cell>
          <cell r="C338" t="e">
            <v>#REF!</v>
          </cell>
          <cell r="E338" t="e">
            <v>#REF!</v>
          </cell>
          <cell r="F338" t="e">
            <v>#REF!</v>
          </cell>
          <cell r="G338">
            <v>2.5716351769151489</v>
          </cell>
          <cell r="H338" t="e">
            <v>#REF!</v>
          </cell>
          <cell r="I338" t="e">
            <v>#REF!</v>
          </cell>
          <cell r="J338" t="e">
            <v>#REF!</v>
          </cell>
          <cell r="K338" t="e">
            <v>#REF!</v>
          </cell>
          <cell r="L338" t="e">
            <v>#REF!</v>
          </cell>
          <cell r="M338" t="e">
            <v>#REF!</v>
          </cell>
          <cell r="N338" t="e">
            <v>#REF!</v>
          </cell>
          <cell r="P338" t="e">
            <v>#REF!</v>
          </cell>
          <cell r="Q338" t="e">
            <v>#REF!</v>
          </cell>
          <cell r="R338" t="e">
            <v>#REF!</v>
          </cell>
          <cell r="S338" t="e">
            <v>#REF!</v>
          </cell>
          <cell r="T338">
            <v>29.887052222701765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>
        <row r="30">
          <cell r="C30">
            <v>0</v>
          </cell>
        </row>
      </sheetData>
      <sheetData sheetId="1">
        <row r="30">
          <cell r="C30">
            <v>0</v>
          </cell>
        </row>
      </sheetData>
      <sheetData sheetId="2"/>
      <sheetData sheetId="3"/>
      <sheetData sheetId="4"/>
      <sheetData sheetId="5" refreshError="1">
        <row r="8">
          <cell r="C8">
            <v>1500000000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>
        <row r="30">
          <cell r="C30">
            <v>0</v>
          </cell>
        </row>
      </sheetData>
      <sheetData sheetId="1">
        <row r="30">
          <cell r="C3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CE"/>
      <sheetName val="DGRC 256-08"/>
      <sheetName val="Rinnovi I TRIM 2008"/>
      <sheetName val="Mobilità attiva  I TRIM 2008"/>
      <sheetName val="Contributi"/>
      <sheetName val="CE IV Trimestre 2007"/>
      <sheetName val="Confronto con IV Trimestre 2007"/>
      <sheetName val="CE I TRimestre 2007"/>
      <sheetName val="Confronto con I Trimestre 2007"/>
      <sheetName val="Dati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0"/>
      <sheetName val="c1"/>
      <sheetName val="c2"/>
      <sheetName val="c3"/>
      <sheetName val="c4"/>
      <sheetName val="c5"/>
      <sheetName val="c6"/>
      <sheetName val="c7"/>
      <sheetName val="c8"/>
      <sheetName val="c9"/>
      <sheetName val="Crediti"/>
      <sheetName val="Debiti"/>
      <sheetName val="Present"/>
      <sheetName val="DBFE"/>
      <sheetName val="Fasi"/>
      <sheetName val="Macro"/>
      <sheetName val="PL"/>
      <sheetName val="TB"/>
      <sheetName val="Input"/>
      <sheetName val="TPivot"/>
      <sheetName val="Export"/>
      <sheetName val="CExCDC"/>
      <sheetName val="TM_FSR"/>
      <sheetName val="TM_Riepilogo_lld"/>
      <sheetName val="TM_dettaglio per singola voce ("/>
      <sheetName val="STRAORD ATT"/>
      <sheetName val="STRAORD PASS"/>
      <sheetName val="SOCIO SAN"/>
      <sheetName val="INT E PROT"/>
      <sheetName val="CTA"/>
      <sheetName val="RIA"/>
      <sheetName val="SPEC"/>
      <sheetName val="HOSP"/>
      <sheetName val="FARMAC CONV"/>
      <sheetName val="MED DI BASE"/>
      <sheetName val="ACC.TI rischi "/>
      <sheetName val="ONERI DIV"/>
      <sheetName val="MANUTENZ"/>
      <sheetName val="ALTRI SERV NN SANIT"/>
      <sheetName val="VARIAZ RIMAN"/>
      <sheetName val="PERSONALE"/>
      <sheetName val="ULT CONTRIB"/>
      <sheetName val="FSR VINC"/>
      <sheetName val="FSR INDISTINTO"/>
      <sheetName val="ACC.TI ALTRI"/>
      <sheetName val="Analisi-nuove (5)"/>
      <sheetName val="Analisi-nuove (3)"/>
      <sheetName val="Cons 2008 N.Az"/>
      <sheetName val="4°2009 OLD"/>
      <sheetName val="30 sett proiez"/>
      <sheetName val="31 ago proiez"/>
      <sheetName val="4° 2009 NEW"/>
      <sheetName val="CE Nuovo Modello"/>
      <sheetName val="000"/>
      <sheetName val="201"/>
      <sheetName val="202"/>
      <sheetName val="203"/>
      <sheetName val="204"/>
      <sheetName val="205"/>
      <sheetName val="206"/>
      <sheetName val="207"/>
      <sheetName val="208"/>
      <sheetName val="209"/>
      <sheetName val="921"/>
      <sheetName val="922"/>
      <sheetName val="923"/>
      <sheetName val="924"/>
      <sheetName val="925"/>
      <sheetName val="926"/>
      <sheetName val="927"/>
      <sheetName val="928"/>
      <sheetName val="960"/>
      <sheetName val="999 SENZA 000"/>
      <sheetName val="999 "/>
      <sheetName val="old_new_3°ce 2008"/>
      <sheetName val="TM_CE Nuovo Modello"/>
      <sheetName val="TM_Foglio3"/>
      <sheetName val="TM_transcodifica"/>
      <sheetName val="STIMA A FINIRE SU CE_30_09"/>
      <sheetName val="2CE2008_risch_31_12"/>
      <sheetName val="TM_Scost x az x costo"/>
      <sheetName val="TM_Prog07_CEcons06"/>
      <sheetName val="TM_CONS06-PROG07"/>
      <sheetName val="TM_PROG07-CONS06"/>
      <sheetName val="ABC"/>
      <sheetName val="RN"/>
      <sheetName val="CONTI"/>
      <sheetName val="BILRIC"/>
      <sheetName val="NOTAINT"/>
      <sheetName val="RF"/>
      <sheetName val="Tabelle"/>
      <sheetName val="QRY-EXTRA"/>
      <sheetName val="QRY-INTRA-AUTO"/>
      <sheetName val="FRONT"/>
      <sheetName val="Riepilogo-MDC"/>
      <sheetName val="ASL-Passiva"/>
      <sheetName val="MDC-Passiva"/>
      <sheetName val="FRONT-65-74"/>
      <sheetName val="Riepilogo-MDC (2)"/>
      <sheetName val="ASL-Passiva (2)"/>
      <sheetName val="MDC-Passiva (2)"/>
      <sheetName val="RIEPILOGO_MDC-65-74"/>
      <sheetName val="ASL-PASS-65-74"/>
      <sheetName val="RIEP_MDC-PASS-TASSO-65-74"/>
      <sheetName val="FRONT-75"/>
      <sheetName val="RIEPILOGO_MDC-75"/>
      <sheetName val="ASL-PASS-75"/>
      <sheetName val="RIEP_MDC-PASS-TASSO-75"/>
      <sheetName val="RIEPILOGO_MDC-PASS-TOT"/>
      <sheetName val="RIEPILOGO_MDC-PASS-AUTO"/>
      <sheetName val="RIEPILOGO_MDC-PASS-INTRA"/>
      <sheetName val="RIEPILOGO_MDC-PASS-EXTRA"/>
      <sheetName val="Introduzione"/>
      <sheetName val="Quadro macro"/>
      <sheetName val="IRAP IRPEF 03-04"/>
      <sheetName val="dati fiscali 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_Sys"/>
      <sheetName val="System_Tabs"/>
      <sheetName val="QRY_INPUT-EXTRA"/>
      <sheetName val="QRY_INPUT-INTRA-AUTO"/>
      <sheetName val="RIEPILOGO_MDC"/>
      <sheetName val="RIEPILOGO_MDC-PUB-PRIV"/>
      <sheetName val="TIPO_MDC"/>
      <sheetName val="ASL-ECONOMIA"/>
      <sheetName val="ASL-PUB-PRIV"/>
      <sheetName val="MDC-REG-NUM"/>
      <sheetName val="MDC-REG-VAL"/>
      <sheetName val="MDC-REG-NUM&gt;25"/>
      <sheetName val="MDC-REG-VAL&gt;25"/>
      <sheetName val="MDC-REG"/>
      <sheetName val="RIEPILOGO_MDC-PASS"/>
      <sheetName val="Riepilogo-PUB-PRIV-STAT_MOB-ATT"/>
      <sheetName val="Fascia 1"/>
      <sheetName val="Fascia 2"/>
      <sheetName val="Fascia 3"/>
      <sheetName val="Frontespizio"/>
      <sheetName val="Fabb. Nazionale"/>
      <sheetName val="SINTESI"/>
      <sheetName val="SINTESI 4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  <sheetName val="CE SANITA GIUGNO 2008"/>
      <sheetName val="fondo"/>
      <sheetName val="calcoli oneri 118"/>
      <sheetName val="costo 118 "/>
      <sheetName val="pulizia straord"/>
      <sheetName val="SCHEMA bilancio 2008"/>
      <sheetName val="SP 2008"/>
      <sheetName val="CE 2008"/>
      <sheetName val="TOT ASL anno def "/>
      <sheetName val="TOT AO anno def"/>
      <sheetName val="Netto_Residenza"/>
      <sheetName val="FINALE AREA DI CONSOLID"/>
      <sheetName val="FINALE STR GEST. DIRETTA"/>
      <sheetName val="chiamalo"/>
      <sheetName val="Da_Lordo_Prodotto"/>
      <sheetName val="Pivot_Pschiatria"/>
      <sheetName val="Buono"/>
      <sheetName val="LEA"/>
      <sheetName val="Pivot_Verifica"/>
      <sheetName val="Verifica"/>
      <sheetName val="Riconosciuto_Lea"/>
      <sheetName val="Lordo_Fascia"/>
      <sheetName val="Psichiatria"/>
      <sheetName val="TAB_PV_prod vs bdg"/>
      <sheetName val="Dialog5"/>
      <sheetName val="Title"/>
      <sheetName val="Contents"/>
      <sheetName val="Tab1"/>
      <sheetName val="Inputs"/>
      <sheetName val="Tab2"/>
      <sheetName val="Fixed P&amp;L"/>
      <sheetName val="Fixed market"/>
      <sheetName val="Fixed voice"/>
      <sheetName val="Fixed Internet"/>
      <sheetName val="Fixed costs"/>
      <sheetName val="Fixed capex"/>
      <sheetName val="Fixed scenarios"/>
      <sheetName val="Tab3"/>
      <sheetName val="Mobile P&amp;L"/>
      <sheetName val="Mobile market"/>
      <sheetName val="Mobile voice"/>
      <sheetName val="Mobile data and others"/>
      <sheetName val="Mobile ARPU"/>
      <sheetName val="Mobile costs"/>
      <sheetName val="Mobile capex"/>
      <sheetName val="Mobile scenarios"/>
      <sheetName val="Tab4"/>
      <sheetName val="Conso Rev and EBITDA"/>
      <sheetName val="Rev and Costs Upside"/>
      <sheetName val="P&amp;L to NI"/>
      <sheetName val="D&amp;A and provisions"/>
      <sheetName val="BS"/>
      <sheetName val="BS assumptions"/>
      <sheetName val="CF"/>
      <sheetName val="Debt Structure"/>
      <sheetName val="Taxes"/>
      <sheetName val="Tab5"/>
      <sheetName val="Disposals"/>
      <sheetName val="P&amp;L post disposals"/>
      <sheetName val="BS Assumptions Post Disposal"/>
      <sheetName val="BS Post Disposal"/>
      <sheetName val="Debt Structure Post Disposal"/>
      <sheetName val="CF Post Disposals"/>
      <sheetName val="Taxes Post Disposals"/>
      <sheetName val="Summary Cases"/>
      <sheetName val="Tab6"/>
      <sheetName val="Financial ratios"/>
      <sheetName val="Tab7"/>
      <sheetName val="Transaction Structure"/>
      <sheetName val="Debt Structure IRR"/>
      <sheetName val="IRR"/>
      <sheetName val="Tab8"/>
      <sheetName val="Valuation"/>
      <sheetName val="WACC"/>
      <sheetName val="DCFs"/>
      <sheetName val="Incumbent cocos"/>
      <sheetName val="Mobile cocos"/>
      <sheetName val="Altnets cocos"/>
      <sheetName val="TabA"/>
      <sheetName val="Fixed benchmarking"/>
      <sheetName val="Mobile benchmaring"/>
      <sheetName val="Group benchmaring"/>
      <sheetName val="Brokers"/>
      <sheetName val="BLANK"/>
      <sheetName val="Dialog1"/>
      <sheetName val="Module1"/>
      <sheetName val="Standard page"/>
      <sheetName val="Dati"/>
      <sheetName val="Tabella"/>
      <sheetName val="CE Vecchio modello su 5-3 mesi"/>
      <sheetName val="CE2008xASL"/>
      <sheetName val="CE old modello su 5-3 mesixASL"/>
      <sheetName val="CEnew_old_2008xASL"/>
      <sheetName val="1°2008_last "/>
      <sheetName val="1°2007"/>
      <sheetName val="31Maggio2008-bis"/>
      <sheetName val="2007"/>
      <sheetName val="sheet"/>
      <sheetName val="Personale_hp2_OK (noaup)"/>
      <sheetName val="TM_Riclassifica nuove strutture"/>
      <sheetName val="analisi rimanenze"/>
      <sheetName val="sopravvenienze passive"/>
      <sheetName val="COMPONENTI STRAORDINARIE"/>
      <sheetName val="Personale_NUOVE_OK"/>
      <sheetName val="Personale_VECCHIE"/>
      <sheetName val="TM_Analisi-nuove aziende"/>
      <sheetName val="Analisi-nuove aziende_OK"/>
      <sheetName val="Analisi-vecchie aziende"/>
      <sheetName val="1°2008"/>
      <sheetName val="2°2008"/>
      <sheetName val="3°2008"/>
      <sheetName val="4°2008"/>
      <sheetName val="2008"/>
      <sheetName val="1°2009"/>
      <sheetName val="2°2009"/>
      <sheetName val="3°2009"/>
      <sheetName val="4°2009"/>
      <sheetName val="Riclassifica nuove strutture"/>
      <sheetName val="INPUT-CE"/>
      <sheetName val="DGRC 256-08"/>
      <sheetName val="Rinnovi I TRIM 2008"/>
      <sheetName val="Mobilità attiva  I TRIM 2008"/>
      <sheetName val="Contributi"/>
      <sheetName val="CE IV Trimestre 2007"/>
      <sheetName val="Confronto con IV Trimestre 2007"/>
      <sheetName val="CE I TRimestre 2007"/>
      <sheetName val="Confronto con I Trimestre 2007"/>
      <sheetName val="Teste_2009"/>
      <sheetName val="Teste_2008"/>
      <sheetName val="Rilevazione"/>
      <sheetName val="Detta-spesa"/>
      <sheetName val="TAB_CONV"/>
      <sheetName val="FONDI"/>
      <sheetName val="Rinnovi_Contr"/>
      <sheetName val="Costi_CCNL"/>
      <sheetName val="Cat_Protette"/>
      <sheetName val="San_Raffaele"/>
      <sheetName val="118"/>
      <sheetName val="Dett_Altre"/>
      <sheetName val="NOTE"/>
      <sheetName val="Dett_Rimborsi"/>
      <sheetName val="Inappropriatezza"/>
      <sheetName val="Sheet1"/>
      <sheetName val="Chart Valore domanda"/>
      <sheetName val="Chart Valore domanda 2"/>
      <sheetName val="Chart Costo Livello"/>
      <sheetName val="Indicatori produz ricoveri"/>
      <sheetName val="Produzione ricoveri"/>
      <sheetName val="VP"/>
      <sheetName val="Main"/>
      <sheetName val="Main (2)"/>
      <sheetName val="Base_LA_2004"/>
      <sheetName val="Base_LA_2003"/>
      <sheetName val="CLASSIFICAZIONE_LA"/>
      <sheetName val="INDICATORI "/>
      <sheetName val="Pivot su CE"/>
      <sheetName val="Base_CE_2003"/>
      <sheetName val="CLASSIFICAZIONE CE"/>
      <sheetName val="Bench Nazionale procapite Chart"/>
      <sheetName val="Bench Nazionale procapite"/>
      <sheetName val="LA CONFRONTO REGIONI"/>
      <sheetName val="1 Analisi Saldi-Consolidati"/>
      <sheetName val="popolazioni"/>
      <sheetName val="Tab A 30 (2)"/>
      <sheetName val="Tab A 30"/>
      <sheetName val="Tab A 17"/>
      <sheetName val="Prospetto_1.1"/>
      <sheetName val="Prospetto_1.2_ASP AG"/>
      <sheetName val="Prospetto BdV - ASP AG (2)"/>
      <sheetName val="Sheet2"/>
      <sheetName val="Sheet3"/>
      <sheetName val="Analisi-nuove (4)"/>
      <sheetName val="Analisi-nuove aziende (2)"/>
      <sheetName val="Schema tipo"/>
      <sheetName val="CE Vecchio modello"/>
      <sheetName val="cons 2008"/>
      <sheetName val="2007 (cons)"/>
      <sheetName val="RS_progr_07_09"/>
      <sheetName val="Schemi riclassifica Nuovo CE"/>
      <sheetName val="Tabella Pers"/>
      <sheetName val="Tabella Rocc"/>
      <sheetName val="NEW"/>
      <sheetName val="OLD"/>
      <sheetName val="Quota capitaria + funzioni "/>
      <sheetName val="Consuntivo 2009"/>
      <sheetName val="I 2009"/>
      <sheetName val="Prev. 2010"/>
      <sheetName val="Proiezione I TRIM 2010"/>
      <sheetName val="I TRIM 2010"/>
      <sheetName val="999"/>
      <sheetName val="TESTE"/>
      <sheetName val="MOB EXTRA "/>
      <sheetName val="tetti 10"/>
      <sheetName val="screening"/>
      <sheetName val="insussist personale"/>
      <sheetName val="MMG"/>
      <sheetName val="FARMA"/>
      <sheetName val="MANUT"/>
      <sheetName val="CONS E COLL"/>
      <sheetName val="RSA"/>
      <sheetName val="Oneri Gestione"/>
      <sheetName val="altri ONERI DIV"/>
      <sheetName val="118_4°2009"/>
      <sheetName val="acn_ccnl"/>
      <sheetName val="Personale_hp2"/>
      <sheetName val="Quota capitariaold"/>
      <sheetName val="Carica attività"/>
      <sheetName val="Carica del"/>
      <sheetName val="Rapporto Attività_MAG 10"/>
      <sheetName val="Tassonomia filoni progettuali"/>
      <sheetName val="Rapporto Attività_NOV 09"/>
      <sheetName val="Rapporto Attività_DIC 09"/>
      <sheetName val="Rapporto Attività_GEN 10"/>
      <sheetName val="Rapporto Attività_FEB 10"/>
      <sheetName val="Rapporto Attività_MAR 10"/>
      <sheetName val="Rapporto Attività_GIU 10"/>
      <sheetName val="ONERI DIVERSI DI GESTIONE"/>
      <sheetName val="ALTRI BENI SANITARI"/>
      <sheetName val="PRODOTTI FARMACEUTICI"/>
      <sheetName val="ALTRI SERVIZI SANITARI"/>
      <sheetName val="TM_SEZIONE 1"/>
      <sheetName val="Copertina"/>
      <sheetName val="Par. 2.2"/>
      <sheetName val="Par. 3"/>
      <sheetName val="ESEMPI------&gt;"/>
      <sheetName val="Par. 4.1"/>
      <sheetName val="Par. 5.1"/>
      <sheetName val="Par.6 "/>
      <sheetName val="Manovra es. 1 - Impatto"/>
      <sheetName val="Manovra es. 1 - Elaborazione"/>
      <sheetName val="Manovra es. 2 - Impatto"/>
      <sheetName val="Manovra es. 2 - Elaborazione"/>
      <sheetName val="Manovra es. 3 - Impatto"/>
      <sheetName val="Manovra es. 3 - Elaborazione"/>
      <sheetName val="All.1 Quadro ten_prog 2010_2012"/>
      <sheetName val="All.3"/>
      <sheetName val="CE TEND_PROGR"/>
      <sheetName val="ASSEGNAZIONE 2010 "/>
      <sheetName val="schema ADDUCE"/>
      <sheetName val="stima IV CE"/>
      <sheetName val="tot adduce "/>
      <sheetName val="AGGREGATI del trim"/>
      <sheetName val="aggregati della stima"/>
      <sheetName val="confronto trim precedenti"/>
      <sheetName val="TM_Proiezioni costi esterni"/>
      <sheetName val="TM_RE"/>
      <sheetName val="TM_Riepilogo Stima a finire"/>
      <sheetName val="TM_Quote vincolate"/>
      <sheetName val="Schema_1°_2010 "/>
      <sheetName val="Quote vincolate"/>
      <sheetName val="TM_Schema 3° trim 09"/>
      <sheetName val="TM_RIAB_ex art 26"/>
      <sheetName val="Quadratura costi esterni"/>
      <sheetName val="Modello_mobilità_4°09"/>
      <sheetName val="Prodotti Farma e Emoderivat2010"/>
      <sheetName val="Schema MEF Tabelle dettagli "/>
      <sheetName val="Schema MEF Tabelle dettagli"/>
      <sheetName val="TM_Quadratura 000 - fix"/>
      <sheetName val="RIA_ex art_26"/>
      <sheetName val="TM_Quadratura 000 - fix-in proi"/>
      <sheetName val="TM_Quadratura costi esterni"/>
      <sheetName val="TM_SCOSTAMENTI_NUOVE"/>
      <sheetName val="Schema 1°2010-Nuove Aziende "/>
      <sheetName val="Schema 4°2009-Nuove Aziende"/>
      <sheetName val="Schema 2008-Nuove Aziende"/>
      <sheetName val="Quadratura 000 (old)"/>
      <sheetName val="Quadratura 000"/>
      <sheetName val="RE"/>
      <sheetName val="Proiezione 1°2010"/>
      <sheetName val="SCOSTAMENTI_NUOVE"/>
      <sheetName val="RINNOVI CONTRATTUALI 2009"/>
      <sheetName val="RINNOVI CONTRATTUALI 2010"/>
      <sheetName val="Consuntivo 2009 25 giu"/>
      <sheetName val="New aziende"/>
      <sheetName val="New_CE___Riepilogo_in_riga_con_"/>
      <sheetName val="B02435 IND DE MARIA"/>
      <sheetName val="costo del personale (2)"/>
      <sheetName val="costo del personale"/>
      <sheetName val="SPECIALISTICA_2010 (3)"/>
      <sheetName val="OSPEDALIERA_2010"/>
      <sheetName val="Prodotti Farma e Emoderivati"/>
      <sheetName val="Schema MEF Tabelle dettagli (2)"/>
      <sheetName val="FARMACEUTICA CONVENZ"/>
      <sheetName val="Accantonamenti "/>
      <sheetName val="_TM_sintex"/>
      <sheetName val="sintex 1"/>
      <sheetName val="sintex 2"/>
      <sheetName val="C09CA"/>
      <sheetName val="C10AA"/>
      <sheetName val="A02BC"/>
      <sheetName val="N06AB"/>
      <sheetName val="C09A + C09C"/>
      <sheetName val="C09B + C09D"/>
      <sheetName val="A02BC."/>
      <sheetName val="AIFA A02B"/>
      <sheetName val="base"/>
      <sheetName val="base mensile 2009"/>
      <sheetName val="Totale Aziende"/>
      <sheetName val="101_OK"/>
      <sheetName val="2° trim 2009_101"/>
      <sheetName val="102_OK"/>
      <sheetName val="2° trim 2009_102"/>
      <sheetName val="103_OK"/>
      <sheetName val="2° trim 2009_103"/>
      <sheetName val="104_OK"/>
      <sheetName val="2° trim 2009_104"/>
      <sheetName val="TM_105 ok"/>
      <sheetName val="105_OK"/>
      <sheetName val="2° trim 2009_105"/>
      <sheetName val="106_OK"/>
      <sheetName val="2° trim 2009_106"/>
      <sheetName val="107"/>
      <sheetName val="2° trim 2009_107"/>
      <sheetName val="108_OK"/>
      <sheetName val="2° trim 2009_108"/>
      <sheetName val="109_OK"/>
      <sheetName val="2° trim 2009_109"/>
      <sheetName val="901_OK"/>
      <sheetName val="2° trim 2009_901"/>
      <sheetName val="902_OK"/>
      <sheetName val="2° trim 2009_902"/>
      <sheetName val="903_ OK"/>
      <sheetName val="2° trim 2009_903"/>
      <sheetName val="904_OK"/>
      <sheetName val="app"/>
      <sheetName val="2° trim 2009_904"/>
      <sheetName val="905_OK"/>
      <sheetName val="2° trim 2009_905"/>
      <sheetName val="906_OK"/>
      <sheetName val="2° trim 2009_906"/>
      <sheetName val="907_OK"/>
      <sheetName val="2° trim 2009_907"/>
      <sheetName val="908_OK"/>
      <sheetName val="2° trim 2009_908"/>
      <sheetName val="909_OK"/>
      <sheetName val="2° trim 2009_909"/>
      <sheetName val="910"/>
      <sheetName val="2°trim 2009_910"/>
      <sheetName val="911_OK"/>
      <sheetName val="2° trim 2009_911"/>
      <sheetName val="912_OK"/>
      <sheetName val="2° trim 2009_912"/>
      <sheetName val="913_OK"/>
      <sheetName val="2° trim 2009_913"/>
      <sheetName val="914_OK "/>
      <sheetName val="2° trim 2009_914"/>
      <sheetName val="915 OK"/>
      <sheetName val="1° trim 2009_915"/>
      <sheetName val="916 OK"/>
      <sheetName val="2° trim 2009_916"/>
      <sheetName val="917 OK"/>
      <sheetName val="1° trim 2009_917"/>
      <sheetName val="920 OK"/>
      <sheetName val="2° trim 2009_920"/>
      <sheetName val="930 OK"/>
      <sheetName val="2° trim 2009_930"/>
      <sheetName val="940 OK"/>
      <sheetName val="2° trim 2009_940"/>
      <sheetName val="960 ok"/>
      <sheetName val="1° trim 2009_960"/>
      <sheetName val="Prev 2009"/>
      <sheetName val="Pre-consuntivo 07"/>
      <sheetName val="ass psich"/>
      <sheetName val="Assist socio san"/>
      <sheetName val="termale"/>
      <sheetName val="TRASPORTI SANITARI"/>
      <sheetName val="Convenzione"/>
      <sheetName val="SUMAI"/>
      <sheetName val="AMB"/>
      <sheetName val="Ospedaliera"/>
      <sheetName val="INTEGRAT E PROTES"/>
      <sheetName val="Prospetto_pag1"/>
      <sheetName val="Prospetto_pag2"/>
      <sheetName val="Free Cash Flow"/>
      <sheetName val="Conto economico"/>
      <sheetName val="Menù"/>
      <sheetName val="903_ 8K"/>
      <sheetName val="903_ øM"/>
      <sheetName val="903_ _x0008_Q"/>
      <sheetName val="903_ ¨K"/>
      <sheetName val="Cespiti c.g. per anno"/>
      <sheetName val="Cespiti registro da S.I.A."/>
      <sheetName val="Sterilizzazione anno 2000"/>
      <sheetName val="Sterilizzazione per nota integr"/>
      <sheetName val="Sterilizzazione"/>
      <sheetName val="Software"/>
      <sheetName val="Man. stra.  Impianti e macchin."/>
      <sheetName val="Attrez. sanit- Computer"/>
      <sheetName val="Automezzi e ambulanze"/>
      <sheetName val="Mobili ed arredi sanitari"/>
      <sheetName val="Macchine d'ufficio-attrez. gen."/>
      <sheetName val="Totali cespiti2000"/>
      <sheetName val="STATO PATRIMONIALE "/>
      <sheetName val="ECONOMICO"/>
      <sheetName val="Mutui"/>
      <sheetName val="Dati per nota integrativa"/>
      <sheetName val="Rettifica dati c.generale"/>
      <sheetName val="Apparec. elettromedicali"/>
      <sheetName val="cespisti dismessi"/>
      <sheetName val="Crediti aditi per via legale"/>
      <sheetName val="elenco gare"/>
      <sheetName val="STATO PATRIMONIALE IN EURO"/>
      <sheetName val="ECONOMICO in Euro"/>
      <sheetName val="progetti 2009"/>
      <sheetName val="Progetti DG"/>
      <sheetName val="Contabilizzazione risconto"/>
      <sheetName val="Dati per ni"/>
      <sheetName val="Dettaglio Utilizzi 2009"/>
      <sheetName val="Acquisto cespiti da progetto"/>
      <sheetName val="21 piano sangue"/>
      <sheetName val="31 dieci decimi"/>
      <sheetName val="32 adhd"/>
      <sheetName val="33 tromboembolismo"/>
      <sheetName val="41 donazione organi"/>
      <sheetName val="42 TCS"/>
      <sheetName val="46 Fondazione BN"/>
      <sheetName val="47 Impianti cocleari"/>
      <sheetName val="48 Basco 2009"/>
      <sheetName val="54 Fondaz BNap"/>
      <sheetName val="risconti 2008 da progetti finan"/>
      <sheetName val="Costi rinnovi II trim_ 2008"/>
      <sheetName val="Allegato Mobilità e Farmaci"/>
      <sheetName val="A01020-A01075"/>
      <sheetName val="Bilancio di verifica "/>
      <sheetName val="Modello di rilevazione ce"/>
      <sheetName val="Rilevazione comparaz 2004 2005"/>
      <sheetName val="Rilev comp previsionale e trim"/>
      <sheetName val="Rilev comp bilan 2006 III trim"/>
      <sheetName val="Calcoli costi rinnovi e incent"/>
      <sheetName val="Assegnazione 2007"/>
      <sheetName val="Ulteriori elaborazioni per rela"/>
      <sheetName val="Costi rinnovi III trim_ 2007"/>
      <sheetName val="Costi personale con formule"/>
      <sheetName val="DGRC 1843_iiI TRIM_ 07"/>
      <sheetName val="Fondi contrattuali old"/>
      <sheetName val="Fondi contrattuali new"/>
      <sheetName val="Progetti vincolati"/>
      <sheetName val="Contratti manut attrez"/>
      <sheetName val="ici"/>
      <sheetName val="valore"/>
      <sheetName val="categoria"/>
      <sheetName val="contratto"/>
      <sheetName val="residenza"/>
      <sheetName val="CATASTO"/>
      <sheetName val="Ordinato 1"/>
      <sheetName val="Prev 2005-2008"/>
      <sheetName val="Prev 2005"/>
      <sheetName val="cassa05 tot"/>
      <sheetName val="IRAP 2007"/>
      <sheetName val="IRAP 2008"/>
      <sheetName val="IRAP 2009"/>
      <sheetName val="FF 2006 "/>
      <sheetName val="FF 2007"/>
      <sheetName val="FF 2008"/>
      <sheetName val="FF 2009"/>
      <sheetName val="Anticipazioni 2007"/>
      <sheetName val="Anticipazioni 2008"/>
      <sheetName val="Anticipazioni 2009"/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Convenzioni"/>
      <sheetName val="Convenzioni con manovra"/>
      <sheetName val="Personale Igop"/>
      <sheetName val="carsica igop"/>
      <sheetName val="SISAC"/>
      <sheetName val="Quadro programmatico 19-9-2005"/>
      <sheetName val="differenza DPEF 2006-2009"/>
      <sheetName val="Igop contratto 2004-2005"/>
      <sheetName val="CCNL 2004-2005"/>
      <sheetName val="Quadro Programmatico 27-7"/>
      <sheetName val="TM_Report1"/>
      <sheetName val="Mod SP 2012 consol vers 1"/>
      <sheetName val="Immobilizzazioni_dettaglio"/>
      <sheetName val="Immobilizzazioni_macro voci"/>
      <sheetName val="Rimanenze"/>
      <sheetName val="Crediti vs altri_erario"/>
      <sheetName val="Cassa"/>
      <sheetName val="Debebiti vs fornitori_altri"/>
      <sheetName val="DATABASE"/>
      <sheetName val="IMPUT PER CE"/>
      <sheetName val="CE"/>
      <sheetName val="CE_MIN"/>
      <sheetName val="SIT AL 30 sett. 2012_MEF"/>
      <sheetName val="SIT AL 31 dicembre 2012"/>
      <sheetName val="SIT al 31 dicembre 2013"/>
      <sheetName val="Dett. spese e entr_All Salerno"/>
      <sheetName val="EROGATO IMPOSTE"/>
      <sheetName val="manovre"/>
      <sheetName val="preventivo 2013"/>
      <sheetName val="_TM_RIEP_NEW"/>
      <sheetName val="_TM_Foglio2"/>
      <sheetName val="costo"/>
      <sheetName val="ricostr debito maugeri Ghidelli"/>
      <sheetName val="Debiti da reiscrivere"/>
      <sheetName val="castle al 15.11.2013"/>
      <sheetName val="Stanziamento 2009"/>
      <sheetName val="TABELLA A"/>
      <sheetName val="TABELLA B"/>
      <sheetName val="TABELLA C"/>
      <sheetName val="Indice"/>
      <sheetName val="Dati comuni"/>
      <sheetName val="Sintetico previsionale"/>
      <sheetName val="8  input c Eco pluriennale"/>
      <sheetName val="a ECON prev schema regionale "/>
      <sheetName val="b stato patrimoniale"/>
      <sheetName val="c Pluriennale economico D"/>
      <sheetName val="d Piano lavori"/>
      <sheetName val="d piano attrezzature sanitarie"/>
      <sheetName val="1 ECON prev schema ministeriale"/>
      <sheetName val="2 conto economico con 2008"/>
      <sheetName val="3 Budget finanziario"/>
      <sheetName val="4 modello CE nuovo"/>
      <sheetName val="5 modello CE nuovo 10 12"/>
      <sheetName val="6 modello CE confr 2008 e 2009"/>
      <sheetName val="7 Modello di rilevazione compa"/>
      <sheetName val="9 budget investimenti 2010"/>
      <sheetName val="10 Conto economico di cassa"/>
      <sheetName val="11 c eco ar ges "/>
      <sheetName val="Conto Economico reg 10"/>
      <sheetName val="Conto Economico reg11"/>
      <sheetName val="Conto Economico reg12"/>
      <sheetName val="Quadratura 2010"/>
      <sheetName val="Obiettivi regione 2010"/>
      <sheetName val="Dati per relazione"/>
      <sheetName val="c eco ar ges  calcolo"/>
      <sheetName val="quadratura modelli"/>
      <sheetName val="STP-2008 modello regionale"/>
      <sheetName val="ex Modello di rilevazione plur"/>
      <sheetName val="EX Modello di rilevazione sis "/>
      <sheetName val="EX SYS con 256 2008"/>
      <sheetName val="Obiettivi regione"/>
      <sheetName val="parametri progr"/>
      <sheetName val="QUADRO SINOTTICO"/>
      <sheetName val="QUADRO GENER"/>
      <sheetName val="STATO TRANSAZ E CERTIF"/>
      <sheetName val="TEMPI LAV - IMPORTI"/>
      <sheetName val="TEMPI LAV - GG"/>
      <sheetName val="RIPARTO X ACCORDO"/>
      <sheetName val="PAGAMENTI x accordo"/>
      <sheetName val="Riepilogo ASL NA 1"/>
      <sheetName val="Riepilogo ASL NA 1 (DA SITO SOR"/>
      <sheetName val="Tabella Pivot"/>
      <sheetName val="Query access_Asl napoli 1 "/>
      <sheetName val="RIEPILOGO PER PROT"/>
      <sheetName val="RIEPILOGO per AA.SS."/>
      <sheetName val="ASL AV"/>
      <sheetName val="ASL BN"/>
      <sheetName val="ASL CE"/>
      <sheetName val="ASL NA 1"/>
      <sheetName val="ASL NA 2"/>
      <sheetName val="ASL NA 3"/>
      <sheetName val="ASL SA"/>
      <sheetName val="AO CARDARELLI"/>
      <sheetName val="AO SANTOBONO"/>
      <sheetName val="AO DEI COLLI"/>
      <sheetName val="AOU RUGGI"/>
      <sheetName val="AO MOSCATI"/>
      <sheetName val="AO RUMMO"/>
      <sheetName val="AO SAN SEBASTIANO"/>
      <sheetName val="AOU SUN"/>
      <sheetName val="AOU FEDERICO II"/>
      <sheetName val="IRCCS PASCALE"/>
      <sheetName val="stanziamento12 dopo rt8.11.2012"/>
      <sheetName val="per Giancarlo_Adele"/>
      <sheetName val="Crediti Sanità vs. Regione"/>
      <sheetName val="ESTR A3 POST SALERNO 10022014_"/>
      <sheetName val="fdi da trasferire escl manovre"/>
      <sheetName val="Allegato 1 DD 45_2013"/>
      <sheetName val="Stima incassi manovra"/>
      <sheetName val="MANOVRE FISCALI"/>
      <sheetName val="dettaglio residui passivi"/>
      <sheetName val="Dett Res pass al 14_06_14"/>
      <sheetName val="ana"/>
      <sheetName val="Entrata"/>
      <sheetName val="SPESA"/>
      <sheetName val="Prospetto Riepilogo"/>
      <sheetName val="CE_consolidato"/>
      <sheetName val="Entrate Indistinto"/>
      <sheetName val="Spesa Indistinto"/>
      <sheetName val="Entrate  Vincolati"/>
      <sheetName val="Spesa Vincolati"/>
      <sheetName val="Ricostr pag. 2014_TS"/>
      <sheetName val="Ricon TS_Emes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4">
          <cell r="A4">
            <v>201</v>
          </cell>
        </row>
        <row r="10">
          <cell r="D10" t="str">
            <v>Costi d'impianto e di ampliamento</v>
          </cell>
        </row>
        <row r="14">
          <cell r="D14" t="str">
            <v>Immobilizzazioni  imm. in corso e acconti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>
        <row r="2">
          <cell r="C2" t="str">
            <v>CODICE</v>
          </cell>
        </row>
      </sheetData>
      <sheetData sheetId="55">
        <row r="2">
          <cell r="C2" t="str">
            <v>CODICE</v>
          </cell>
        </row>
      </sheetData>
      <sheetData sheetId="56">
        <row r="2">
          <cell r="C2" t="str">
            <v>CODICE</v>
          </cell>
        </row>
      </sheetData>
      <sheetData sheetId="57" refreshError="1"/>
      <sheetData sheetId="58"/>
      <sheetData sheetId="59">
        <row r="5">
          <cell r="B5">
            <v>4565677.4227499999</v>
          </cell>
        </row>
      </sheetData>
      <sheetData sheetId="60">
        <row r="2">
          <cell r="C2" t="str">
            <v>CODICE</v>
          </cell>
        </row>
      </sheetData>
      <sheetData sheetId="61">
        <row r="2">
          <cell r="C2" t="str">
            <v>CODICE</v>
          </cell>
        </row>
      </sheetData>
      <sheetData sheetId="62" refreshError="1"/>
      <sheetData sheetId="63">
        <row r="2">
          <cell r="C2" t="str">
            <v>CODICE</v>
          </cell>
        </row>
      </sheetData>
      <sheetData sheetId="64">
        <row r="2">
          <cell r="C2" t="str">
            <v>CODICE</v>
          </cell>
        </row>
      </sheetData>
      <sheetData sheetId="65">
        <row r="3">
          <cell r="I3">
            <v>153</v>
          </cell>
        </row>
      </sheetData>
      <sheetData sheetId="66">
        <row r="5">
          <cell r="B5">
            <v>4565677.4227499999</v>
          </cell>
        </row>
      </sheetData>
      <sheetData sheetId="67">
        <row r="5">
          <cell r="B5">
            <v>4565677.4227499999</v>
          </cell>
        </row>
      </sheetData>
      <sheetData sheetId="68">
        <row r="5">
          <cell r="B5">
            <v>4565677.4227499999</v>
          </cell>
        </row>
      </sheetData>
      <sheetData sheetId="69">
        <row r="7">
          <cell r="L7">
            <v>4.3999999999999997E-2</v>
          </cell>
        </row>
      </sheetData>
      <sheetData sheetId="70">
        <row r="2">
          <cell r="C2" t="str">
            <v>CODICE</v>
          </cell>
        </row>
      </sheetData>
      <sheetData sheetId="71">
        <row r="2">
          <cell r="C2" t="str">
            <v>CODICE</v>
          </cell>
        </row>
      </sheetData>
      <sheetData sheetId="72">
        <row r="13">
          <cell r="C13">
            <v>0.42499999999999999</v>
          </cell>
        </row>
      </sheetData>
      <sheetData sheetId="73">
        <row r="13">
          <cell r="C13">
            <v>0.42499999999999999</v>
          </cell>
        </row>
      </sheetData>
      <sheetData sheetId="74">
        <row r="10">
          <cell r="D10" t="str">
            <v>Costi d'impianto e di ampliamento</v>
          </cell>
        </row>
      </sheetData>
      <sheetData sheetId="75">
        <row r="13">
          <cell r="C13">
            <v>0.42499999999999999</v>
          </cell>
        </row>
      </sheetData>
      <sheetData sheetId="76">
        <row r="7">
          <cell r="L7">
            <v>4.3999999999999997E-2</v>
          </cell>
        </row>
      </sheetData>
      <sheetData sheetId="77">
        <row r="7">
          <cell r="L7">
            <v>4.3999999999999997E-2</v>
          </cell>
        </row>
      </sheetData>
      <sheetData sheetId="78">
        <row r="7">
          <cell r="L7">
            <v>4.3999999999999997E-2</v>
          </cell>
        </row>
      </sheetData>
      <sheetData sheetId="79">
        <row r="7">
          <cell r="L7">
            <v>4.3999999999999997E-2</v>
          </cell>
        </row>
      </sheetData>
      <sheetData sheetId="80">
        <row r="7">
          <cell r="L7">
            <v>4.3999999999999997E-2</v>
          </cell>
        </row>
      </sheetData>
      <sheetData sheetId="81">
        <row r="4">
          <cell r="A4">
            <v>201</v>
          </cell>
        </row>
      </sheetData>
      <sheetData sheetId="82">
        <row r="4">
          <cell r="A4">
            <v>201</v>
          </cell>
        </row>
      </sheetData>
      <sheetData sheetId="83">
        <row r="3">
          <cell r="I3">
            <v>153</v>
          </cell>
        </row>
      </sheetData>
      <sheetData sheetId="84">
        <row r="2">
          <cell r="C2" t="str">
            <v>CODICE</v>
          </cell>
        </row>
      </sheetData>
      <sheetData sheetId="85">
        <row r="2">
          <cell r="C2" t="str">
            <v>CODICE</v>
          </cell>
        </row>
      </sheetData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>
        <row r="4">
          <cell r="A4">
            <v>201</v>
          </cell>
        </row>
      </sheetData>
      <sheetData sheetId="122">
        <row r="2">
          <cell r="C2" t="str">
            <v>CODICE</v>
          </cell>
        </row>
      </sheetData>
      <sheetData sheetId="123">
        <row r="3">
          <cell r="I3">
            <v>153</v>
          </cell>
        </row>
      </sheetData>
      <sheetData sheetId="124">
        <row r="5">
          <cell r="B5">
            <v>4565677.4227499999</v>
          </cell>
        </row>
      </sheetData>
      <sheetData sheetId="125"/>
      <sheetData sheetId="126">
        <row r="7">
          <cell r="L7">
            <v>4.3999999999999997E-2</v>
          </cell>
        </row>
      </sheetData>
      <sheetData sheetId="127">
        <row r="7">
          <cell r="L7">
            <v>4.3999999999999997E-2</v>
          </cell>
        </row>
      </sheetData>
      <sheetData sheetId="128">
        <row r="8">
          <cell r="C8">
            <v>1500000000</v>
          </cell>
        </row>
      </sheetData>
      <sheetData sheetId="129">
        <row r="21">
          <cell r="I21" t="str">
            <v>160-101</v>
          </cell>
        </row>
      </sheetData>
      <sheetData sheetId="130">
        <row r="2">
          <cell r="C2" t="str">
            <v>CODICE</v>
          </cell>
        </row>
      </sheetData>
      <sheetData sheetId="131">
        <row r="21">
          <cell r="I21" t="str">
            <v>160-101</v>
          </cell>
        </row>
      </sheetData>
      <sheetData sheetId="132">
        <row r="21">
          <cell r="I21" t="str">
            <v>160-101</v>
          </cell>
        </row>
      </sheetData>
      <sheetData sheetId="133">
        <row r="7">
          <cell r="L7">
            <v>4.3999999999999997E-2</v>
          </cell>
        </row>
      </sheetData>
      <sheetData sheetId="134">
        <row r="13">
          <cell r="C13">
            <v>0.42499999999999999</v>
          </cell>
        </row>
      </sheetData>
      <sheetData sheetId="135">
        <row r="7">
          <cell r="L7">
            <v>4.3999999999999997E-2</v>
          </cell>
        </row>
      </sheetData>
      <sheetData sheetId="136"/>
      <sheetData sheetId="137">
        <row r="2">
          <cell r="C2" t="str">
            <v>CODICE</v>
          </cell>
        </row>
      </sheetData>
      <sheetData sheetId="138"/>
      <sheetData sheetId="139">
        <row r="7">
          <cell r="L7">
            <v>4.3999999999999997E-2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/>
      <sheetData sheetId="153"/>
      <sheetData sheetId="154">
        <row r="2">
          <cell r="C2" t="str">
            <v>CODICE</v>
          </cell>
        </row>
      </sheetData>
      <sheetData sheetId="155"/>
      <sheetData sheetId="156" refreshError="1"/>
      <sheetData sheetId="157"/>
      <sheetData sheetId="158"/>
      <sheetData sheetId="159"/>
      <sheetData sheetId="160"/>
      <sheetData sheetId="161" refreshError="1"/>
      <sheetData sheetId="162"/>
      <sheetData sheetId="163">
        <row r="7">
          <cell r="L7">
            <v>4.3999999999999997E-2</v>
          </cell>
        </row>
      </sheetData>
      <sheetData sheetId="164"/>
      <sheetData sheetId="165"/>
      <sheetData sheetId="166">
        <row r="7">
          <cell r="L7">
            <v>4.3999999999999997E-2</v>
          </cell>
        </row>
      </sheetData>
      <sheetData sheetId="167"/>
      <sheetData sheetId="168"/>
      <sheetData sheetId="169"/>
      <sheetData sheetId="170"/>
      <sheetData sheetId="171"/>
      <sheetData sheetId="172"/>
      <sheetData sheetId="173"/>
      <sheetData sheetId="174">
        <row r="13">
          <cell r="C13">
            <v>0.42499999999999999</v>
          </cell>
        </row>
      </sheetData>
      <sheetData sheetId="175"/>
      <sheetData sheetId="176"/>
      <sheetData sheetId="177"/>
      <sheetData sheetId="178"/>
      <sheetData sheetId="179"/>
      <sheetData sheetId="180"/>
      <sheetData sheetId="181"/>
      <sheetData sheetId="182">
        <row r="4">
          <cell r="A4">
            <v>201</v>
          </cell>
        </row>
      </sheetData>
      <sheetData sheetId="183">
        <row r="2">
          <cell r="C2" t="str">
            <v>CODICE</v>
          </cell>
        </row>
      </sheetData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 refreshError="1"/>
      <sheetData sheetId="223"/>
      <sheetData sheetId="224"/>
      <sheetData sheetId="225"/>
      <sheetData sheetId="226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/>
      <sheetData sheetId="287"/>
      <sheetData sheetId="288"/>
      <sheetData sheetId="289">
        <row r="4">
          <cell r="A4" t="str">
            <v>-</v>
          </cell>
        </row>
      </sheetData>
      <sheetData sheetId="290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/>
      <sheetData sheetId="390"/>
      <sheetData sheetId="391"/>
      <sheetData sheetId="392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/>
      <sheetData sheetId="468" refreshError="1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>
        <row r="1">
          <cell r="A1" t="str">
            <v>AZIENDA:</v>
          </cell>
        </row>
      </sheetData>
      <sheetData sheetId="582">
        <row r="1">
          <cell r="A1" t="str">
            <v>AZIENDA:</v>
          </cell>
        </row>
      </sheetData>
      <sheetData sheetId="583">
        <row r="2">
          <cell r="C2" t="str">
            <v>CODICE</v>
          </cell>
        </row>
      </sheetData>
      <sheetData sheetId="584">
        <row r="1">
          <cell r="A1" t="str">
            <v>AZIENDA:</v>
          </cell>
        </row>
      </sheetData>
      <sheetData sheetId="585">
        <row r="1">
          <cell r="A1" t="str">
            <v>AZIENDA:</v>
          </cell>
        </row>
      </sheetData>
      <sheetData sheetId="586">
        <row r="1">
          <cell r="A1" t="str">
            <v>AZIENDA:</v>
          </cell>
        </row>
      </sheetData>
      <sheetData sheetId="587">
        <row r="4">
          <cell r="E4">
            <v>292575000</v>
          </cell>
        </row>
      </sheetData>
      <sheetData sheetId="588">
        <row r="4">
          <cell r="E4">
            <v>292575000</v>
          </cell>
        </row>
      </sheetData>
      <sheetData sheetId="589">
        <row r="1">
          <cell r="A1" t="str">
            <v>AZIENDA:</v>
          </cell>
        </row>
      </sheetData>
      <sheetData sheetId="590">
        <row r="1">
          <cell r="A1" t="str">
            <v>AZIENDA:</v>
          </cell>
        </row>
      </sheetData>
      <sheetData sheetId="591">
        <row r="12">
          <cell r="J12">
            <v>3092</v>
          </cell>
        </row>
      </sheetData>
      <sheetData sheetId="592">
        <row r="4">
          <cell r="E4">
            <v>292575000</v>
          </cell>
        </row>
      </sheetData>
      <sheetData sheetId="593">
        <row r="4">
          <cell r="E4">
            <v>292575000</v>
          </cell>
        </row>
      </sheetData>
      <sheetData sheetId="594"/>
      <sheetData sheetId="595">
        <row r="12">
          <cell r="J12">
            <v>3092</v>
          </cell>
        </row>
      </sheetData>
      <sheetData sheetId="596">
        <row r="12">
          <cell r="J12">
            <v>3092</v>
          </cell>
        </row>
      </sheetData>
      <sheetData sheetId="597">
        <row r="12">
          <cell r="J12">
            <v>3092</v>
          </cell>
        </row>
      </sheetData>
      <sheetData sheetId="598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>
        <row r="16">
          <cell r="I16">
            <v>4.3856996891980859E-2</v>
          </cell>
        </row>
      </sheetData>
      <sheetData sheetId="656"/>
      <sheetData sheetId="657"/>
      <sheetData sheetId="658"/>
      <sheetData sheetId="659" refreshError="1"/>
      <sheetData sheetId="660">
        <row r="16">
          <cell r="I16">
            <v>4.3856996891980859E-2</v>
          </cell>
        </row>
      </sheetData>
      <sheetData sheetId="661"/>
      <sheetData sheetId="662"/>
      <sheetData sheetId="663" refreshError="1"/>
      <sheetData sheetId="664">
        <row r="16">
          <cell r="I16">
            <v>4.3856996891980859E-2</v>
          </cell>
        </row>
      </sheetData>
      <sheetData sheetId="665" refreshError="1"/>
      <sheetData sheetId="666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/>
      <sheetData sheetId="673">
        <row r="3">
          <cell r="I3">
            <v>153</v>
          </cell>
        </row>
      </sheetData>
      <sheetData sheetId="674">
        <row r="3">
          <cell r="I3">
            <v>153</v>
          </cell>
        </row>
      </sheetData>
      <sheetData sheetId="675">
        <row r="3">
          <cell r="I3">
            <v>153</v>
          </cell>
        </row>
      </sheetData>
      <sheetData sheetId="676"/>
      <sheetData sheetId="677"/>
      <sheetData sheetId="678">
        <row r="3">
          <cell r="I3">
            <v>153</v>
          </cell>
        </row>
      </sheetData>
      <sheetData sheetId="679">
        <row r="3">
          <cell r="I3">
            <v>153</v>
          </cell>
        </row>
      </sheetData>
      <sheetData sheetId="680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/>
      <sheetData sheetId="754" refreshError="1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 refreshError="1"/>
      <sheetData sheetId="764" refreshError="1"/>
      <sheetData sheetId="765" refreshError="1"/>
      <sheetData sheetId="766" refreshError="1"/>
      <sheetData sheetId="767"/>
      <sheetData sheetId="768"/>
      <sheetData sheetId="769" refreshError="1"/>
      <sheetData sheetId="770"/>
      <sheetData sheetId="771"/>
      <sheetData sheetId="772" refreshError="1"/>
      <sheetData sheetId="77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cia 1"/>
      <sheetName val="Fascia 2"/>
      <sheetName val="Fascia 3"/>
      <sheetName val="Foglio1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oject"/>
      <sheetName val="Timing Inv"/>
      <sheetName val="Cash flow inv"/>
      <sheetName val="WorkCap"/>
      <sheetName val="FixAss"/>
      <sheetName val="Proforma"/>
      <sheetName val="appoggio"/>
      <sheetName val="aziende"/>
      <sheetName val="appoggio2"/>
      <sheetName val="ap.Aziende"/>
      <sheetName val="Newco"/>
    </sheetNames>
    <sheetDataSet>
      <sheetData sheetId="0" refreshError="1"/>
      <sheetData sheetId="1" refreshError="1"/>
      <sheetData sheetId="2" refreshError="1"/>
      <sheetData sheetId="3" refreshError="1">
        <row r="71">
          <cell r="D71">
            <v>1023.3430977383804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</sheetData>
      <sheetData sheetId="4" refreshError="1"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72">
          <cell r="D72">
            <v>0</v>
          </cell>
          <cell r="E72">
            <v>0</v>
          </cell>
          <cell r="F72">
            <v>-7489.443005897092</v>
          </cell>
          <cell r="G72">
            <v>-24544.561628576856</v>
          </cell>
          <cell r="H72">
            <v>-40812.785941620241</v>
          </cell>
          <cell r="I72">
            <v>-88872.886773646795</v>
          </cell>
          <cell r="J72">
            <v>-56470.405963482357</v>
          </cell>
          <cell r="K72">
            <v>-6435.3059394252869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9">
          <cell r="C9" t="str">
            <v>Rate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5">
          <cell r="C25" t="str">
            <v>Rate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8">
          <cell r="D38">
            <v>9839.5333333333328</v>
          </cell>
          <cell r="E38">
            <v>190160.46666666667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13358.854494216997</v>
          </cell>
          <cell r="J42">
            <v>106641.145505783</v>
          </cell>
          <cell r="K4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SP"/>
      <sheetName val="SP_RICL"/>
      <sheetName val="CE"/>
      <sheetName val="CE_CFR"/>
      <sheetName val="CE_RICL"/>
      <sheetName val="RAN-1"/>
      <sheetName val="RAN-2"/>
      <sheetName val="RAN-3"/>
      <sheetName val="RAN-4"/>
      <sheetName val="Graf_Raffr"/>
      <sheetName val="Dati_Incidenze"/>
      <sheetName val="INCIDENZE"/>
      <sheetName val="Dati_Incidenze_Aggr"/>
      <sheetName val="INCIDENZE_AGGR"/>
      <sheetName val="SP_Aggr"/>
      <sheetName val="SP_RICL_Aggr"/>
      <sheetName val="CE_Aggr"/>
      <sheetName val="CE_Aggr_CFR"/>
      <sheetName val="CE_Aggr_senza_Acc"/>
      <sheetName val="CE_RICL_Aggr"/>
      <sheetName val="REND_FIN_Aggr"/>
      <sheetName val="AN_PATR"/>
      <sheetName val="AN_PATR_Aggr"/>
      <sheetName val="AN_ECON"/>
      <sheetName val="AN_ECON_Aggr"/>
      <sheetName val="REND_FIN"/>
      <sheetName val="Dati_Grafici"/>
      <sheetName val="Dati_Grafici_Media"/>
      <sheetName val="Dati_Grafici_Aggr"/>
      <sheetName val="ANDAMENTO"/>
      <sheetName val="ANDAMENTO_Aggr"/>
      <sheetName val="Dati_Scost"/>
      <sheetName val="SCOSTAMENTO"/>
      <sheetName val="Modulo1"/>
    </sheetNames>
    <sheetDataSet>
      <sheetData sheetId="0">
        <row r="3">
          <cell r="C3" t="e">
            <v>#NAME?</v>
          </cell>
        </row>
      </sheetData>
      <sheetData sheetId="1"/>
      <sheetData sheetId="2">
        <row r="4">
          <cell r="G4">
            <v>0</v>
          </cell>
          <cell r="I4">
            <v>-366</v>
          </cell>
          <cell r="K4">
            <v>-732</v>
          </cell>
        </row>
        <row r="5">
          <cell r="G5" t="str">
            <v>Dati</v>
          </cell>
          <cell r="H5" t="str">
            <v>Var %</v>
          </cell>
          <cell r="I5" t="str">
            <v>Dati</v>
          </cell>
          <cell r="J5" t="str">
            <v>Var %</v>
          </cell>
          <cell r="K5" t="str">
            <v>Dati</v>
          </cell>
          <cell r="L5" t="str">
            <v>Var %</v>
          </cell>
        </row>
        <row r="6">
          <cell r="C6" t="str">
            <v>ATTIVO RICLASSIFICATO</v>
          </cell>
        </row>
        <row r="7">
          <cell r="D7" t="str">
            <v>CREDITI entro 12 mesi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 t="str">
            <v>REGIONE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 t="str">
            <v>COMUNE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 t="str">
            <v>AZIENDE SANITARIE PUBBLICHE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 t="str">
            <v>ARPA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 t="str">
            <v>ERARIO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 t="str">
            <v>ALTRI (privati, estero, anticipi, personale)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 t="str">
            <v>DISPONIBILITÀ LIQUIDE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 t="str">
            <v>CASSA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 t="str">
            <v>ISTITUTO TESORIERE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 t="str">
            <v>C/C POSTALE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 t="str">
            <v>TITOLI E ATTIVITÀ FINANZIARIE CHE NON COSTITUISCONO IMMOBILIZZAZIONI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 t="str">
            <v>PARTECIPAZIONI A BREVE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 t="str">
            <v>TITOLI A BREVE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A</v>
          </cell>
          <cell r="C21" t="str">
            <v>LIQUIDITÀ IMMEDIATA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TITOLI E ATTIVITÀ FINANZIARIE CHE NON COSTITUISCONO IMMOBILIZZAZIONI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 t="str">
            <v>PARTECIPAZIONI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 t="str">
            <v>CREDITI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 t="str">
            <v>TITOLI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 t="str">
            <v>RATEI e RISCONTI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B</v>
          </cell>
          <cell r="C27" t="str">
            <v>LIQUIDITÀ DIFFERITA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 t="str">
            <v>RIMANENZE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 t="str">
            <v>SANITARIE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E30" t="str">
            <v>NON SANITARIE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 t="str">
            <v>ACCONTI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C</v>
          </cell>
          <cell r="C32" t="str">
            <v>ESIGIBILITÀ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D</v>
          </cell>
          <cell r="C33" t="str">
            <v>ATTIVITÀ CORRENTI [A + B + C]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IMMOBILIZZAZIONI MATERIALI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 t="str">
            <v>TERRENI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 t="str">
            <v>FABBRICATI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E37" t="str">
            <v>a)</v>
          </cell>
          <cell r="F37" t="str">
            <v>Disponibili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E38" t="str">
            <v>b)</v>
          </cell>
          <cell r="F38" t="str">
            <v>Indisponibili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 t="str">
            <v>IMPIANTI E MACCHINARI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E40" t="str">
            <v>ATTREZZATURE SANITARIE E SCIENTIFICHE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 t="str">
            <v>MOBILI E ARREDI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 t="str">
            <v>AUTOMEZZI E ALTRI MEZZI DI TRASPORTO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E43" t="str">
            <v>ALTRI BENI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E44" t="str">
            <v>IMMOBILIZZAZIONI IN CORSO E ACCONTI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E</v>
          </cell>
          <cell r="C45" t="str">
            <v>IMMOBILIZZAZIONI TECNICHE NETTE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 t="str">
            <v>IMMOBILIZZAZIONI FINANZIARIE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E47" t="str">
            <v>PARTECIPAZIONI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E48" t="str">
            <v>CREDITI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E49" t="str">
            <v>TITOLI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 t="str">
            <v>F</v>
          </cell>
          <cell r="C50" t="str">
            <v>IMMOBILIZZAZIONI FINANZIARIE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 t="str">
            <v>IMMOBILIZZAZIONI IMMATERIALI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E52" t="str">
            <v>COSTI DI IMPIANTO E AMPLIAMENTO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E53" t="str">
            <v>COSTI DI RICERCA E DI SVILUPPO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E54" t="str">
            <v>BREVETTI E OPERE INGEGNO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E55" t="str">
            <v>CONCESSIONI, LICENZE, MARCHI E DIRITTI SIMILI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E56" t="str">
            <v>IMMOBILIZZAZIONI IN CORSO E ACCONTI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E57" t="str">
            <v>ALTRE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 t="str">
            <v>G)</v>
          </cell>
          <cell r="C58" t="str">
            <v>IMMOBILIZZAZIONI IMMATERIALI NETTE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H)</v>
          </cell>
          <cell r="C59" t="str">
            <v>TOTALE IMMOBILIZZAZIONI [E + F + G]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I)</v>
          </cell>
          <cell r="C60" t="str">
            <v>CAPITALE INVESTITO [D + H]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2">
          <cell r="G62" t="e">
            <v>#REF!</v>
          </cell>
          <cell r="I62" t="e">
            <v>#REF!</v>
          </cell>
          <cell r="K62" t="e">
            <v>#REF!</v>
          </cell>
        </row>
        <row r="63">
          <cell r="G63" t="str">
            <v>Dati</v>
          </cell>
          <cell r="H63" t="str">
            <v>Var %</v>
          </cell>
          <cell r="I63" t="str">
            <v>Dati</v>
          </cell>
          <cell r="J63" t="str">
            <v>Var %</v>
          </cell>
          <cell r="K63" t="str">
            <v>Dati</v>
          </cell>
          <cell r="L63" t="str">
            <v>Var %</v>
          </cell>
        </row>
        <row r="64">
          <cell r="C64" t="str">
            <v>PASSIVO RICLASSIFICATO</v>
          </cell>
          <cell r="J64">
            <v>0</v>
          </cell>
          <cell r="L64">
            <v>0</v>
          </cell>
        </row>
        <row r="65">
          <cell r="D65" t="str">
            <v>DEBITI ENTRO 12 MESI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E66" t="str">
            <v>MUTUI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E67" t="str">
            <v>REGIONE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E68" t="str">
            <v>COMUNE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E69" t="str">
            <v>AZIENDE SANITARIE PUBBLICHE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E70" t="str">
            <v>ARPA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E71" t="str">
            <v>DEBITI VERSO FORNITORI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E72" t="str">
            <v>DEBITI VERSO ISTITUTO TESORIERE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E73" t="str">
            <v>DEBITI TRIBUTARI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E74" t="str">
            <v>DEBITI VERSO ISTITUTI DI PREVIDENZA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E75" t="str">
            <v>ALTRI DEBITI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 t="str">
            <v>RATEI e RISCONTI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L)</v>
          </cell>
          <cell r="C77" t="str">
            <v>PASSIVITÀ CORRENTI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 t="str">
            <v>DEBITI OLTRE 12 MESI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E79" t="str">
            <v>MUTUI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E80" t="str">
            <v>REGIONE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E81" t="str">
            <v>COMUNE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E82" t="str">
            <v>AZIENDE SANITARIE PUBBLICHE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E83" t="str">
            <v>ARPA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E84" t="str">
            <v>DEBITI VERSO FORNITORI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E85" t="str">
            <v>DEBITI VERSO ISTITUTO TESORIERE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E86" t="str">
            <v>DEBITI TRIBUTARI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E87" t="str">
            <v>DEBITI VERSO ISTITUTI DI PREVIDENZA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E88" t="str">
            <v>ALTRI DEBITI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 t="str">
            <v>FONDI RISCHI - ONERI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E90" t="str">
            <v>PER IMPOSTE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E91" t="str">
            <v>RISCHI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E92" t="str">
            <v>ALTRI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D93" t="str">
            <v>TRATTAMENTI DI FINE RAPPORTO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E94" t="str">
            <v>PREMI DI OPEROSITÀ MEDICI SUMAI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E95" t="str">
            <v>TRATTAMENTO DI FINE RAPPORTO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M)</v>
          </cell>
          <cell r="C96" t="str">
            <v>PASSIVITÀ CONSOLIDATE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B97" t="str">
            <v>N)</v>
          </cell>
          <cell r="C97" t="str">
            <v>MEZZI DI TERZI [L + M]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 t="str">
            <v>PATRIMONIO NETTO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 t="str">
            <v>FINANZIAMENTI PER INVESTIMENTI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DONAZIONI E LASCITI VINCOLATI AD INVESTIMENTI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FONDO DI DOTAZIONE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CONTRIBUTI PER RIPIANI PERDITE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E103" t="str">
            <v>ALTRE RISERVE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E104" t="str">
            <v>UTILI (PERDITE) PORTATI A NUOVO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E105" t="str">
            <v>UTILI (PERDITE) DELL'ESERCIZIO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 t="str">
            <v>0)</v>
          </cell>
          <cell r="C106" t="str">
            <v>CAPITALE NETTO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 t="str">
            <v>Q)</v>
          </cell>
          <cell r="C107" t="str">
            <v>TOTALE FONTI [N + O]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</sheetData>
      <sheetData sheetId="3"/>
      <sheetData sheetId="4"/>
      <sheetData sheetId="5">
        <row r="4">
          <cell r="G4">
            <v>0</v>
          </cell>
          <cell r="I4">
            <v>-366</v>
          </cell>
          <cell r="K4">
            <v>-732</v>
          </cell>
        </row>
        <row r="5">
          <cell r="G5" t="str">
            <v>Dati</v>
          </cell>
          <cell r="H5" t="str">
            <v>Var %</v>
          </cell>
          <cell r="I5" t="str">
            <v>Dati</v>
          </cell>
          <cell r="J5" t="str">
            <v>Var %</v>
          </cell>
          <cell r="K5" t="str">
            <v>Dati</v>
          </cell>
          <cell r="L5" t="str">
            <v>Var %</v>
          </cell>
        </row>
        <row r="7">
          <cell r="C7" t="str">
            <v>1)</v>
          </cell>
          <cell r="D7" t="str">
            <v>CONTRIBUTI IN CONTO ESERCIZIO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 t="str">
            <v>2)</v>
          </cell>
          <cell r="D8" t="str">
            <v>PROVENTI E RICAVI DIVERSI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 t="str">
            <v>3)</v>
          </cell>
          <cell r="D9" t="str">
            <v>CONCORSI, RECUPERI, RIMBORSI PER ATTIVITÀ TIPICHE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 t="str">
            <v>4)</v>
          </cell>
          <cell r="D10" t="str">
            <v>COMPARTECIPAZIONE ALLA SPESA PER PRESTAZIONI SANITARIE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 t="str">
            <v>5)</v>
          </cell>
          <cell r="D11" t="str">
            <v>COSTI CAPITALIZZATI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 t="str">
            <v>6)</v>
          </cell>
          <cell r="D12" t="str">
            <v>RICAVI E PROVENTI PER PRESTAZIONI SOCIO-SANITARIE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 t="str">
            <v>VALORE DELLA PRODUZIONE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 t="str">
            <v>16)</v>
          </cell>
          <cell r="D14" t="str">
            <v>VARIAZIONE DELLE RIMANENZE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 t="str">
            <v>RICAVI NETTI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 t="str">
            <v>1)</v>
          </cell>
          <cell r="D16" t="str">
            <v>ACQUISTI DI BENI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2)</v>
          </cell>
          <cell r="D17" t="str">
            <v>ACQUISTI DI SERVIZI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3)</v>
          </cell>
          <cell r="D18" t="str">
            <v>MANUTENZIONE E RIPARAZIONE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 t="str">
            <v>4)</v>
          </cell>
          <cell r="D19" t="str">
            <v>GODIMENTO DI BENI DI TERZI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10)</v>
          </cell>
          <cell r="D20" t="str">
            <v>ONERI DIVERSI DI GESTIONE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 t="str">
            <v>VALORE AGGIUNTO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 t="str">
            <v>9)</v>
          </cell>
          <cell r="D22" t="str">
            <v>PERSONALE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a</v>
          </cell>
          <cell r="E23" t="str">
            <v>PERSONALE SANITARIO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b</v>
          </cell>
          <cell r="E24" t="str">
            <v>PERSONALE PROFESSIONALE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 t="str">
            <v>c</v>
          </cell>
          <cell r="E25" t="str">
            <v>PERSONALE TECNICO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 t="str">
            <v>d</v>
          </cell>
          <cell r="E26" t="str">
            <v>PERSONALE AMMINISTRATIVO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 t="str">
            <v>e</v>
          </cell>
          <cell r="E27" t="str">
            <v>ALTRI COSTI DEL PERSONALE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MARGINE OPERATIVO LORDO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11)</v>
          </cell>
          <cell r="D29" t="str">
            <v>AMMORTAMENTI DELLE IMMOBILIZZAZIONI IMMATERIALI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12)</v>
          </cell>
          <cell r="D30" t="str">
            <v>AMMORTAMENTO DEI FABBRICATI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13)</v>
          </cell>
          <cell r="D31" t="str">
            <v>AMMORTAMENTO DELLE ALTRE IMMOBILIZZAZIONI MATERIALI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14)</v>
          </cell>
          <cell r="D32" t="str">
            <v>SVALUTAZIONE DELLE IMMOBILIZZAZIONI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15)</v>
          </cell>
          <cell r="D33" t="str">
            <v>SVALUTAZIONE DEI CREDITI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17)</v>
          </cell>
          <cell r="D34" t="str">
            <v>ACCANTONAMENTI TIPICI DELL'ESERCIZIO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MARGINE OPERATIVO NETTO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C36" t="str">
            <v>PROVENTI E ONERI FINANZIARI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 t="str">
            <v>1)</v>
          </cell>
          <cell r="D37" t="str">
            <v>INTERESSI ATTIVI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 t="str">
            <v>2)</v>
          </cell>
          <cell r="D38" t="str">
            <v>ALTRI PROVENTI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3)</v>
          </cell>
          <cell r="D39" t="str">
            <v>INTERESSI PASSIVI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4)</v>
          </cell>
          <cell r="D40" t="str">
            <v>ALTRI ONERI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UTILE OPERATIVO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PROVENTI E ONERI STRAORDINARI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 t="str">
            <v>1)</v>
          </cell>
          <cell r="D43" t="str">
            <v>MINUSVALENZE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C44" t="str">
            <v>2)</v>
          </cell>
          <cell r="D44" t="str">
            <v>PLUSVALENZE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 t="str">
            <v>3)</v>
          </cell>
          <cell r="D45" t="str">
            <v>ACCANTONAMENTI NON TIPICI DELL'ATTIVITÀ SANITARIA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4)</v>
          </cell>
          <cell r="D46" t="str">
            <v>CONCORSI, RECUPERI, RIMBORSI PER ATTIVITÀ NON TIPICHE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 t="str">
            <v>5)</v>
          </cell>
          <cell r="D47" t="str">
            <v>SOPRAVVENIENZE E INSUSSISTENZE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 t="str">
            <v>RETTIFICHE DI VALORE DI ATTIVITÀ FINANZIARIA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1)</v>
          </cell>
          <cell r="D49" t="str">
            <v>RIVALUTAZIONI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 t="str">
            <v>2)</v>
          </cell>
          <cell r="D50" t="str">
            <v>SVALUTAZIONI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RISULTATO ANTE IMPOSTE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IMPOSTE E TASSE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RISULTATO DELL'ESERCIZIO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G3">
            <v>0</v>
          </cell>
          <cell r="I3">
            <v>-366</v>
          </cell>
          <cell r="K3">
            <v>-732</v>
          </cell>
          <cell r="M3">
            <v>-1098</v>
          </cell>
        </row>
        <row r="4">
          <cell r="G4" t="str">
            <v>Dati</v>
          </cell>
          <cell r="I4" t="str">
            <v>Dati</v>
          </cell>
          <cell r="J4" t="str">
            <v>Var %</v>
          </cell>
          <cell r="K4" t="str">
            <v>Dati</v>
          </cell>
          <cell r="L4" t="str">
            <v>Var %</v>
          </cell>
          <cell r="M4" t="str">
            <v>Dati</v>
          </cell>
        </row>
        <row r="5">
          <cell r="G5">
            <v>7</v>
          </cell>
          <cell r="I5" t="str">
            <v>9</v>
          </cell>
          <cell r="K5">
            <v>11</v>
          </cell>
          <cell r="M5">
            <v>13</v>
          </cell>
        </row>
        <row r="7">
          <cell r="A7" t="str">
            <v>AF</v>
          </cell>
          <cell r="F7" t="str">
            <v>ATTIVO FISSO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AttCirc</v>
          </cell>
          <cell r="F8" t="str">
            <v>ATTIVO CIRCOLANTE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TotAtt</v>
          </cell>
          <cell r="F9" t="str">
            <v>TOTALE ATTIVO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MP</v>
          </cell>
          <cell r="F10" t="str">
            <v>MEZZI PROPRI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PassCorr</v>
          </cell>
          <cell r="F11" t="str">
            <v>PASSIVO CORRENTE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PassCons</v>
          </cell>
          <cell r="F12" t="str">
            <v>PASSIVO CONSOLIDATO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TotPass</v>
          </cell>
          <cell r="F13" t="str">
            <v>TOTALE PASSIVO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MdT</v>
          </cell>
          <cell r="F14" t="str">
            <v>CAPITALE di TERZI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F15" t="str">
            <v>DEBITI FINANZIARI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PD1E</v>
          </cell>
          <cell r="F16" t="str">
            <v>- Mutui entro 12 mesi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PD7E</v>
          </cell>
          <cell r="F17" t="str">
            <v>- Debiti verso Istituto tesoriere entro 12 mesi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PD1O</v>
          </cell>
          <cell r="F18" t="str">
            <v>- Mutui oltre 12 mesi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PD7O</v>
          </cell>
          <cell r="F19" t="str">
            <v>- Debiti verso Istituto tesoriere oltre 12 mesi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ABIV</v>
          </cell>
          <cell r="F20" t="str">
            <v>DISPONIBILITÀ FINANZIARIE E LIQUIDE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ABI3</v>
          </cell>
          <cell r="F21" t="str">
            <v>DISPONIBILITÀ NON LIQUIDE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LiqImm</v>
          </cell>
          <cell r="F22" t="str">
            <v>LIQUIDITÀ IMMEDIATA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LiqDiff</v>
          </cell>
          <cell r="F23" t="str">
            <v>LIQUIDITÀ DIFFERITA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RN</v>
          </cell>
          <cell r="F24" t="str">
            <v>RICAVO DI ESERCIZIO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F25" t="str">
            <v>COSTO VENDUTO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B1</v>
          </cell>
          <cell r="F26" t="str">
            <v>- Acquisti di beni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B2</v>
          </cell>
          <cell r="F27" t="str">
            <v>- Acquisti di servizi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B3</v>
          </cell>
          <cell r="F28" t="str">
            <v>- Manutenzione e riparazione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 t="str">
            <v>B4</v>
          </cell>
          <cell r="F29" t="str">
            <v>- Godimento di beni di terzi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B10</v>
          </cell>
          <cell r="F30" t="str">
            <v>- Oneri diversi di gestione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B16</v>
          </cell>
          <cell r="F31" t="str">
            <v>- Variazione delle rimanenze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PERS</v>
          </cell>
          <cell r="F32" t="str">
            <v>- Personale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ABI</v>
          </cell>
          <cell r="F33" t="str">
            <v>RIMANENZE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 t="str">
            <v>ANALISI PATRIMONIALE</v>
          </cell>
        </row>
        <row r="35">
          <cell r="A35" t="str">
            <v>MdiS</v>
          </cell>
          <cell r="F35" t="str">
            <v>MARGINE di STRUTTURA[Mezzi propri - Attivo fisso]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>RigImp</v>
          </cell>
          <cell r="F36" t="str">
            <v>RIGIDITÀ DEGLI IMPIEGHI[Attivo fisso / Totale attivo]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</row>
        <row r="37">
          <cell r="A37" t="str">
            <v>IndEla</v>
          </cell>
          <cell r="F37" t="str">
            <v>INDICE di ELASTICITÀ[Attivo circolante / Attivo fisso]</v>
          </cell>
          <cell r="G37" t="e">
            <v>#DIV/0!</v>
          </cell>
          <cell r="H37" t="e">
            <v>#DIV/0!</v>
          </cell>
          <cell r="I37" t="e">
            <v>#DIV/0!</v>
          </cell>
          <cell r="J37" t="e">
            <v>#DIV/0!</v>
          </cell>
          <cell r="K37" t="e">
            <v>#DIV/0!</v>
          </cell>
          <cell r="L37" t="e">
            <v>#DIV/0!</v>
          </cell>
          <cell r="M37" t="e">
            <v>#DIV/0!</v>
          </cell>
        </row>
        <row r="38">
          <cell r="A38" t="str">
            <v>DipFin</v>
          </cell>
          <cell r="F38" t="str">
            <v>DIPENDENZA FINANZIARIA[Passivo consolidato + Passivo corrente / Totale passivo]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</row>
        <row r="39">
          <cell r="A39" t="str">
            <v>IncCapPro</v>
          </cell>
          <cell r="F39" t="str">
            <v>INCIDENZA CAPITALE PROPRIO[Mezzi propri / Totale passivo]</v>
          </cell>
          <cell r="G39" t="e">
            <v>#DIV/0!</v>
          </cell>
          <cell r="H39" t="e">
            <v>#DIV/0!</v>
          </cell>
          <cell r="I39" t="e">
            <v>#DIV/0!</v>
          </cell>
          <cell r="J39" t="e">
            <v>#DIV/0!</v>
          </cell>
          <cell r="K39" t="e">
            <v>#DIV/0!</v>
          </cell>
          <cell r="L39" t="e">
            <v>#DIV/0!</v>
          </cell>
          <cell r="M39" t="e">
            <v>#DIV/0!</v>
          </cell>
        </row>
        <row r="40">
          <cell r="A40" t="str">
            <v>IncDebM/L</v>
          </cell>
          <cell r="F40" t="str">
            <v>INCIDENZA DEBITI a MEDIO / LUNGO TERMINE[Passivo consolidato / Attivo fisso]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</row>
        <row r="41">
          <cell r="A41" t="str">
            <v>D/E</v>
          </cell>
          <cell r="F41" t="str">
            <v>DEBT / EQUITY[Debiti finanziari / Mezzi propri]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</row>
        <row r="42">
          <cell r="A42" t="str">
            <v>RicCapTer</v>
          </cell>
          <cell r="F42" t="str">
            <v>RICORSO al CAPITALE di TERZI[(Passivo consolidato + Passivo corrente) / Mezzi propri]</v>
          </cell>
          <cell r="G42" t="e">
            <v>#DIV/0!</v>
          </cell>
          <cell r="H42" t="e">
            <v>#DIV/0!</v>
          </cell>
          <cell r="I42" t="e">
            <v>#DIV/0!</v>
          </cell>
          <cell r="J42" t="e">
            <v>#DIV/0!</v>
          </cell>
          <cell r="K42" t="e">
            <v>#DIV/0!</v>
          </cell>
          <cell r="L42" t="e">
            <v>#DIV/0!</v>
          </cell>
          <cell r="M42" t="e">
            <v>#DIV/0!</v>
          </cell>
        </row>
        <row r="43">
          <cell r="E43" t="str">
            <v>ANALISI FINANZIARIA</v>
          </cell>
        </row>
        <row r="44">
          <cell r="A44" t="str">
            <v>CapCirNet</v>
          </cell>
          <cell r="F44" t="str">
            <v>CAPITALE CIRCOLANTE NETTO[Attivo corrente - Passivo corrente]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MarTes</v>
          </cell>
          <cell r="F45" t="str">
            <v>MARGINE DI TESORERIA[Liquidità immediata + Liquidità differita - Passivo corrente]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>Dis</v>
          </cell>
          <cell r="F46" t="str">
            <v>DISPONIBILITÀ[Attivo circolante / Passività correnti]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</row>
        <row r="47">
          <cell r="A47" t="str">
            <v>ElaImp</v>
          </cell>
          <cell r="F47" t="str">
            <v>ELASTICITÀ degli IMPIEGHI[Attivo circolante / Totale attivo]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</row>
        <row r="48">
          <cell r="A48" t="str">
            <v>LiqSecon</v>
          </cell>
          <cell r="F48" t="str">
            <v>LIQUIDITÀ SECONDARIA[(Liquidità differita + Liquidità immediata) / Passivo corrente]</v>
          </cell>
          <cell r="G48" t="e">
            <v>#DIV/0!</v>
          </cell>
          <cell r="H48" t="e">
            <v>#DIV/0!</v>
          </cell>
          <cell r="I48" t="e">
            <v>#DIV/0!</v>
          </cell>
          <cell r="J48" t="e">
            <v>#DIV/0!</v>
          </cell>
          <cell r="K48" t="e">
            <v>#DIV/0!</v>
          </cell>
          <cell r="L48" t="e">
            <v>#DIV/0!</v>
          </cell>
          <cell r="M48" t="e">
            <v>#DIV/0!</v>
          </cell>
        </row>
        <row r="49">
          <cell r="A49" t="str">
            <v>LiqSecca</v>
          </cell>
          <cell r="F49" t="str">
            <v>LIQUIDITÀ SECCA[Liquidità immediata / Passivo corrente]</v>
          </cell>
          <cell r="G49" t="e">
            <v>#DIV/0!</v>
          </cell>
          <cell r="H49" t="e">
            <v>#DIV/0!</v>
          </cell>
          <cell r="I49" t="e">
            <v>#DIV/0!</v>
          </cell>
          <cell r="J49" t="e">
            <v>#DIV/0!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0">
          <cell r="A50" t="str">
            <v>IncDebBrevTer</v>
          </cell>
          <cell r="F50" t="str">
            <v>INCIDENZA DEBITI a BREVE TERMINE[Passività correnti / Totale passivo]</v>
          </cell>
          <cell r="G50" t="e">
            <v>#DIV/0!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  <cell r="L50" t="e">
            <v>#DIV/0!</v>
          </cell>
          <cell r="M50" t="e">
            <v>#DIV/0!</v>
          </cell>
        </row>
        <row r="52">
          <cell r="A52" t="str">
            <v>RotAttCir</v>
          </cell>
          <cell r="F52" t="str">
            <v>ROTAZIONE ATTIVO CIRCOLANTE[Ricavo di esercizio / Attivo circolante]</v>
          </cell>
          <cell r="G52" t="e">
            <v>#DIV/0!</v>
          </cell>
          <cell r="H52" t="e">
            <v>#DIV/0!</v>
          </cell>
          <cell r="I52" t="e">
            <v>#DIV/0!</v>
          </cell>
          <cell r="J52" t="e">
            <v>#DIV/0!</v>
          </cell>
          <cell r="K52" t="e">
            <v>#DIV/0!</v>
          </cell>
          <cell r="L52" t="e">
            <v>#DIV/0!</v>
          </cell>
          <cell r="M52" t="e">
            <v>#DIV/0!</v>
          </cell>
        </row>
        <row r="53">
          <cell r="A53" t="str">
            <v>RotRim</v>
          </cell>
          <cell r="F53" t="str">
            <v>ROTAZIONE delle RIMANENZE[Costo venduto / Totale rimanenze]</v>
          </cell>
          <cell r="G53" t="e">
            <v>#DIV/0!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  <cell r="L53" t="e">
            <v>#DIV/0!</v>
          </cell>
          <cell r="M53" t="e">
            <v>#DIV/0!</v>
          </cell>
        </row>
        <row r="55">
          <cell r="A55" t="str">
            <v>DilMedAcq</v>
          </cell>
          <cell r="F55" t="str">
            <v>DILAZIONE MEDIA ACQUISTI[Fornitori / Totale  acquisti *360]</v>
          </cell>
          <cell r="H55">
            <v>0</v>
          </cell>
          <cell r="J55">
            <v>0</v>
          </cell>
          <cell r="L55">
            <v>0</v>
          </cell>
        </row>
        <row r="56">
          <cell r="A56" t="str">
            <v>DilMedVen</v>
          </cell>
          <cell r="F56" t="str">
            <v>DILAZIONE MEDIA VENDITE[Clienti / Fatturato * 360]</v>
          </cell>
          <cell r="H56">
            <v>0</v>
          </cell>
          <cell r="J56">
            <v>0</v>
          </cell>
          <cell r="L56">
            <v>0</v>
          </cell>
        </row>
        <row r="58">
          <cell r="A58" t="str">
            <v>FluCasEse</v>
          </cell>
          <cell r="F58" t="str">
            <v>FLUSSO di CASSA dell'ESERCIZIO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 t="str">
            <v>DisCas</v>
          </cell>
          <cell r="F59" t="str">
            <v>DISPONIBILITÀ di CASSA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</sheetData>
      <sheetData sheetId="23"/>
      <sheetData sheetId="24">
        <row r="3">
          <cell r="G3">
            <v>0</v>
          </cell>
          <cell r="I3">
            <v>-366</v>
          </cell>
          <cell r="K3">
            <v>-732</v>
          </cell>
          <cell r="M3">
            <v>-1098</v>
          </cell>
        </row>
        <row r="4">
          <cell r="G4" t="str">
            <v>Dati</v>
          </cell>
          <cell r="H4" t="str">
            <v>Var %</v>
          </cell>
          <cell r="I4" t="str">
            <v>Dati</v>
          </cell>
          <cell r="J4" t="str">
            <v>Var %</v>
          </cell>
          <cell r="K4" t="str">
            <v>Dati</v>
          </cell>
          <cell r="L4" t="str">
            <v>Var %</v>
          </cell>
          <cell r="M4" t="str">
            <v>Dati</v>
          </cell>
        </row>
        <row r="5">
          <cell r="G5">
            <v>7</v>
          </cell>
          <cell r="I5" t="str">
            <v>9</v>
          </cell>
          <cell r="K5">
            <v>11</v>
          </cell>
          <cell r="M5">
            <v>13</v>
          </cell>
        </row>
        <row r="6">
          <cell r="F6" t="str">
            <v>RICAVI NETTI (Fatturato)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F7" t="str">
            <v>VALORE DELLA PRODUZIONE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F8" t="str">
            <v>VALORE AGGIUNTO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F9" t="str">
            <v>MARGINE OPERATIVO LORDO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F10" t="str">
            <v>MARGINE OPERATIVO NETTO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F11" t="str">
            <v>RISULTATO FINANZIARIO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F12" t="str">
            <v>REDDITO OPERATIVO (Utile Operativo)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F13" t="str">
            <v>UTILE NETTO (Risultato dell'Esercizio)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F14" t="str">
            <v>RISULTATO ANTE IMPOSTE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F15" t="str">
            <v>COSTI DEL PERSONALE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F16" t="str">
            <v>COSTI DELLA PRODUZIONE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 t="str">
            <v>PATRIMONIO NETTO (Mezzi Propri)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F18" t="str">
            <v>TOTALE ATTIVO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F20" t="str">
            <v>ROE[Utile netto / Patrimonio netto]</v>
          </cell>
          <cell r="G20" t="e">
            <v>#DIV/0!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  <cell r="L20" t="e">
            <v>#DIV/0!</v>
          </cell>
          <cell r="M20" t="e">
            <v>#DIV/0!</v>
          </cell>
        </row>
        <row r="21">
          <cell r="F21" t="str">
            <v>ROI[Reddito operativo / Totale attivo]</v>
          </cell>
          <cell r="G21" t="e">
            <v>#DIV/0!</v>
          </cell>
          <cell r="H21" t="e">
            <v>#DIV/0!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  <cell r="M21" t="e">
            <v>#DIV/0!</v>
          </cell>
        </row>
        <row r="22">
          <cell r="F22" t="str">
            <v>ROS[Reddito operativo / Fatturato]</v>
          </cell>
          <cell r="G22" t="e">
            <v>#DIV/0!</v>
          </cell>
          <cell r="H22" t="e">
            <v>#DIV/0!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  <cell r="M22" t="e">
            <v>#DIV/0!</v>
          </cell>
        </row>
        <row r="24">
          <cell r="F24" t="str">
            <v>ROTAZIONE IMPIEGHI[Fatturato / Totale attivo]</v>
          </cell>
          <cell r="G24" t="e">
            <v>#DIV/0!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  <cell r="L24" t="e">
            <v>#DIV/0!</v>
          </cell>
          <cell r="M24" t="e">
            <v>#DIV/0!</v>
          </cell>
        </row>
        <row r="25">
          <cell r="F25" t="str">
            <v>INCIDENZA GESTIONE OPERATIVA[Reddito operativo / Valore della produzione]</v>
          </cell>
          <cell r="G25" t="e">
            <v>#DIV/0!</v>
          </cell>
          <cell r="H25" t="e">
            <v>#DIV/0!</v>
          </cell>
          <cell r="I25" t="e">
            <v>#DIV/0!</v>
          </cell>
          <cell r="J25" t="e">
            <v>#DIV/0!</v>
          </cell>
          <cell r="K25" t="e">
            <v>#DIV/0!</v>
          </cell>
          <cell r="L25" t="e">
            <v>#DIV/0!</v>
          </cell>
          <cell r="M25" t="e">
            <v>#DIV/0!</v>
          </cell>
        </row>
        <row r="26">
          <cell r="F26" t="str">
            <v>INCIDENZA GESTIONE CARATTERISTICA[MON / Valore della produzione]</v>
          </cell>
          <cell r="G26" t="e">
            <v>#DIV/0!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#DIV/0!</v>
          </cell>
          <cell r="L26" t="e">
            <v>#DIV/0!</v>
          </cell>
          <cell r="M26" t="e">
            <v>#DIV/0!</v>
          </cell>
        </row>
        <row r="27">
          <cell r="F27" t="str">
            <v>INCIDENZA GESTIONE FINANZIARIA [Ricavi][Risultato finanziario / Fatturato]</v>
          </cell>
          <cell r="G27" t="e">
            <v>#DIV/0!</v>
          </cell>
          <cell r="H27" t="e">
            <v>#DIV/0!</v>
          </cell>
          <cell r="I27" t="e">
            <v>#DIV/0!</v>
          </cell>
          <cell r="J27" t="e">
            <v>#DIV/0!</v>
          </cell>
          <cell r="K27" t="e">
            <v>#DIV/0!</v>
          </cell>
          <cell r="L27" t="e">
            <v>#DIV/0!</v>
          </cell>
          <cell r="M27" t="e">
            <v>#DIV/0!</v>
          </cell>
        </row>
        <row r="28">
          <cell r="F28" t="str">
            <v>INCIDENZA GESTIONE FINANZIARIA[Risultato finanziario / MOL]</v>
          </cell>
          <cell r="G28" t="e">
            <v>#DIV/0!</v>
          </cell>
          <cell r="H28" t="e">
            <v>#DIV/0!</v>
          </cell>
          <cell r="I28" t="e">
            <v>#DIV/0!</v>
          </cell>
          <cell r="J28" t="e">
            <v>#DIV/0!</v>
          </cell>
          <cell r="K28" t="e">
            <v>#DIV/0!</v>
          </cell>
          <cell r="L28" t="e">
            <v>#DIV/0!</v>
          </cell>
          <cell r="M28" t="e">
            <v>#DIV/0!</v>
          </cell>
        </row>
        <row r="29">
          <cell r="F29" t="str">
            <v>INCIDENZA GESTIONE NON CARATTERISTICA[Risultato esercizio / MON]</v>
          </cell>
          <cell r="G29" t="e">
            <v>#DIV/0!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  <cell r="L29" t="e">
            <v>#DIV/0!</v>
          </cell>
          <cell r="M29" t="e">
            <v>#DIV/0!</v>
          </cell>
        </row>
        <row r="31">
          <cell r="F31" t="str">
            <v>MOL / FATTURATO</v>
          </cell>
          <cell r="G31" t="e">
            <v>#DIV/0!</v>
          </cell>
          <cell r="H31" t="e">
            <v>#DIV/0!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  <cell r="M31" t="e">
            <v>#DIV/0!</v>
          </cell>
        </row>
        <row r="33">
          <cell r="F33" t="str">
            <v>FATTURATO PER ADDETTO[Fatturato / Numero dipendenti]</v>
          </cell>
          <cell r="H33">
            <v>0</v>
          </cell>
          <cell r="J33">
            <v>0</v>
          </cell>
          <cell r="L33">
            <v>0</v>
          </cell>
        </row>
        <row r="34">
          <cell r="F34" t="str">
            <v>VALORE DELLA PRODUZIONE PER ADDETTO[Valore produzione /Numero dipendenti]</v>
          </cell>
          <cell r="H34">
            <v>0</v>
          </cell>
          <cell r="J34">
            <v>0</v>
          </cell>
          <cell r="L34">
            <v>0</v>
          </cell>
        </row>
        <row r="35">
          <cell r="F35" t="str">
            <v>VALORE AGGIUNTO PER ADDETTO[Valore aggiunto / Numero dipendenti]</v>
          </cell>
          <cell r="H35">
            <v>0</v>
          </cell>
          <cell r="J35">
            <v>0</v>
          </cell>
          <cell r="L35">
            <v>0</v>
          </cell>
        </row>
        <row r="36">
          <cell r="F36" t="str">
            <v>IMPIEGHI PER ADDETTO[Immobilizzazioni tecniche / Numero dipendenti]</v>
          </cell>
          <cell r="H36">
            <v>0</v>
          </cell>
          <cell r="J36">
            <v>0</v>
          </cell>
          <cell r="L36">
            <v>0</v>
          </cell>
        </row>
        <row r="37">
          <cell r="F37" t="str">
            <v>INCIDENZA FATTORE LAVORO [1][Costi personale / Costi della produzione]</v>
          </cell>
          <cell r="G37" t="e">
            <v>#DIV/0!</v>
          </cell>
          <cell r="H37" t="e">
            <v>#DIV/0!</v>
          </cell>
          <cell r="I37" t="e">
            <v>#DIV/0!</v>
          </cell>
          <cell r="J37" t="e">
            <v>#DIV/0!</v>
          </cell>
          <cell r="K37" t="e">
            <v>#DIV/0!</v>
          </cell>
          <cell r="L37" t="e">
            <v>#DIV/0!</v>
          </cell>
          <cell r="M37" t="e">
            <v>#DIV/0!</v>
          </cell>
        </row>
        <row r="38">
          <cell r="F38" t="str">
            <v>INCIDENZA FATTORE LAVORO [2][Costi personale / Ricavi netti]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7"/>
  <sheetViews>
    <sheetView showGridLines="0" topLeftCell="A88" zoomScale="64" zoomScaleNormal="64" zoomScaleSheetLayoutView="76" workbookViewId="0">
      <selection activeCell="H136" sqref="H136:H138"/>
    </sheetView>
  </sheetViews>
  <sheetFormatPr defaultColWidth="10.42578125" defaultRowHeight="15.75"/>
  <cols>
    <col min="1" max="1" width="10.42578125" style="133"/>
    <col min="2" max="2" width="4" style="2" customWidth="1"/>
    <col min="3" max="3" width="4.5703125" style="2" customWidth="1"/>
    <col min="4" max="4" width="1.85546875" style="2" customWidth="1"/>
    <col min="5" max="7" width="4" style="2" customWidth="1"/>
    <col min="8" max="8" width="82" style="1" customWidth="1"/>
    <col min="9" max="9" width="19.5703125" style="1" customWidth="1"/>
    <col min="10" max="10" width="19.42578125" style="1" customWidth="1"/>
    <col min="11" max="11" width="24.7109375" style="1" bestFit="1" customWidth="1"/>
    <col min="12" max="12" width="31.42578125" style="1" customWidth="1"/>
    <col min="13" max="13" width="18.5703125" style="1" customWidth="1"/>
    <col min="14" max="14" width="13.140625" style="1" customWidth="1"/>
    <col min="15" max="17" width="10.42578125" style="1"/>
    <col min="18" max="18" width="20.140625" style="1" bestFit="1" customWidth="1"/>
    <col min="19" max="19" width="10.42578125" style="1"/>
    <col min="20" max="21" width="21.85546875" style="1" bestFit="1" customWidth="1"/>
    <col min="22" max="23" width="10.42578125" style="1"/>
    <col min="24" max="24" width="16.28515625" style="1" bestFit="1" customWidth="1"/>
    <col min="25" max="258" width="10.42578125" style="1"/>
    <col min="259" max="259" width="4" style="1" customWidth="1"/>
    <col min="260" max="260" width="4.5703125" style="1" customWidth="1"/>
    <col min="261" max="261" width="1.85546875" style="1" customWidth="1"/>
    <col min="262" max="264" width="4" style="1" customWidth="1"/>
    <col min="265" max="265" width="53" style="1" customWidth="1"/>
    <col min="266" max="266" width="0" style="1" hidden="1" customWidth="1"/>
    <col min="267" max="268" width="21.42578125" style="1" customWidth="1"/>
    <col min="269" max="269" width="18.5703125" style="1" customWidth="1"/>
    <col min="270" max="270" width="13.140625" style="1" customWidth="1"/>
    <col min="271" max="514" width="10.42578125" style="1"/>
    <col min="515" max="515" width="4" style="1" customWidth="1"/>
    <col min="516" max="516" width="4.5703125" style="1" customWidth="1"/>
    <col min="517" max="517" width="1.85546875" style="1" customWidth="1"/>
    <col min="518" max="520" width="4" style="1" customWidth="1"/>
    <col min="521" max="521" width="53" style="1" customWidth="1"/>
    <col min="522" max="522" width="0" style="1" hidden="1" customWidth="1"/>
    <col min="523" max="524" width="21.42578125" style="1" customWidth="1"/>
    <col min="525" max="525" width="18.5703125" style="1" customWidth="1"/>
    <col min="526" max="526" width="13.140625" style="1" customWidth="1"/>
    <col min="527" max="770" width="10.42578125" style="1"/>
    <col min="771" max="771" width="4" style="1" customWidth="1"/>
    <col min="772" max="772" width="4.5703125" style="1" customWidth="1"/>
    <col min="773" max="773" width="1.85546875" style="1" customWidth="1"/>
    <col min="774" max="776" width="4" style="1" customWidth="1"/>
    <col min="777" max="777" width="53" style="1" customWidth="1"/>
    <col min="778" max="778" width="0" style="1" hidden="1" customWidth="1"/>
    <col min="779" max="780" width="21.42578125" style="1" customWidth="1"/>
    <col min="781" max="781" width="18.5703125" style="1" customWidth="1"/>
    <col min="782" max="782" width="13.140625" style="1" customWidth="1"/>
    <col min="783" max="1026" width="10.42578125" style="1"/>
    <col min="1027" max="1027" width="4" style="1" customWidth="1"/>
    <col min="1028" max="1028" width="4.5703125" style="1" customWidth="1"/>
    <col min="1029" max="1029" width="1.85546875" style="1" customWidth="1"/>
    <col min="1030" max="1032" width="4" style="1" customWidth="1"/>
    <col min="1033" max="1033" width="53" style="1" customWidth="1"/>
    <col min="1034" max="1034" width="0" style="1" hidden="1" customWidth="1"/>
    <col min="1035" max="1036" width="21.42578125" style="1" customWidth="1"/>
    <col min="1037" max="1037" width="18.5703125" style="1" customWidth="1"/>
    <col min="1038" max="1038" width="13.140625" style="1" customWidth="1"/>
    <col min="1039" max="1282" width="10.42578125" style="1"/>
    <col min="1283" max="1283" width="4" style="1" customWidth="1"/>
    <col min="1284" max="1284" width="4.5703125" style="1" customWidth="1"/>
    <col min="1285" max="1285" width="1.85546875" style="1" customWidth="1"/>
    <col min="1286" max="1288" width="4" style="1" customWidth="1"/>
    <col min="1289" max="1289" width="53" style="1" customWidth="1"/>
    <col min="1290" max="1290" width="0" style="1" hidden="1" customWidth="1"/>
    <col min="1291" max="1292" width="21.42578125" style="1" customWidth="1"/>
    <col min="1293" max="1293" width="18.5703125" style="1" customWidth="1"/>
    <col min="1294" max="1294" width="13.140625" style="1" customWidth="1"/>
    <col min="1295" max="1538" width="10.42578125" style="1"/>
    <col min="1539" max="1539" width="4" style="1" customWidth="1"/>
    <col min="1540" max="1540" width="4.5703125" style="1" customWidth="1"/>
    <col min="1541" max="1541" width="1.85546875" style="1" customWidth="1"/>
    <col min="1542" max="1544" width="4" style="1" customWidth="1"/>
    <col min="1545" max="1545" width="53" style="1" customWidth="1"/>
    <col min="1546" max="1546" width="0" style="1" hidden="1" customWidth="1"/>
    <col min="1547" max="1548" width="21.42578125" style="1" customWidth="1"/>
    <col min="1549" max="1549" width="18.5703125" style="1" customWidth="1"/>
    <col min="1550" max="1550" width="13.140625" style="1" customWidth="1"/>
    <col min="1551" max="1794" width="10.42578125" style="1"/>
    <col min="1795" max="1795" width="4" style="1" customWidth="1"/>
    <col min="1796" max="1796" width="4.5703125" style="1" customWidth="1"/>
    <col min="1797" max="1797" width="1.85546875" style="1" customWidth="1"/>
    <col min="1798" max="1800" width="4" style="1" customWidth="1"/>
    <col min="1801" max="1801" width="53" style="1" customWidth="1"/>
    <col min="1802" max="1802" width="0" style="1" hidden="1" customWidth="1"/>
    <col min="1803" max="1804" width="21.42578125" style="1" customWidth="1"/>
    <col min="1805" max="1805" width="18.5703125" style="1" customWidth="1"/>
    <col min="1806" max="1806" width="13.140625" style="1" customWidth="1"/>
    <col min="1807" max="2050" width="10.42578125" style="1"/>
    <col min="2051" max="2051" width="4" style="1" customWidth="1"/>
    <col min="2052" max="2052" width="4.5703125" style="1" customWidth="1"/>
    <col min="2053" max="2053" width="1.85546875" style="1" customWidth="1"/>
    <col min="2054" max="2056" width="4" style="1" customWidth="1"/>
    <col min="2057" max="2057" width="53" style="1" customWidth="1"/>
    <col min="2058" max="2058" width="0" style="1" hidden="1" customWidth="1"/>
    <col min="2059" max="2060" width="21.42578125" style="1" customWidth="1"/>
    <col min="2061" max="2061" width="18.5703125" style="1" customWidth="1"/>
    <col min="2062" max="2062" width="13.140625" style="1" customWidth="1"/>
    <col min="2063" max="2306" width="10.42578125" style="1"/>
    <col min="2307" max="2307" width="4" style="1" customWidth="1"/>
    <col min="2308" max="2308" width="4.5703125" style="1" customWidth="1"/>
    <col min="2309" max="2309" width="1.85546875" style="1" customWidth="1"/>
    <col min="2310" max="2312" width="4" style="1" customWidth="1"/>
    <col min="2313" max="2313" width="53" style="1" customWidth="1"/>
    <col min="2314" max="2314" width="0" style="1" hidden="1" customWidth="1"/>
    <col min="2315" max="2316" width="21.42578125" style="1" customWidth="1"/>
    <col min="2317" max="2317" width="18.5703125" style="1" customWidth="1"/>
    <col min="2318" max="2318" width="13.140625" style="1" customWidth="1"/>
    <col min="2319" max="2562" width="10.42578125" style="1"/>
    <col min="2563" max="2563" width="4" style="1" customWidth="1"/>
    <col min="2564" max="2564" width="4.5703125" style="1" customWidth="1"/>
    <col min="2565" max="2565" width="1.85546875" style="1" customWidth="1"/>
    <col min="2566" max="2568" width="4" style="1" customWidth="1"/>
    <col min="2569" max="2569" width="53" style="1" customWidth="1"/>
    <col min="2570" max="2570" width="0" style="1" hidden="1" customWidth="1"/>
    <col min="2571" max="2572" width="21.42578125" style="1" customWidth="1"/>
    <col min="2573" max="2573" width="18.5703125" style="1" customWidth="1"/>
    <col min="2574" max="2574" width="13.140625" style="1" customWidth="1"/>
    <col min="2575" max="2818" width="10.42578125" style="1"/>
    <col min="2819" max="2819" width="4" style="1" customWidth="1"/>
    <col min="2820" max="2820" width="4.5703125" style="1" customWidth="1"/>
    <col min="2821" max="2821" width="1.85546875" style="1" customWidth="1"/>
    <col min="2822" max="2824" width="4" style="1" customWidth="1"/>
    <col min="2825" max="2825" width="53" style="1" customWidth="1"/>
    <col min="2826" max="2826" width="0" style="1" hidden="1" customWidth="1"/>
    <col min="2827" max="2828" width="21.42578125" style="1" customWidth="1"/>
    <col min="2829" max="2829" width="18.5703125" style="1" customWidth="1"/>
    <col min="2830" max="2830" width="13.140625" style="1" customWidth="1"/>
    <col min="2831" max="3074" width="10.42578125" style="1"/>
    <col min="3075" max="3075" width="4" style="1" customWidth="1"/>
    <col min="3076" max="3076" width="4.5703125" style="1" customWidth="1"/>
    <col min="3077" max="3077" width="1.85546875" style="1" customWidth="1"/>
    <col min="3078" max="3080" width="4" style="1" customWidth="1"/>
    <col min="3081" max="3081" width="53" style="1" customWidth="1"/>
    <col min="3082" max="3082" width="0" style="1" hidden="1" customWidth="1"/>
    <col min="3083" max="3084" width="21.42578125" style="1" customWidth="1"/>
    <col min="3085" max="3085" width="18.5703125" style="1" customWidth="1"/>
    <col min="3086" max="3086" width="13.140625" style="1" customWidth="1"/>
    <col min="3087" max="3330" width="10.42578125" style="1"/>
    <col min="3331" max="3331" width="4" style="1" customWidth="1"/>
    <col min="3332" max="3332" width="4.5703125" style="1" customWidth="1"/>
    <col min="3333" max="3333" width="1.85546875" style="1" customWidth="1"/>
    <col min="3334" max="3336" width="4" style="1" customWidth="1"/>
    <col min="3337" max="3337" width="53" style="1" customWidth="1"/>
    <col min="3338" max="3338" width="0" style="1" hidden="1" customWidth="1"/>
    <col min="3339" max="3340" width="21.42578125" style="1" customWidth="1"/>
    <col min="3341" max="3341" width="18.5703125" style="1" customWidth="1"/>
    <col min="3342" max="3342" width="13.140625" style="1" customWidth="1"/>
    <col min="3343" max="3586" width="10.42578125" style="1"/>
    <col min="3587" max="3587" width="4" style="1" customWidth="1"/>
    <col min="3588" max="3588" width="4.5703125" style="1" customWidth="1"/>
    <col min="3589" max="3589" width="1.85546875" style="1" customWidth="1"/>
    <col min="3590" max="3592" width="4" style="1" customWidth="1"/>
    <col min="3593" max="3593" width="53" style="1" customWidth="1"/>
    <col min="3594" max="3594" width="0" style="1" hidden="1" customWidth="1"/>
    <col min="3595" max="3596" width="21.42578125" style="1" customWidth="1"/>
    <col min="3597" max="3597" width="18.5703125" style="1" customWidth="1"/>
    <col min="3598" max="3598" width="13.140625" style="1" customWidth="1"/>
    <col min="3599" max="3842" width="10.42578125" style="1"/>
    <col min="3843" max="3843" width="4" style="1" customWidth="1"/>
    <col min="3844" max="3844" width="4.5703125" style="1" customWidth="1"/>
    <col min="3845" max="3845" width="1.85546875" style="1" customWidth="1"/>
    <col min="3846" max="3848" width="4" style="1" customWidth="1"/>
    <col min="3849" max="3849" width="53" style="1" customWidth="1"/>
    <col min="3850" max="3850" width="0" style="1" hidden="1" customWidth="1"/>
    <col min="3851" max="3852" width="21.42578125" style="1" customWidth="1"/>
    <col min="3853" max="3853" width="18.5703125" style="1" customWidth="1"/>
    <col min="3854" max="3854" width="13.140625" style="1" customWidth="1"/>
    <col min="3855" max="4098" width="10.42578125" style="1"/>
    <col min="4099" max="4099" width="4" style="1" customWidth="1"/>
    <col min="4100" max="4100" width="4.5703125" style="1" customWidth="1"/>
    <col min="4101" max="4101" width="1.85546875" style="1" customWidth="1"/>
    <col min="4102" max="4104" width="4" style="1" customWidth="1"/>
    <col min="4105" max="4105" width="53" style="1" customWidth="1"/>
    <col min="4106" max="4106" width="0" style="1" hidden="1" customWidth="1"/>
    <col min="4107" max="4108" width="21.42578125" style="1" customWidth="1"/>
    <col min="4109" max="4109" width="18.5703125" style="1" customWidth="1"/>
    <col min="4110" max="4110" width="13.140625" style="1" customWidth="1"/>
    <col min="4111" max="4354" width="10.42578125" style="1"/>
    <col min="4355" max="4355" width="4" style="1" customWidth="1"/>
    <col min="4356" max="4356" width="4.5703125" style="1" customWidth="1"/>
    <col min="4357" max="4357" width="1.85546875" style="1" customWidth="1"/>
    <col min="4358" max="4360" width="4" style="1" customWidth="1"/>
    <col min="4361" max="4361" width="53" style="1" customWidth="1"/>
    <col min="4362" max="4362" width="0" style="1" hidden="1" customWidth="1"/>
    <col min="4363" max="4364" width="21.42578125" style="1" customWidth="1"/>
    <col min="4365" max="4365" width="18.5703125" style="1" customWidth="1"/>
    <col min="4366" max="4366" width="13.140625" style="1" customWidth="1"/>
    <col min="4367" max="4610" width="10.42578125" style="1"/>
    <col min="4611" max="4611" width="4" style="1" customWidth="1"/>
    <col min="4612" max="4612" width="4.5703125" style="1" customWidth="1"/>
    <col min="4613" max="4613" width="1.85546875" style="1" customWidth="1"/>
    <col min="4614" max="4616" width="4" style="1" customWidth="1"/>
    <col min="4617" max="4617" width="53" style="1" customWidth="1"/>
    <col min="4618" max="4618" width="0" style="1" hidden="1" customWidth="1"/>
    <col min="4619" max="4620" width="21.42578125" style="1" customWidth="1"/>
    <col min="4621" max="4621" width="18.5703125" style="1" customWidth="1"/>
    <col min="4622" max="4622" width="13.140625" style="1" customWidth="1"/>
    <col min="4623" max="4866" width="10.42578125" style="1"/>
    <col min="4867" max="4867" width="4" style="1" customWidth="1"/>
    <col min="4868" max="4868" width="4.5703125" style="1" customWidth="1"/>
    <col min="4869" max="4869" width="1.85546875" style="1" customWidth="1"/>
    <col min="4870" max="4872" width="4" style="1" customWidth="1"/>
    <col min="4873" max="4873" width="53" style="1" customWidth="1"/>
    <col min="4874" max="4874" width="0" style="1" hidden="1" customWidth="1"/>
    <col min="4875" max="4876" width="21.42578125" style="1" customWidth="1"/>
    <col min="4877" max="4877" width="18.5703125" style="1" customWidth="1"/>
    <col min="4878" max="4878" width="13.140625" style="1" customWidth="1"/>
    <col min="4879" max="5122" width="10.42578125" style="1"/>
    <col min="5123" max="5123" width="4" style="1" customWidth="1"/>
    <col min="5124" max="5124" width="4.5703125" style="1" customWidth="1"/>
    <col min="5125" max="5125" width="1.85546875" style="1" customWidth="1"/>
    <col min="5126" max="5128" width="4" style="1" customWidth="1"/>
    <col min="5129" max="5129" width="53" style="1" customWidth="1"/>
    <col min="5130" max="5130" width="0" style="1" hidden="1" customWidth="1"/>
    <col min="5131" max="5132" width="21.42578125" style="1" customWidth="1"/>
    <col min="5133" max="5133" width="18.5703125" style="1" customWidth="1"/>
    <col min="5134" max="5134" width="13.140625" style="1" customWidth="1"/>
    <col min="5135" max="5378" width="10.42578125" style="1"/>
    <col min="5379" max="5379" width="4" style="1" customWidth="1"/>
    <col min="5380" max="5380" width="4.5703125" style="1" customWidth="1"/>
    <col min="5381" max="5381" width="1.85546875" style="1" customWidth="1"/>
    <col min="5382" max="5384" width="4" style="1" customWidth="1"/>
    <col min="5385" max="5385" width="53" style="1" customWidth="1"/>
    <col min="5386" max="5386" width="0" style="1" hidden="1" customWidth="1"/>
    <col min="5387" max="5388" width="21.42578125" style="1" customWidth="1"/>
    <col min="5389" max="5389" width="18.5703125" style="1" customWidth="1"/>
    <col min="5390" max="5390" width="13.140625" style="1" customWidth="1"/>
    <col min="5391" max="5634" width="10.42578125" style="1"/>
    <col min="5635" max="5635" width="4" style="1" customWidth="1"/>
    <col min="5636" max="5636" width="4.5703125" style="1" customWidth="1"/>
    <col min="5637" max="5637" width="1.85546875" style="1" customWidth="1"/>
    <col min="5638" max="5640" width="4" style="1" customWidth="1"/>
    <col min="5641" max="5641" width="53" style="1" customWidth="1"/>
    <col min="5642" max="5642" width="0" style="1" hidden="1" customWidth="1"/>
    <col min="5643" max="5644" width="21.42578125" style="1" customWidth="1"/>
    <col min="5645" max="5645" width="18.5703125" style="1" customWidth="1"/>
    <col min="5646" max="5646" width="13.140625" style="1" customWidth="1"/>
    <col min="5647" max="5890" width="10.42578125" style="1"/>
    <col min="5891" max="5891" width="4" style="1" customWidth="1"/>
    <col min="5892" max="5892" width="4.5703125" style="1" customWidth="1"/>
    <col min="5893" max="5893" width="1.85546875" style="1" customWidth="1"/>
    <col min="5894" max="5896" width="4" style="1" customWidth="1"/>
    <col min="5897" max="5897" width="53" style="1" customWidth="1"/>
    <col min="5898" max="5898" width="0" style="1" hidden="1" customWidth="1"/>
    <col min="5899" max="5900" width="21.42578125" style="1" customWidth="1"/>
    <col min="5901" max="5901" width="18.5703125" style="1" customWidth="1"/>
    <col min="5902" max="5902" width="13.140625" style="1" customWidth="1"/>
    <col min="5903" max="6146" width="10.42578125" style="1"/>
    <col min="6147" max="6147" width="4" style="1" customWidth="1"/>
    <col min="6148" max="6148" width="4.5703125" style="1" customWidth="1"/>
    <col min="6149" max="6149" width="1.85546875" style="1" customWidth="1"/>
    <col min="6150" max="6152" width="4" style="1" customWidth="1"/>
    <col min="6153" max="6153" width="53" style="1" customWidth="1"/>
    <col min="6154" max="6154" width="0" style="1" hidden="1" customWidth="1"/>
    <col min="6155" max="6156" width="21.42578125" style="1" customWidth="1"/>
    <col min="6157" max="6157" width="18.5703125" style="1" customWidth="1"/>
    <col min="6158" max="6158" width="13.140625" style="1" customWidth="1"/>
    <col min="6159" max="6402" width="10.42578125" style="1"/>
    <col min="6403" max="6403" width="4" style="1" customWidth="1"/>
    <col min="6404" max="6404" width="4.5703125" style="1" customWidth="1"/>
    <col min="6405" max="6405" width="1.85546875" style="1" customWidth="1"/>
    <col min="6406" max="6408" width="4" style="1" customWidth="1"/>
    <col min="6409" max="6409" width="53" style="1" customWidth="1"/>
    <col min="6410" max="6410" width="0" style="1" hidden="1" customWidth="1"/>
    <col min="6411" max="6412" width="21.42578125" style="1" customWidth="1"/>
    <col min="6413" max="6413" width="18.5703125" style="1" customWidth="1"/>
    <col min="6414" max="6414" width="13.140625" style="1" customWidth="1"/>
    <col min="6415" max="6658" width="10.42578125" style="1"/>
    <col min="6659" max="6659" width="4" style="1" customWidth="1"/>
    <col min="6660" max="6660" width="4.5703125" style="1" customWidth="1"/>
    <col min="6661" max="6661" width="1.85546875" style="1" customWidth="1"/>
    <col min="6662" max="6664" width="4" style="1" customWidth="1"/>
    <col min="6665" max="6665" width="53" style="1" customWidth="1"/>
    <col min="6666" max="6666" width="0" style="1" hidden="1" customWidth="1"/>
    <col min="6667" max="6668" width="21.42578125" style="1" customWidth="1"/>
    <col min="6669" max="6669" width="18.5703125" style="1" customWidth="1"/>
    <col min="6670" max="6670" width="13.140625" style="1" customWidth="1"/>
    <col min="6671" max="6914" width="10.42578125" style="1"/>
    <col min="6915" max="6915" width="4" style="1" customWidth="1"/>
    <col min="6916" max="6916" width="4.5703125" style="1" customWidth="1"/>
    <col min="6917" max="6917" width="1.85546875" style="1" customWidth="1"/>
    <col min="6918" max="6920" width="4" style="1" customWidth="1"/>
    <col min="6921" max="6921" width="53" style="1" customWidth="1"/>
    <col min="6922" max="6922" width="0" style="1" hidden="1" customWidth="1"/>
    <col min="6923" max="6924" width="21.42578125" style="1" customWidth="1"/>
    <col min="6925" max="6925" width="18.5703125" style="1" customWidth="1"/>
    <col min="6926" max="6926" width="13.140625" style="1" customWidth="1"/>
    <col min="6927" max="7170" width="10.42578125" style="1"/>
    <col min="7171" max="7171" width="4" style="1" customWidth="1"/>
    <col min="7172" max="7172" width="4.5703125" style="1" customWidth="1"/>
    <col min="7173" max="7173" width="1.85546875" style="1" customWidth="1"/>
    <col min="7174" max="7176" width="4" style="1" customWidth="1"/>
    <col min="7177" max="7177" width="53" style="1" customWidth="1"/>
    <col min="7178" max="7178" width="0" style="1" hidden="1" customWidth="1"/>
    <col min="7179" max="7180" width="21.42578125" style="1" customWidth="1"/>
    <col min="7181" max="7181" width="18.5703125" style="1" customWidth="1"/>
    <col min="7182" max="7182" width="13.140625" style="1" customWidth="1"/>
    <col min="7183" max="7426" width="10.42578125" style="1"/>
    <col min="7427" max="7427" width="4" style="1" customWidth="1"/>
    <col min="7428" max="7428" width="4.5703125" style="1" customWidth="1"/>
    <col min="7429" max="7429" width="1.85546875" style="1" customWidth="1"/>
    <col min="7430" max="7432" width="4" style="1" customWidth="1"/>
    <col min="7433" max="7433" width="53" style="1" customWidth="1"/>
    <col min="7434" max="7434" width="0" style="1" hidden="1" customWidth="1"/>
    <col min="7435" max="7436" width="21.42578125" style="1" customWidth="1"/>
    <col min="7437" max="7437" width="18.5703125" style="1" customWidth="1"/>
    <col min="7438" max="7438" width="13.140625" style="1" customWidth="1"/>
    <col min="7439" max="7682" width="10.42578125" style="1"/>
    <col min="7683" max="7683" width="4" style="1" customWidth="1"/>
    <col min="7684" max="7684" width="4.5703125" style="1" customWidth="1"/>
    <col min="7685" max="7685" width="1.85546875" style="1" customWidth="1"/>
    <col min="7686" max="7688" width="4" style="1" customWidth="1"/>
    <col min="7689" max="7689" width="53" style="1" customWidth="1"/>
    <col min="7690" max="7690" width="0" style="1" hidden="1" customWidth="1"/>
    <col min="7691" max="7692" width="21.42578125" style="1" customWidth="1"/>
    <col min="7693" max="7693" width="18.5703125" style="1" customWidth="1"/>
    <col min="7694" max="7694" width="13.140625" style="1" customWidth="1"/>
    <col min="7695" max="7938" width="10.42578125" style="1"/>
    <col min="7939" max="7939" width="4" style="1" customWidth="1"/>
    <col min="7940" max="7940" width="4.5703125" style="1" customWidth="1"/>
    <col min="7941" max="7941" width="1.85546875" style="1" customWidth="1"/>
    <col min="7942" max="7944" width="4" style="1" customWidth="1"/>
    <col min="7945" max="7945" width="53" style="1" customWidth="1"/>
    <col min="7946" max="7946" width="0" style="1" hidden="1" customWidth="1"/>
    <col min="7947" max="7948" width="21.42578125" style="1" customWidth="1"/>
    <col min="7949" max="7949" width="18.5703125" style="1" customWidth="1"/>
    <col min="7950" max="7950" width="13.140625" style="1" customWidth="1"/>
    <col min="7951" max="8194" width="10.42578125" style="1"/>
    <col min="8195" max="8195" width="4" style="1" customWidth="1"/>
    <col min="8196" max="8196" width="4.5703125" style="1" customWidth="1"/>
    <col min="8197" max="8197" width="1.85546875" style="1" customWidth="1"/>
    <col min="8198" max="8200" width="4" style="1" customWidth="1"/>
    <col min="8201" max="8201" width="53" style="1" customWidth="1"/>
    <col min="8202" max="8202" width="0" style="1" hidden="1" customWidth="1"/>
    <col min="8203" max="8204" width="21.42578125" style="1" customWidth="1"/>
    <col min="8205" max="8205" width="18.5703125" style="1" customWidth="1"/>
    <col min="8206" max="8206" width="13.140625" style="1" customWidth="1"/>
    <col min="8207" max="8450" width="10.42578125" style="1"/>
    <col min="8451" max="8451" width="4" style="1" customWidth="1"/>
    <col min="8452" max="8452" width="4.5703125" style="1" customWidth="1"/>
    <col min="8453" max="8453" width="1.85546875" style="1" customWidth="1"/>
    <col min="8454" max="8456" width="4" style="1" customWidth="1"/>
    <col min="8457" max="8457" width="53" style="1" customWidth="1"/>
    <col min="8458" max="8458" width="0" style="1" hidden="1" customWidth="1"/>
    <col min="8459" max="8460" width="21.42578125" style="1" customWidth="1"/>
    <col min="8461" max="8461" width="18.5703125" style="1" customWidth="1"/>
    <col min="8462" max="8462" width="13.140625" style="1" customWidth="1"/>
    <col min="8463" max="8706" width="10.42578125" style="1"/>
    <col min="8707" max="8707" width="4" style="1" customWidth="1"/>
    <col min="8708" max="8708" width="4.5703125" style="1" customWidth="1"/>
    <col min="8709" max="8709" width="1.85546875" style="1" customWidth="1"/>
    <col min="8710" max="8712" width="4" style="1" customWidth="1"/>
    <col min="8713" max="8713" width="53" style="1" customWidth="1"/>
    <col min="8714" max="8714" width="0" style="1" hidden="1" customWidth="1"/>
    <col min="8715" max="8716" width="21.42578125" style="1" customWidth="1"/>
    <col min="8717" max="8717" width="18.5703125" style="1" customWidth="1"/>
    <col min="8718" max="8718" width="13.140625" style="1" customWidth="1"/>
    <col min="8719" max="8962" width="10.42578125" style="1"/>
    <col min="8963" max="8963" width="4" style="1" customWidth="1"/>
    <col min="8964" max="8964" width="4.5703125" style="1" customWidth="1"/>
    <col min="8965" max="8965" width="1.85546875" style="1" customWidth="1"/>
    <col min="8966" max="8968" width="4" style="1" customWidth="1"/>
    <col min="8969" max="8969" width="53" style="1" customWidth="1"/>
    <col min="8970" max="8970" width="0" style="1" hidden="1" customWidth="1"/>
    <col min="8971" max="8972" width="21.42578125" style="1" customWidth="1"/>
    <col min="8973" max="8973" width="18.5703125" style="1" customWidth="1"/>
    <col min="8974" max="8974" width="13.140625" style="1" customWidth="1"/>
    <col min="8975" max="9218" width="10.42578125" style="1"/>
    <col min="9219" max="9219" width="4" style="1" customWidth="1"/>
    <col min="9220" max="9220" width="4.5703125" style="1" customWidth="1"/>
    <col min="9221" max="9221" width="1.85546875" style="1" customWidth="1"/>
    <col min="9222" max="9224" width="4" style="1" customWidth="1"/>
    <col min="9225" max="9225" width="53" style="1" customWidth="1"/>
    <col min="9226" max="9226" width="0" style="1" hidden="1" customWidth="1"/>
    <col min="9227" max="9228" width="21.42578125" style="1" customWidth="1"/>
    <col min="9229" max="9229" width="18.5703125" style="1" customWidth="1"/>
    <col min="9230" max="9230" width="13.140625" style="1" customWidth="1"/>
    <col min="9231" max="9474" width="10.42578125" style="1"/>
    <col min="9475" max="9475" width="4" style="1" customWidth="1"/>
    <col min="9476" max="9476" width="4.5703125" style="1" customWidth="1"/>
    <col min="9477" max="9477" width="1.85546875" style="1" customWidth="1"/>
    <col min="9478" max="9480" width="4" style="1" customWidth="1"/>
    <col min="9481" max="9481" width="53" style="1" customWidth="1"/>
    <col min="9482" max="9482" width="0" style="1" hidden="1" customWidth="1"/>
    <col min="9483" max="9484" width="21.42578125" style="1" customWidth="1"/>
    <col min="9485" max="9485" width="18.5703125" style="1" customWidth="1"/>
    <col min="9486" max="9486" width="13.140625" style="1" customWidth="1"/>
    <col min="9487" max="9730" width="10.42578125" style="1"/>
    <col min="9731" max="9731" width="4" style="1" customWidth="1"/>
    <col min="9732" max="9732" width="4.5703125" style="1" customWidth="1"/>
    <col min="9733" max="9733" width="1.85546875" style="1" customWidth="1"/>
    <col min="9734" max="9736" width="4" style="1" customWidth="1"/>
    <col min="9737" max="9737" width="53" style="1" customWidth="1"/>
    <col min="9738" max="9738" width="0" style="1" hidden="1" customWidth="1"/>
    <col min="9739" max="9740" width="21.42578125" style="1" customWidth="1"/>
    <col min="9741" max="9741" width="18.5703125" style="1" customWidth="1"/>
    <col min="9742" max="9742" width="13.140625" style="1" customWidth="1"/>
    <col min="9743" max="9986" width="10.42578125" style="1"/>
    <col min="9987" max="9987" width="4" style="1" customWidth="1"/>
    <col min="9988" max="9988" width="4.5703125" style="1" customWidth="1"/>
    <col min="9989" max="9989" width="1.85546875" style="1" customWidth="1"/>
    <col min="9990" max="9992" width="4" style="1" customWidth="1"/>
    <col min="9993" max="9993" width="53" style="1" customWidth="1"/>
    <col min="9994" max="9994" width="0" style="1" hidden="1" customWidth="1"/>
    <col min="9995" max="9996" width="21.42578125" style="1" customWidth="1"/>
    <col min="9997" max="9997" width="18.5703125" style="1" customWidth="1"/>
    <col min="9998" max="9998" width="13.140625" style="1" customWidth="1"/>
    <col min="9999" max="10242" width="10.42578125" style="1"/>
    <col min="10243" max="10243" width="4" style="1" customWidth="1"/>
    <col min="10244" max="10244" width="4.5703125" style="1" customWidth="1"/>
    <col min="10245" max="10245" width="1.85546875" style="1" customWidth="1"/>
    <col min="10246" max="10248" width="4" style="1" customWidth="1"/>
    <col min="10249" max="10249" width="53" style="1" customWidth="1"/>
    <col min="10250" max="10250" width="0" style="1" hidden="1" customWidth="1"/>
    <col min="10251" max="10252" width="21.42578125" style="1" customWidth="1"/>
    <col min="10253" max="10253" width="18.5703125" style="1" customWidth="1"/>
    <col min="10254" max="10254" width="13.140625" style="1" customWidth="1"/>
    <col min="10255" max="10498" width="10.42578125" style="1"/>
    <col min="10499" max="10499" width="4" style="1" customWidth="1"/>
    <col min="10500" max="10500" width="4.5703125" style="1" customWidth="1"/>
    <col min="10501" max="10501" width="1.85546875" style="1" customWidth="1"/>
    <col min="10502" max="10504" width="4" style="1" customWidth="1"/>
    <col min="10505" max="10505" width="53" style="1" customWidth="1"/>
    <col min="10506" max="10506" width="0" style="1" hidden="1" customWidth="1"/>
    <col min="10507" max="10508" width="21.42578125" style="1" customWidth="1"/>
    <col min="10509" max="10509" width="18.5703125" style="1" customWidth="1"/>
    <col min="10510" max="10510" width="13.140625" style="1" customWidth="1"/>
    <col min="10511" max="10754" width="10.42578125" style="1"/>
    <col min="10755" max="10755" width="4" style="1" customWidth="1"/>
    <col min="10756" max="10756" width="4.5703125" style="1" customWidth="1"/>
    <col min="10757" max="10757" width="1.85546875" style="1" customWidth="1"/>
    <col min="10758" max="10760" width="4" style="1" customWidth="1"/>
    <col min="10761" max="10761" width="53" style="1" customWidth="1"/>
    <col min="10762" max="10762" width="0" style="1" hidden="1" customWidth="1"/>
    <col min="10763" max="10764" width="21.42578125" style="1" customWidth="1"/>
    <col min="10765" max="10765" width="18.5703125" style="1" customWidth="1"/>
    <col min="10766" max="10766" width="13.140625" style="1" customWidth="1"/>
    <col min="10767" max="11010" width="10.42578125" style="1"/>
    <col min="11011" max="11011" width="4" style="1" customWidth="1"/>
    <col min="11012" max="11012" width="4.5703125" style="1" customWidth="1"/>
    <col min="11013" max="11013" width="1.85546875" style="1" customWidth="1"/>
    <col min="11014" max="11016" width="4" style="1" customWidth="1"/>
    <col min="11017" max="11017" width="53" style="1" customWidth="1"/>
    <col min="11018" max="11018" width="0" style="1" hidden="1" customWidth="1"/>
    <col min="11019" max="11020" width="21.42578125" style="1" customWidth="1"/>
    <col min="11021" max="11021" width="18.5703125" style="1" customWidth="1"/>
    <col min="11022" max="11022" width="13.140625" style="1" customWidth="1"/>
    <col min="11023" max="11266" width="10.42578125" style="1"/>
    <col min="11267" max="11267" width="4" style="1" customWidth="1"/>
    <col min="11268" max="11268" width="4.5703125" style="1" customWidth="1"/>
    <col min="11269" max="11269" width="1.85546875" style="1" customWidth="1"/>
    <col min="11270" max="11272" width="4" style="1" customWidth="1"/>
    <col min="11273" max="11273" width="53" style="1" customWidth="1"/>
    <col min="11274" max="11274" width="0" style="1" hidden="1" customWidth="1"/>
    <col min="11275" max="11276" width="21.42578125" style="1" customWidth="1"/>
    <col min="11277" max="11277" width="18.5703125" style="1" customWidth="1"/>
    <col min="11278" max="11278" width="13.140625" style="1" customWidth="1"/>
    <col min="11279" max="11522" width="10.42578125" style="1"/>
    <col min="11523" max="11523" width="4" style="1" customWidth="1"/>
    <col min="11524" max="11524" width="4.5703125" style="1" customWidth="1"/>
    <col min="11525" max="11525" width="1.85546875" style="1" customWidth="1"/>
    <col min="11526" max="11528" width="4" style="1" customWidth="1"/>
    <col min="11529" max="11529" width="53" style="1" customWidth="1"/>
    <col min="11530" max="11530" width="0" style="1" hidden="1" customWidth="1"/>
    <col min="11531" max="11532" width="21.42578125" style="1" customWidth="1"/>
    <col min="11533" max="11533" width="18.5703125" style="1" customWidth="1"/>
    <col min="11534" max="11534" width="13.140625" style="1" customWidth="1"/>
    <col min="11535" max="11778" width="10.42578125" style="1"/>
    <col min="11779" max="11779" width="4" style="1" customWidth="1"/>
    <col min="11780" max="11780" width="4.5703125" style="1" customWidth="1"/>
    <col min="11781" max="11781" width="1.85546875" style="1" customWidth="1"/>
    <col min="11782" max="11784" width="4" style="1" customWidth="1"/>
    <col min="11785" max="11785" width="53" style="1" customWidth="1"/>
    <col min="11786" max="11786" width="0" style="1" hidden="1" customWidth="1"/>
    <col min="11787" max="11788" width="21.42578125" style="1" customWidth="1"/>
    <col min="11789" max="11789" width="18.5703125" style="1" customWidth="1"/>
    <col min="11790" max="11790" width="13.140625" style="1" customWidth="1"/>
    <col min="11791" max="12034" width="10.42578125" style="1"/>
    <col min="12035" max="12035" width="4" style="1" customWidth="1"/>
    <col min="12036" max="12036" width="4.5703125" style="1" customWidth="1"/>
    <col min="12037" max="12037" width="1.85546875" style="1" customWidth="1"/>
    <col min="12038" max="12040" width="4" style="1" customWidth="1"/>
    <col min="12041" max="12041" width="53" style="1" customWidth="1"/>
    <col min="12042" max="12042" width="0" style="1" hidden="1" customWidth="1"/>
    <col min="12043" max="12044" width="21.42578125" style="1" customWidth="1"/>
    <col min="12045" max="12045" width="18.5703125" style="1" customWidth="1"/>
    <col min="12046" max="12046" width="13.140625" style="1" customWidth="1"/>
    <col min="12047" max="12290" width="10.42578125" style="1"/>
    <col min="12291" max="12291" width="4" style="1" customWidth="1"/>
    <col min="12292" max="12292" width="4.5703125" style="1" customWidth="1"/>
    <col min="12293" max="12293" width="1.85546875" style="1" customWidth="1"/>
    <col min="12294" max="12296" width="4" style="1" customWidth="1"/>
    <col min="12297" max="12297" width="53" style="1" customWidth="1"/>
    <col min="12298" max="12298" width="0" style="1" hidden="1" customWidth="1"/>
    <col min="12299" max="12300" width="21.42578125" style="1" customWidth="1"/>
    <col min="12301" max="12301" width="18.5703125" style="1" customWidth="1"/>
    <col min="12302" max="12302" width="13.140625" style="1" customWidth="1"/>
    <col min="12303" max="12546" width="10.42578125" style="1"/>
    <col min="12547" max="12547" width="4" style="1" customWidth="1"/>
    <col min="12548" max="12548" width="4.5703125" style="1" customWidth="1"/>
    <col min="12549" max="12549" width="1.85546875" style="1" customWidth="1"/>
    <col min="12550" max="12552" width="4" style="1" customWidth="1"/>
    <col min="12553" max="12553" width="53" style="1" customWidth="1"/>
    <col min="12554" max="12554" width="0" style="1" hidden="1" customWidth="1"/>
    <col min="12555" max="12556" width="21.42578125" style="1" customWidth="1"/>
    <col min="12557" max="12557" width="18.5703125" style="1" customWidth="1"/>
    <col min="12558" max="12558" width="13.140625" style="1" customWidth="1"/>
    <col min="12559" max="12802" width="10.42578125" style="1"/>
    <col min="12803" max="12803" width="4" style="1" customWidth="1"/>
    <col min="12804" max="12804" width="4.5703125" style="1" customWidth="1"/>
    <col min="12805" max="12805" width="1.85546875" style="1" customWidth="1"/>
    <col min="12806" max="12808" width="4" style="1" customWidth="1"/>
    <col min="12809" max="12809" width="53" style="1" customWidth="1"/>
    <col min="12810" max="12810" width="0" style="1" hidden="1" customWidth="1"/>
    <col min="12811" max="12812" width="21.42578125" style="1" customWidth="1"/>
    <col min="12813" max="12813" width="18.5703125" style="1" customWidth="1"/>
    <col min="12814" max="12814" width="13.140625" style="1" customWidth="1"/>
    <col min="12815" max="13058" width="10.42578125" style="1"/>
    <col min="13059" max="13059" width="4" style="1" customWidth="1"/>
    <col min="13060" max="13060" width="4.5703125" style="1" customWidth="1"/>
    <col min="13061" max="13061" width="1.85546875" style="1" customWidth="1"/>
    <col min="13062" max="13064" width="4" style="1" customWidth="1"/>
    <col min="13065" max="13065" width="53" style="1" customWidth="1"/>
    <col min="13066" max="13066" width="0" style="1" hidden="1" customWidth="1"/>
    <col min="13067" max="13068" width="21.42578125" style="1" customWidth="1"/>
    <col min="13069" max="13069" width="18.5703125" style="1" customWidth="1"/>
    <col min="13070" max="13070" width="13.140625" style="1" customWidth="1"/>
    <col min="13071" max="13314" width="10.42578125" style="1"/>
    <col min="13315" max="13315" width="4" style="1" customWidth="1"/>
    <col min="13316" max="13316" width="4.5703125" style="1" customWidth="1"/>
    <col min="13317" max="13317" width="1.85546875" style="1" customWidth="1"/>
    <col min="13318" max="13320" width="4" style="1" customWidth="1"/>
    <col min="13321" max="13321" width="53" style="1" customWidth="1"/>
    <col min="13322" max="13322" width="0" style="1" hidden="1" customWidth="1"/>
    <col min="13323" max="13324" width="21.42578125" style="1" customWidth="1"/>
    <col min="13325" max="13325" width="18.5703125" style="1" customWidth="1"/>
    <col min="13326" max="13326" width="13.140625" style="1" customWidth="1"/>
    <col min="13327" max="13570" width="10.42578125" style="1"/>
    <col min="13571" max="13571" width="4" style="1" customWidth="1"/>
    <col min="13572" max="13572" width="4.5703125" style="1" customWidth="1"/>
    <col min="13573" max="13573" width="1.85546875" style="1" customWidth="1"/>
    <col min="13574" max="13576" width="4" style="1" customWidth="1"/>
    <col min="13577" max="13577" width="53" style="1" customWidth="1"/>
    <col min="13578" max="13578" width="0" style="1" hidden="1" customWidth="1"/>
    <col min="13579" max="13580" width="21.42578125" style="1" customWidth="1"/>
    <col min="13581" max="13581" width="18.5703125" style="1" customWidth="1"/>
    <col min="13582" max="13582" width="13.140625" style="1" customWidth="1"/>
    <col min="13583" max="13826" width="10.42578125" style="1"/>
    <col min="13827" max="13827" width="4" style="1" customWidth="1"/>
    <col min="13828" max="13828" width="4.5703125" style="1" customWidth="1"/>
    <col min="13829" max="13829" width="1.85546875" style="1" customWidth="1"/>
    <col min="13830" max="13832" width="4" style="1" customWidth="1"/>
    <col min="13833" max="13833" width="53" style="1" customWidth="1"/>
    <col min="13834" max="13834" width="0" style="1" hidden="1" customWidth="1"/>
    <col min="13835" max="13836" width="21.42578125" style="1" customWidth="1"/>
    <col min="13837" max="13837" width="18.5703125" style="1" customWidth="1"/>
    <col min="13838" max="13838" width="13.140625" style="1" customWidth="1"/>
    <col min="13839" max="14082" width="10.42578125" style="1"/>
    <col min="14083" max="14083" width="4" style="1" customWidth="1"/>
    <col min="14084" max="14084" width="4.5703125" style="1" customWidth="1"/>
    <col min="14085" max="14085" width="1.85546875" style="1" customWidth="1"/>
    <col min="14086" max="14088" width="4" style="1" customWidth="1"/>
    <col min="14089" max="14089" width="53" style="1" customWidth="1"/>
    <col min="14090" max="14090" width="0" style="1" hidden="1" customWidth="1"/>
    <col min="14091" max="14092" width="21.42578125" style="1" customWidth="1"/>
    <col min="14093" max="14093" width="18.5703125" style="1" customWidth="1"/>
    <col min="14094" max="14094" width="13.140625" style="1" customWidth="1"/>
    <col min="14095" max="14338" width="10.42578125" style="1"/>
    <col min="14339" max="14339" width="4" style="1" customWidth="1"/>
    <col min="14340" max="14340" width="4.5703125" style="1" customWidth="1"/>
    <col min="14341" max="14341" width="1.85546875" style="1" customWidth="1"/>
    <col min="14342" max="14344" width="4" style="1" customWidth="1"/>
    <col min="14345" max="14345" width="53" style="1" customWidth="1"/>
    <col min="14346" max="14346" width="0" style="1" hidden="1" customWidth="1"/>
    <col min="14347" max="14348" width="21.42578125" style="1" customWidth="1"/>
    <col min="14349" max="14349" width="18.5703125" style="1" customWidth="1"/>
    <col min="14350" max="14350" width="13.140625" style="1" customWidth="1"/>
    <col min="14351" max="14594" width="10.42578125" style="1"/>
    <col min="14595" max="14595" width="4" style="1" customWidth="1"/>
    <col min="14596" max="14596" width="4.5703125" style="1" customWidth="1"/>
    <col min="14597" max="14597" width="1.85546875" style="1" customWidth="1"/>
    <col min="14598" max="14600" width="4" style="1" customWidth="1"/>
    <col min="14601" max="14601" width="53" style="1" customWidth="1"/>
    <col min="14602" max="14602" width="0" style="1" hidden="1" customWidth="1"/>
    <col min="14603" max="14604" width="21.42578125" style="1" customWidth="1"/>
    <col min="14605" max="14605" width="18.5703125" style="1" customWidth="1"/>
    <col min="14606" max="14606" width="13.140625" style="1" customWidth="1"/>
    <col min="14607" max="14850" width="10.42578125" style="1"/>
    <col min="14851" max="14851" width="4" style="1" customWidth="1"/>
    <col min="14852" max="14852" width="4.5703125" style="1" customWidth="1"/>
    <col min="14853" max="14853" width="1.85546875" style="1" customWidth="1"/>
    <col min="14854" max="14856" width="4" style="1" customWidth="1"/>
    <col min="14857" max="14857" width="53" style="1" customWidth="1"/>
    <col min="14858" max="14858" width="0" style="1" hidden="1" customWidth="1"/>
    <col min="14859" max="14860" width="21.42578125" style="1" customWidth="1"/>
    <col min="14861" max="14861" width="18.5703125" style="1" customWidth="1"/>
    <col min="14862" max="14862" width="13.140625" style="1" customWidth="1"/>
    <col min="14863" max="15106" width="10.42578125" style="1"/>
    <col min="15107" max="15107" width="4" style="1" customWidth="1"/>
    <col min="15108" max="15108" width="4.5703125" style="1" customWidth="1"/>
    <col min="15109" max="15109" width="1.85546875" style="1" customWidth="1"/>
    <col min="15110" max="15112" width="4" style="1" customWidth="1"/>
    <col min="15113" max="15113" width="53" style="1" customWidth="1"/>
    <col min="15114" max="15114" width="0" style="1" hidden="1" customWidth="1"/>
    <col min="15115" max="15116" width="21.42578125" style="1" customWidth="1"/>
    <col min="15117" max="15117" width="18.5703125" style="1" customWidth="1"/>
    <col min="15118" max="15118" width="13.140625" style="1" customWidth="1"/>
    <col min="15119" max="15362" width="10.42578125" style="1"/>
    <col min="15363" max="15363" width="4" style="1" customWidth="1"/>
    <col min="15364" max="15364" width="4.5703125" style="1" customWidth="1"/>
    <col min="15365" max="15365" width="1.85546875" style="1" customWidth="1"/>
    <col min="15366" max="15368" width="4" style="1" customWidth="1"/>
    <col min="15369" max="15369" width="53" style="1" customWidth="1"/>
    <col min="15370" max="15370" width="0" style="1" hidden="1" customWidth="1"/>
    <col min="15371" max="15372" width="21.42578125" style="1" customWidth="1"/>
    <col min="15373" max="15373" width="18.5703125" style="1" customWidth="1"/>
    <col min="15374" max="15374" width="13.140625" style="1" customWidth="1"/>
    <col min="15375" max="15618" width="10.42578125" style="1"/>
    <col min="15619" max="15619" width="4" style="1" customWidth="1"/>
    <col min="15620" max="15620" width="4.5703125" style="1" customWidth="1"/>
    <col min="15621" max="15621" width="1.85546875" style="1" customWidth="1"/>
    <col min="15622" max="15624" width="4" style="1" customWidth="1"/>
    <col min="15625" max="15625" width="53" style="1" customWidth="1"/>
    <col min="15626" max="15626" width="0" style="1" hidden="1" customWidth="1"/>
    <col min="15627" max="15628" width="21.42578125" style="1" customWidth="1"/>
    <col min="15629" max="15629" width="18.5703125" style="1" customWidth="1"/>
    <col min="15630" max="15630" width="13.140625" style="1" customWidth="1"/>
    <col min="15631" max="15874" width="10.42578125" style="1"/>
    <col min="15875" max="15875" width="4" style="1" customWidth="1"/>
    <col min="15876" max="15876" width="4.5703125" style="1" customWidth="1"/>
    <col min="15877" max="15877" width="1.85546875" style="1" customWidth="1"/>
    <col min="15878" max="15880" width="4" style="1" customWidth="1"/>
    <col min="15881" max="15881" width="53" style="1" customWidth="1"/>
    <col min="15882" max="15882" width="0" style="1" hidden="1" customWidth="1"/>
    <col min="15883" max="15884" width="21.42578125" style="1" customWidth="1"/>
    <col min="15885" max="15885" width="18.5703125" style="1" customWidth="1"/>
    <col min="15886" max="15886" width="13.140625" style="1" customWidth="1"/>
    <col min="15887" max="16130" width="10.42578125" style="1"/>
    <col min="16131" max="16131" width="4" style="1" customWidth="1"/>
    <col min="16132" max="16132" width="4.5703125" style="1" customWidth="1"/>
    <col min="16133" max="16133" width="1.85546875" style="1" customWidth="1"/>
    <col min="16134" max="16136" width="4" style="1" customWidth="1"/>
    <col min="16137" max="16137" width="53" style="1" customWidth="1"/>
    <col min="16138" max="16138" width="0" style="1" hidden="1" customWidth="1"/>
    <col min="16139" max="16140" width="21.42578125" style="1" customWidth="1"/>
    <col min="16141" max="16141" width="18.5703125" style="1" customWidth="1"/>
    <col min="16142" max="16142" width="13.140625" style="1" customWidth="1"/>
    <col min="16143" max="16384" width="10.42578125" style="1"/>
  </cols>
  <sheetData>
    <row r="1" spans="1:22" s="4" customFormat="1" ht="30" customHeight="1">
      <c r="A1" s="139"/>
      <c r="B1" s="783" t="s">
        <v>928</v>
      </c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4" t="s">
        <v>2263</v>
      </c>
      <c r="N1" s="785"/>
    </row>
    <row r="2" spans="1:22" s="4" customFormat="1" ht="25.5" customHeight="1" thickBot="1">
      <c r="A2" s="139"/>
      <c r="B2" s="786" t="s">
        <v>929</v>
      </c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</row>
    <row r="3" spans="1:22" s="353" customFormat="1" ht="21.75" thickBot="1">
      <c r="A3" s="350"/>
      <c r="B3" s="351"/>
      <c r="C3" s="351"/>
      <c r="D3" s="351"/>
      <c r="E3" s="351"/>
      <c r="F3" s="351"/>
      <c r="G3" s="351"/>
      <c r="H3" s="351"/>
      <c r="I3" s="351"/>
      <c r="J3" s="351"/>
      <c r="K3" s="352"/>
      <c r="L3" s="351"/>
      <c r="M3" s="352"/>
      <c r="N3" s="352"/>
    </row>
    <row r="4" spans="1:22" ht="15.75" customHeight="1">
      <c r="B4" s="787" t="s">
        <v>833</v>
      </c>
      <c r="C4" s="788"/>
      <c r="D4" s="788"/>
      <c r="E4" s="788"/>
      <c r="F4" s="788"/>
      <c r="G4" s="788"/>
      <c r="H4" s="788"/>
      <c r="I4" s="788"/>
      <c r="J4" s="789"/>
      <c r="K4" s="793" t="s">
        <v>2269</v>
      </c>
      <c r="L4" s="793" t="s">
        <v>2268</v>
      </c>
      <c r="M4" s="795" t="s">
        <v>2252</v>
      </c>
      <c r="N4" s="796"/>
    </row>
    <row r="5" spans="1:22" ht="31.5" customHeight="1">
      <c r="B5" s="790"/>
      <c r="C5" s="791"/>
      <c r="D5" s="791"/>
      <c r="E5" s="791"/>
      <c r="F5" s="791"/>
      <c r="G5" s="791"/>
      <c r="H5" s="791"/>
      <c r="I5" s="791"/>
      <c r="J5" s="792"/>
      <c r="K5" s="794"/>
      <c r="L5" s="794"/>
      <c r="M5" s="354" t="s">
        <v>620</v>
      </c>
      <c r="N5" s="355" t="s">
        <v>621</v>
      </c>
    </row>
    <row r="6" spans="1:22" s="3" customFormat="1" ht="21">
      <c r="A6" s="134"/>
      <c r="B6" s="12" t="s">
        <v>622</v>
      </c>
      <c r="C6" s="13" t="s">
        <v>930</v>
      </c>
      <c r="D6" s="13"/>
      <c r="E6" s="13"/>
      <c r="F6" s="13"/>
      <c r="G6" s="13"/>
      <c r="H6" s="13"/>
      <c r="I6" s="163"/>
      <c r="J6" s="164"/>
      <c r="K6" s="165"/>
      <c r="L6" s="165"/>
      <c r="M6" s="166"/>
      <c r="N6" s="18"/>
    </row>
    <row r="7" spans="1:22" s="7" customFormat="1" ht="21">
      <c r="A7" s="135"/>
      <c r="B7" s="167"/>
      <c r="C7" s="168" t="s">
        <v>836</v>
      </c>
      <c r="D7" s="56" t="s">
        <v>931</v>
      </c>
      <c r="E7" s="56"/>
      <c r="F7" s="56"/>
      <c r="G7" s="56"/>
      <c r="H7" s="56"/>
      <c r="I7" s="169"/>
      <c r="J7" s="170"/>
      <c r="K7" s="171">
        <v>11559.120000000024</v>
      </c>
      <c r="L7" s="171">
        <v>40078.140000000014</v>
      </c>
      <c r="M7" s="172">
        <v>-28519.01999999999</v>
      </c>
      <c r="N7" s="59">
        <v>-0.71158541788615892</v>
      </c>
      <c r="T7" s="676">
        <v>156087395.01999998</v>
      </c>
      <c r="U7" s="676">
        <v>162783262.41999996</v>
      </c>
      <c r="V7" s="676">
        <v>-6695867.3999999911</v>
      </c>
    </row>
    <row r="8" spans="1:22" s="6" customFormat="1" ht="21">
      <c r="A8" s="135" t="s">
        <v>932</v>
      </c>
      <c r="B8" s="32"/>
      <c r="C8" s="173"/>
      <c r="D8" s="57"/>
      <c r="E8" s="33" t="s">
        <v>624</v>
      </c>
      <c r="F8" s="35" t="s">
        <v>933</v>
      </c>
      <c r="G8" s="35"/>
      <c r="H8" s="35"/>
      <c r="I8" s="41"/>
      <c r="J8" s="42"/>
      <c r="K8" s="43">
        <v>0</v>
      </c>
      <c r="L8" s="43">
        <v>0</v>
      </c>
      <c r="M8" s="39">
        <v>0</v>
      </c>
      <c r="N8" s="40" t="s">
        <v>2280</v>
      </c>
    </row>
    <row r="9" spans="1:22" s="6" customFormat="1" ht="21">
      <c r="A9" s="135" t="s">
        <v>934</v>
      </c>
      <c r="B9" s="32"/>
      <c r="C9" s="173"/>
      <c r="D9" s="57"/>
      <c r="E9" s="33" t="s">
        <v>634</v>
      </c>
      <c r="F9" s="35" t="s">
        <v>935</v>
      </c>
      <c r="G9" s="35"/>
      <c r="H9" s="35"/>
      <c r="I9" s="41"/>
      <c r="J9" s="42"/>
      <c r="K9" s="43">
        <v>0</v>
      </c>
      <c r="L9" s="43">
        <v>0</v>
      </c>
      <c r="M9" s="39">
        <v>0</v>
      </c>
      <c r="N9" s="40" t="s">
        <v>2280</v>
      </c>
    </row>
    <row r="10" spans="1:22" s="6" customFormat="1" ht="21">
      <c r="A10" s="135" t="s">
        <v>936</v>
      </c>
      <c r="B10" s="174"/>
      <c r="C10" s="173"/>
      <c r="D10" s="57"/>
      <c r="E10" s="33" t="s">
        <v>637</v>
      </c>
      <c r="F10" s="35" t="s">
        <v>937</v>
      </c>
      <c r="G10" s="35"/>
      <c r="H10" s="35"/>
      <c r="I10" s="41"/>
      <c r="J10" s="42"/>
      <c r="K10" s="43">
        <v>0</v>
      </c>
      <c r="L10" s="43">
        <v>0</v>
      </c>
      <c r="M10" s="39">
        <v>0</v>
      </c>
      <c r="N10" s="40" t="s">
        <v>2280</v>
      </c>
      <c r="T10" s="677">
        <v>156087395.01999998</v>
      </c>
    </row>
    <row r="11" spans="1:22" s="6" customFormat="1" ht="21">
      <c r="A11" s="135" t="s">
        <v>938</v>
      </c>
      <c r="B11" s="174"/>
      <c r="C11" s="173"/>
      <c r="D11" s="173"/>
      <c r="E11" s="33" t="s">
        <v>640</v>
      </c>
      <c r="F11" s="35" t="s">
        <v>939</v>
      </c>
      <c r="G11" s="35"/>
      <c r="H11" s="35"/>
      <c r="I11" s="41"/>
      <c r="J11" s="42"/>
      <c r="K11" s="43">
        <v>0</v>
      </c>
      <c r="L11" s="43">
        <v>0</v>
      </c>
      <c r="M11" s="39">
        <v>0</v>
      </c>
      <c r="N11" s="40" t="s">
        <v>2280</v>
      </c>
    </row>
    <row r="12" spans="1:22" s="6" customFormat="1" ht="21">
      <c r="A12" s="135" t="s">
        <v>940</v>
      </c>
      <c r="B12" s="174"/>
      <c r="C12" s="173"/>
      <c r="D12" s="173"/>
      <c r="E12" s="33" t="s">
        <v>643</v>
      </c>
      <c r="F12" s="35" t="s">
        <v>384</v>
      </c>
      <c r="G12" s="35"/>
      <c r="H12" s="35"/>
      <c r="I12" s="41"/>
      <c r="J12" s="42"/>
      <c r="K12" s="43">
        <v>11559.120000000024</v>
      </c>
      <c r="L12" s="43">
        <v>40078.140000000014</v>
      </c>
      <c r="M12" s="39">
        <v>-28519.01999999999</v>
      </c>
      <c r="N12" s="40">
        <v>-0.71158541788615892</v>
      </c>
    </row>
    <row r="13" spans="1:22" s="7" customFormat="1" ht="21">
      <c r="A13" s="135"/>
      <c r="B13" s="167"/>
      <c r="C13" s="168" t="s">
        <v>837</v>
      </c>
      <c r="D13" s="56" t="s">
        <v>941</v>
      </c>
      <c r="E13" s="56"/>
      <c r="F13" s="56"/>
      <c r="G13" s="56"/>
      <c r="H13" s="56"/>
      <c r="I13" s="169"/>
      <c r="J13" s="170"/>
      <c r="K13" s="171">
        <v>166570837.27999997</v>
      </c>
      <c r="L13" s="171">
        <v>173822859.22999996</v>
      </c>
      <c r="M13" s="172">
        <v>-7252021.9499999881</v>
      </c>
      <c r="N13" s="59">
        <v>-4.1720760906390424E-2</v>
      </c>
    </row>
    <row r="14" spans="1:22" s="6" customFormat="1" ht="21">
      <c r="A14" s="136"/>
      <c r="B14" s="32"/>
      <c r="C14" s="173"/>
      <c r="D14" s="57"/>
      <c r="E14" s="33" t="s">
        <v>624</v>
      </c>
      <c r="F14" s="35" t="s">
        <v>942</v>
      </c>
      <c r="G14" s="35"/>
      <c r="H14" s="35"/>
      <c r="I14" s="41"/>
      <c r="J14" s="42"/>
      <c r="K14" s="43">
        <v>3352010.74</v>
      </c>
      <c r="L14" s="43">
        <v>3352010.74</v>
      </c>
      <c r="M14" s="39">
        <v>0</v>
      </c>
      <c r="N14" s="40">
        <v>0</v>
      </c>
    </row>
    <row r="15" spans="1:22" s="6" customFormat="1" ht="21">
      <c r="A15" s="136" t="s">
        <v>943</v>
      </c>
      <c r="B15" s="32"/>
      <c r="C15" s="173"/>
      <c r="D15" s="57"/>
      <c r="E15" s="33"/>
      <c r="F15" s="53" t="s">
        <v>627</v>
      </c>
      <c r="G15" s="53" t="s">
        <v>0</v>
      </c>
      <c r="H15" s="35"/>
      <c r="I15" s="54"/>
      <c r="J15" s="55"/>
      <c r="K15" s="43">
        <v>3352010.74</v>
      </c>
      <c r="L15" s="43">
        <v>3352010.74</v>
      </c>
      <c r="M15" s="51">
        <v>0</v>
      </c>
      <c r="N15" s="52">
        <v>0</v>
      </c>
    </row>
    <row r="16" spans="1:22" s="6" customFormat="1" ht="21">
      <c r="A16" s="136" t="s">
        <v>944</v>
      </c>
      <c r="B16" s="32"/>
      <c r="C16" s="173"/>
      <c r="D16" s="57"/>
      <c r="E16" s="33"/>
      <c r="F16" s="53" t="s">
        <v>629</v>
      </c>
      <c r="G16" s="53" t="s">
        <v>385</v>
      </c>
      <c r="H16" s="35"/>
      <c r="I16" s="54"/>
      <c r="J16" s="55"/>
      <c r="K16" s="43">
        <v>0</v>
      </c>
      <c r="L16" s="43">
        <v>0</v>
      </c>
      <c r="M16" s="51">
        <v>0</v>
      </c>
      <c r="N16" s="52" t="s">
        <v>2280</v>
      </c>
    </row>
    <row r="17" spans="1:24" s="6" customFormat="1" ht="21">
      <c r="A17" s="136"/>
      <c r="B17" s="32"/>
      <c r="C17" s="173"/>
      <c r="D17" s="57"/>
      <c r="E17" s="33" t="s">
        <v>634</v>
      </c>
      <c r="F17" s="35" t="s">
        <v>945</v>
      </c>
      <c r="G17" s="35"/>
      <c r="H17" s="35"/>
      <c r="I17" s="41"/>
      <c r="J17" s="42"/>
      <c r="K17" s="43">
        <v>137194970.39999995</v>
      </c>
      <c r="L17" s="43">
        <v>139778913.20999995</v>
      </c>
      <c r="M17" s="39">
        <v>-2583942.8100000024</v>
      </c>
      <c r="N17" s="40">
        <v>-1.8485927173564145E-2</v>
      </c>
    </row>
    <row r="18" spans="1:24" s="137" customFormat="1" ht="21">
      <c r="A18" s="136" t="s">
        <v>946</v>
      </c>
      <c r="B18" s="175"/>
      <c r="C18" s="176"/>
      <c r="D18" s="177"/>
      <c r="E18" s="85"/>
      <c r="F18" s="53" t="s">
        <v>627</v>
      </c>
      <c r="G18" s="53" t="s">
        <v>947</v>
      </c>
      <c r="H18" s="53"/>
      <c r="I18" s="54"/>
      <c r="J18" s="55"/>
      <c r="K18" s="43">
        <v>2365437.12</v>
      </c>
      <c r="L18" s="43">
        <v>2491164.73</v>
      </c>
      <c r="M18" s="51">
        <v>-125727.60999999987</v>
      </c>
      <c r="N18" s="52">
        <v>-5.046940833976879E-2</v>
      </c>
    </row>
    <row r="19" spans="1:24" s="137" customFormat="1" ht="21">
      <c r="A19" s="136" t="s">
        <v>948</v>
      </c>
      <c r="B19" s="175"/>
      <c r="C19" s="176"/>
      <c r="D19" s="177"/>
      <c r="E19" s="85"/>
      <c r="F19" s="53" t="s">
        <v>629</v>
      </c>
      <c r="G19" s="53" t="s">
        <v>949</v>
      </c>
      <c r="H19" s="53"/>
      <c r="I19" s="54"/>
      <c r="J19" s="55"/>
      <c r="K19" s="43">
        <v>134829533.27999994</v>
      </c>
      <c r="L19" s="43">
        <v>137287748.47999996</v>
      </c>
      <c r="M19" s="51">
        <v>-2458215.2000000179</v>
      </c>
      <c r="N19" s="52">
        <v>-1.7905568612031905E-2</v>
      </c>
    </row>
    <row r="20" spans="1:24" s="6" customFormat="1" ht="21">
      <c r="A20" s="138" t="s">
        <v>950</v>
      </c>
      <c r="B20" s="178"/>
      <c r="C20" s="179"/>
      <c r="D20" s="180"/>
      <c r="E20" s="46" t="s">
        <v>637</v>
      </c>
      <c r="F20" s="48" t="s">
        <v>1</v>
      </c>
      <c r="G20" s="48"/>
      <c r="H20" s="48"/>
      <c r="I20" s="49"/>
      <c r="J20" s="50"/>
      <c r="K20" s="43">
        <v>6268420.5700000012</v>
      </c>
      <c r="L20" s="43">
        <v>7512596.5700000012</v>
      </c>
      <c r="M20" s="39">
        <v>-1244176</v>
      </c>
      <c r="N20" s="40">
        <v>-0.16561198094522461</v>
      </c>
    </row>
    <row r="21" spans="1:24" s="6" customFormat="1" ht="21">
      <c r="A21" s="136" t="s">
        <v>951</v>
      </c>
      <c r="B21" s="174"/>
      <c r="C21" s="173"/>
      <c r="D21" s="57"/>
      <c r="E21" s="33" t="s">
        <v>640</v>
      </c>
      <c r="F21" s="35" t="s">
        <v>2</v>
      </c>
      <c r="G21" s="35"/>
      <c r="H21" s="35"/>
      <c r="I21" s="41"/>
      <c r="J21" s="42"/>
      <c r="K21" s="43">
        <v>7458852.9600000232</v>
      </c>
      <c r="L21" s="43">
        <v>10126048.17000002</v>
      </c>
      <c r="M21" s="39">
        <v>-2667195.2099999972</v>
      </c>
      <c r="N21" s="40">
        <v>-0.26339941951905527</v>
      </c>
    </row>
    <row r="22" spans="1:24" s="6" customFormat="1" ht="21">
      <c r="A22" s="136" t="s">
        <v>952</v>
      </c>
      <c r="B22" s="174"/>
      <c r="C22" s="173"/>
      <c r="D22" s="57"/>
      <c r="E22" s="33" t="s">
        <v>643</v>
      </c>
      <c r="F22" s="35" t="s">
        <v>3</v>
      </c>
      <c r="G22" s="35"/>
      <c r="H22" s="35"/>
      <c r="I22" s="41"/>
      <c r="J22" s="42"/>
      <c r="K22" s="43">
        <v>1285201.2799999989</v>
      </c>
      <c r="L22" s="43">
        <v>1303516.9799999991</v>
      </c>
      <c r="M22" s="39">
        <v>-18315.700000000186</v>
      </c>
      <c r="N22" s="40">
        <v>-1.4050986892399513E-2</v>
      </c>
    </row>
    <row r="23" spans="1:24" s="6" customFormat="1" ht="21">
      <c r="A23" s="136" t="s">
        <v>953</v>
      </c>
      <c r="B23" s="174"/>
      <c r="C23" s="173"/>
      <c r="D23" s="57"/>
      <c r="E23" s="33" t="s">
        <v>646</v>
      </c>
      <c r="F23" s="35" t="s">
        <v>4</v>
      </c>
      <c r="G23" s="35"/>
      <c r="H23" s="35"/>
      <c r="I23" s="41"/>
      <c r="J23" s="42"/>
      <c r="K23" s="43">
        <v>100309.75000000001</v>
      </c>
      <c r="L23" s="43">
        <v>156993.64999999997</v>
      </c>
      <c r="M23" s="39">
        <v>-56683.899999999951</v>
      </c>
      <c r="N23" s="40">
        <v>-0.36105855236820067</v>
      </c>
      <c r="X23" s="614">
        <v>130797845</v>
      </c>
    </row>
    <row r="24" spans="1:24" s="6" customFormat="1" ht="21">
      <c r="A24" s="136" t="s">
        <v>954</v>
      </c>
      <c r="B24" s="174"/>
      <c r="C24" s="173"/>
      <c r="D24" s="57"/>
      <c r="E24" s="33" t="s">
        <v>678</v>
      </c>
      <c r="F24" s="35" t="s">
        <v>955</v>
      </c>
      <c r="G24" s="35"/>
      <c r="H24" s="35"/>
      <c r="I24" s="41"/>
      <c r="J24" s="42"/>
      <c r="K24" s="43">
        <v>109291.38</v>
      </c>
      <c r="L24" s="43">
        <v>109291.38</v>
      </c>
      <c r="M24" s="39">
        <v>0</v>
      </c>
      <c r="N24" s="40">
        <v>0</v>
      </c>
      <c r="X24" s="614">
        <v>-130619973</v>
      </c>
    </row>
    <row r="25" spans="1:24" s="6" customFormat="1" ht="21">
      <c r="A25" s="136" t="s">
        <v>956</v>
      </c>
      <c r="B25" s="174"/>
      <c r="C25" s="173"/>
      <c r="D25" s="173"/>
      <c r="E25" s="33" t="s">
        <v>681</v>
      </c>
      <c r="F25" s="35" t="s">
        <v>957</v>
      </c>
      <c r="G25" s="35"/>
      <c r="H25" s="35"/>
      <c r="I25" s="41"/>
      <c r="J25" s="42"/>
      <c r="K25" s="43">
        <v>306778.81999999937</v>
      </c>
      <c r="L25" s="43">
        <v>403813.57999999914</v>
      </c>
      <c r="M25" s="39">
        <v>-97034.759999999776</v>
      </c>
      <c r="N25" s="40">
        <v>-0.24029593061233845</v>
      </c>
    </row>
    <row r="26" spans="1:24" s="6" customFormat="1" ht="21">
      <c r="A26" s="136" t="s">
        <v>958</v>
      </c>
      <c r="B26" s="174"/>
      <c r="C26" s="173"/>
      <c r="D26" s="173"/>
      <c r="E26" s="33" t="s">
        <v>684</v>
      </c>
      <c r="F26" s="181" t="s">
        <v>5</v>
      </c>
      <c r="G26" s="181"/>
      <c r="H26" s="181"/>
      <c r="I26" s="182"/>
      <c r="J26" s="183"/>
      <c r="K26" s="43">
        <v>10495001.380000001</v>
      </c>
      <c r="L26" s="43">
        <v>11079674.949999997</v>
      </c>
      <c r="M26" s="39">
        <v>-584673.56999999657</v>
      </c>
      <c r="N26" s="40">
        <v>-5.2769920835989574E-2</v>
      </c>
    </row>
    <row r="27" spans="1:24" s="6" customFormat="1" ht="21">
      <c r="A27" s="136"/>
      <c r="B27" s="174"/>
      <c r="C27" s="173"/>
      <c r="D27" s="173"/>
      <c r="E27" s="33"/>
      <c r="F27" s="181"/>
      <c r="G27" s="181"/>
      <c r="H27" s="181"/>
      <c r="I27" s="184" t="s">
        <v>881</v>
      </c>
      <c r="J27" s="184" t="s">
        <v>882</v>
      </c>
      <c r="K27" s="43">
        <v>0</v>
      </c>
      <c r="L27" s="43">
        <v>0</v>
      </c>
      <c r="M27" s="39">
        <v>0</v>
      </c>
      <c r="N27" s="40"/>
    </row>
    <row r="28" spans="1:24" s="7" customFormat="1" ht="21">
      <c r="A28" s="135"/>
      <c r="B28" s="167"/>
      <c r="C28" s="168" t="s">
        <v>853</v>
      </c>
      <c r="D28" s="797" t="s">
        <v>2253</v>
      </c>
      <c r="E28" s="797"/>
      <c r="F28" s="797"/>
      <c r="G28" s="797"/>
      <c r="H28" s="797"/>
      <c r="I28" s="171">
        <v>0</v>
      </c>
      <c r="J28" s="171">
        <v>0</v>
      </c>
      <c r="K28" s="171">
        <v>1280055.5900000001</v>
      </c>
      <c r="L28" s="171">
        <v>1280472.5900000001</v>
      </c>
      <c r="M28" s="172">
        <v>-417</v>
      </c>
      <c r="N28" s="59">
        <v>-3.2566101239230743E-4</v>
      </c>
    </row>
    <row r="29" spans="1:24" s="6" customFormat="1" ht="21">
      <c r="A29" s="136"/>
      <c r="B29" s="174"/>
      <c r="C29" s="173"/>
      <c r="D29" s="173"/>
      <c r="E29" s="33" t="s">
        <v>624</v>
      </c>
      <c r="F29" s="181" t="s">
        <v>959</v>
      </c>
      <c r="G29" s="181"/>
      <c r="H29" s="181"/>
      <c r="I29" s="43">
        <v>0</v>
      </c>
      <c r="J29" s="43">
        <v>0</v>
      </c>
      <c r="K29" s="43">
        <v>0</v>
      </c>
      <c r="L29" s="43">
        <v>0</v>
      </c>
      <c r="M29" s="39">
        <v>0</v>
      </c>
      <c r="N29" s="40" t="s">
        <v>2280</v>
      </c>
    </row>
    <row r="30" spans="1:24" s="6" customFormat="1" ht="21">
      <c r="A30" s="136" t="s">
        <v>960</v>
      </c>
      <c r="B30" s="32"/>
      <c r="C30" s="173"/>
      <c r="D30" s="57"/>
      <c r="E30" s="33"/>
      <c r="F30" s="53" t="s">
        <v>627</v>
      </c>
      <c r="G30" s="53" t="s">
        <v>386</v>
      </c>
      <c r="H30" s="35"/>
      <c r="I30" s="43"/>
      <c r="J30" s="55"/>
      <c r="K30" s="43">
        <v>0</v>
      </c>
      <c r="L30" s="43">
        <v>0</v>
      </c>
      <c r="M30" s="51">
        <v>0</v>
      </c>
      <c r="N30" s="52" t="s">
        <v>2280</v>
      </c>
    </row>
    <row r="31" spans="1:24" s="6" customFormat="1" ht="21">
      <c r="A31" s="136" t="s">
        <v>961</v>
      </c>
      <c r="B31" s="32"/>
      <c r="C31" s="173"/>
      <c r="D31" s="57"/>
      <c r="E31" s="33"/>
      <c r="F31" s="53" t="s">
        <v>629</v>
      </c>
      <c r="G31" s="53" t="s">
        <v>6</v>
      </c>
      <c r="H31" s="35"/>
      <c r="I31" s="43">
        <v>0</v>
      </c>
      <c r="J31" s="55"/>
      <c r="K31" s="43">
        <v>0</v>
      </c>
      <c r="L31" s="43">
        <v>0</v>
      </c>
      <c r="M31" s="51">
        <v>0</v>
      </c>
      <c r="N31" s="52" t="s">
        <v>2280</v>
      </c>
    </row>
    <row r="32" spans="1:24" s="6" customFormat="1" ht="21">
      <c r="A32" s="136" t="s">
        <v>962</v>
      </c>
      <c r="B32" s="32"/>
      <c r="C32" s="173"/>
      <c r="D32" s="57"/>
      <c r="E32" s="33"/>
      <c r="F32" s="53" t="s">
        <v>648</v>
      </c>
      <c r="G32" s="53" t="s">
        <v>963</v>
      </c>
      <c r="H32" s="185"/>
      <c r="I32" s="43">
        <v>0</v>
      </c>
      <c r="J32" s="55"/>
      <c r="K32" s="43">
        <v>0</v>
      </c>
      <c r="L32" s="43">
        <v>0</v>
      </c>
      <c r="M32" s="51">
        <v>0</v>
      </c>
      <c r="N32" s="52" t="s">
        <v>2280</v>
      </c>
    </row>
    <row r="33" spans="1:14" s="6" customFormat="1" ht="21">
      <c r="A33" s="136" t="s">
        <v>964</v>
      </c>
      <c r="B33" s="32"/>
      <c r="C33" s="173"/>
      <c r="D33" s="57"/>
      <c r="E33" s="53"/>
      <c r="F33" s="53" t="s">
        <v>659</v>
      </c>
      <c r="G33" s="53" t="s">
        <v>387</v>
      </c>
      <c r="H33" s="185"/>
      <c r="I33" s="96">
        <v>0</v>
      </c>
      <c r="J33" s="186"/>
      <c r="K33" s="43">
        <v>0</v>
      </c>
      <c r="L33" s="43">
        <v>0</v>
      </c>
      <c r="M33" s="51">
        <v>0</v>
      </c>
      <c r="N33" s="52" t="s">
        <v>2280</v>
      </c>
    </row>
    <row r="34" spans="1:14" s="6" customFormat="1" ht="21">
      <c r="A34" s="136"/>
      <c r="B34" s="32"/>
      <c r="C34" s="173"/>
      <c r="D34" s="57"/>
      <c r="E34" s="33" t="s">
        <v>634</v>
      </c>
      <c r="F34" s="181" t="s">
        <v>965</v>
      </c>
      <c r="G34" s="53"/>
      <c r="H34" s="798"/>
      <c r="I34" s="798"/>
      <c r="J34" s="799"/>
      <c r="K34" s="187">
        <v>1280055.5900000001</v>
      </c>
      <c r="L34" s="187">
        <v>1280472.5900000001</v>
      </c>
      <c r="M34" s="51">
        <v>-417</v>
      </c>
      <c r="N34" s="52">
        <v>-3.2566101239230743E-4</v>
      </c>
    </row>
    <row r="35" spans="1:14" s="6" customFormat="1" ht="21">
      <c r="A35" s="136" t="s">
        <v>966</v>
      </c>
      <c r="B35" s="32"/>
      <c r="C35" s="173"/>
      <c r="D35" s="57"/>
      <c r="E35" s="33"/>
      <c r="F35" s="53" t="s">
        <v>627</v>
      </c>
      <c r="G35" s="53" t="s">
        <v>967</v>
      </c>
      <c r="H35" s="35"/>
      <c r="I35" s="35"/>
      <c r="J35" s="185"/>
      <c r="K35" s="43">
        <v>1280055.5900000001</v>
      </c>
      <c r="L35" s="43">
        <v>1280472.5900000001</v>
      </c>
      <c r="M35" s="51">
        <v>-417</v>
      </c>
      <c r="N35" s="52">
        <v>-3.2566101239230743E-4</v>
      </c>
    </row>
    <row r="36" spans="1:14" s="6" customFormat="1" ht="21">
      <c r="A36" s="136" t="s">
        <v>968</v>
      </c>
      <c r="B36" s="32"/>
      <c r="C36" s="173"/>
      <c r="D36" s="57"/>
      <c r="E36" s="33"/>
      <c r="F36" s="53" t="s">
        <v>629</v>
      </c>
      <c r="G36" s="53" t="s">
        <v>969</v>
      </c>
      <c r="H36" s="188"/>
      <c r="I36" s="188"/>
      <c r="J36" s="189"/>
      <c r="K36" s="43">
        <v>0</v>
      </c>
      <c r="L36" s="43">
        <v>0</v>
      </c>
      <c r="M36" s="51">
        <v>0</v>
      </c>
      <c r="N36" s="52" t="s">
        <v>2280</v>
      </c>
    </row>
    <row r="37" spans="1:14" s="3" customFormat="1" ht="21">
      <c r="A37" s="134"/>
      <c r="B37" s="190"/>
      <c r="C37" s="191" t="s">
        <v>686</v>
      </c>
      <c r="D37" s="62"/>
      <c r="E37" s="62"/>
      <c r="F37" s="62"/>
      <c r="G37" s="62"/>
      <c r="H37" s="62"/>
      <c r="I37" s="63"/>
      <c r="J37" s="64"/>
      <c r="K37" s="65">
        <v>167862451.98999998</v>
      </c>
      <c r="L37" s="65">
        <v>175143409.95999995</v>
      </c>
      <c r="M37" s="66">
        <v>-7280957.969999969</v>
      </c>
      <c r="N37" s="67">
        <v>-4.157140694966957E-2</v>
      </c>
    </row>
    <row r="38" spans="1:14" s="4" customFormat="1" ht="21">
      <c r="A38" s="139"/>
      <c r="B38" s="68"/>
      <c r="C38" s="192"/>
      <c r="D38" s="24"/>
      <c r="E38" s="24"/>
      <c r="F38" s="24"/>
      <c r="G38" s="24"/>
      <c r="H38" s="24"/>
      <c r="I38" s="108"/>
      <c r="J38" s="109"/>
      <c r="K38" s="43">
        <v>0</v>
      </c>
      <c r="L38" s="43">
        <v>0</v>
      </c>
      <c r="M38" s="102">
        <v>0</v>
      </c>
      <c r="N38" s="72"/>
    </row>
    <row r="39" spans="1:14" s="3" customFormat="1" ht="21">
      <c r="A39" s="134"/>
      <c r="B39" s="193" t="s">
        <v>687</v>
      </c>
      <c r="C39" s="194" t="s">
        <v>970</v>
      </c>
      <c r="D39" s="103"/>
      <c r="E39" s="103"/>
      <c r="F39" s="103"/>
      <c r="G39" s="103"/>
      <c r="H39" s="103"/>
      <c r="I39" s="104"/>
      <c r="J39" s="105"/>
      <c r="K39" s="43">
        <v>0</v>
      </c>
      <c r="L39" s="43">
        <v>0</v>
      </c>
      <c r="M39" s="107">
        <v>0</v>
      </c>
      <c r="N39" s="30"/>
    </row>
    <row r="40" spans="1:14" s="3" customFormat="1" ht="21">
      <c r="A40" s="134"/>
      <c r="B40" s="73"/>
      <c r="C40" s="195" t="s">
        <v>836</v>
      </c>
      <c r="D40" s="22" t="s">
        <v>971</v>
      </c>
      <c r="E40" s="22"/>
      <c r="F40" s="22"/>
      <c r="G40" s="22"/>
      <c r="H40" s="22"/>
      <c r="I40" s="104"/>
      <c r="J40" s="105"/>
      <c r="K40" s="106">
        <v>12817565.270000001</v>
      </c>
      <c r="L40" s="106">
        <v>11491203.369999999</v>
      </c>
      <c r="M40" s="107">
        <v>1326361.9000000022</v>
      </c>
      <c r="N40" s="30">
        <v>0.11542410810191782</v>
      </c>
    </row>
    <row r="41" spans="1:14" s="4" customFormat="1" ht="21">
      <c r="A41" s="139" t="s">
        <v>972</v>
      </c>
      <c r="B41" s="19"/>
      <c r="C41" s="196"/>
      <c r="D41" s="23"/>
      <c r="E41" s="20" t="s">
        <v>624</v>
      </c>
      <c r="F41" s="24" t="s">
        <v>973</v>
      </c>
      <c r="G41" s="24"/>
      <c r="H41" s="24"/>
      <c r="I41" s="108"/>
      <c r="J41" s="109"/>
      <c r="K41" s="43">
        <v>12733402.110000001</v>
      </c>
      <c r="L41" s="43">
        <v>11405700.649999999</v>
      </c>
      <c r="M41" s="102">
        <v>1327701.4600000028</v>
      </c>
      <c r="N41" s="72">
        <v>0.11640683029849665</v>
      </c>
    </row>
    <row r="42" spans="1:14" s="4" customFormat="1" ht="21">
      <c r="A42" s="139" t="s">
        <v>974</v>
      </c>
      <c r="B42" s="19"/>
      <c r="C42" s="196"/>
      <c r="D42" s="23"/>
      <c r="E42" s="20" t="s">
        <v>634</v>
      </c>
      <c r="F42" s="24" t="s">
        <v>975</v>
      </c>
      <c r="G42" s="24"/>
      <c r="H42" s="24"/>
      <c r="I42" s="108"/>
      <c r="J42" s="109"/>
      <c r="K42" s="43">
        <v>84163.16</v>
      </c>
      <c r="L42" s="43">
        <v>85502.720000000001</v>
      </c>
      <c r="M42" s="102">
        <v>-1339.5599999999977</v>
      </c>
      <c r="N42" s="72">
        <v>-1.5666870013024119E-2</v>
      </c>
    </row>
    <row r="43" spans="1:14" s="4" customFormat="1" ht="21">
      <c r="A43" s="139" t="s">
        <v>976</v>
      </c>
      <c r="B43" s="19"/>
      <c r="C43" s="196"/>
      <c r="D43" s="23"/>
      <c r="E43" s="20" t="s">
        <v>637</v>
      </c>
      <c r="F43" s="24" t="s">
        <v>977</v>
      </c>
      <c r="G43" s="20"/>
      <c r="H43" s="24"/>
      <c r="I43" s="108"/>
      <c r="J43" s="109"/>
      <c r="K43" s="43">
        <v>0</v>
      </c>
      <c r="L43" s="43">
        <v>0</v>
      </c>
      <c r="M43" s="102">
        <v>0</v>
      </c>
      <c r="N43" s="72" t="s">
        <v>2280</v>
      </c>
    </row>
    <row r="44" spans="1:14" s="4" customFormat="1" ht="21">
      <c r="A44" s="139" t="s">
        <v>978</v>
      </c>
      <c r="B44" s="68"/>
      <c r="C44" s="192"/>
      <c r="D44" s="24"/>
      <c r="E44" s="20" t="s">
        <v>640</v>
      </c>
      <c r="F44" s="24" t="s">
        <v>979</v>
      </c>
      <c r="G44" s="20"/>
      <c r="H44" s="24"/>
      <c r="I44" s="108"/>
      <c r="J44" s="109"/>
      <c r="K44" s="43">
        <v>0</v>
      </c>
      <c r="L44" s="43">
        <v>0</v>
      </c>
      <c r="M44" s="102">
        <v>0</v>
      </c>
      <c r="N44" s="72" t="s">
        <v>2280</v>
      </c>
    </row>
    <row r="45" spans="1:14" s="4" customFormat="1" ht="21">
      <c r="A45" s="139"/>
      <c r="B45" s="68"/>
      <c r="C45" s="192"/>
      <c r="D45" s="24"/>
      <c r="E45" s="20"/>
      <c r="F45" s="24"/>
      <c r="G45" s="20"/>
      <c r="H45" s="24"/>
      <c r="I45" s="197" t="s">
        <v>881</v>
      </c>
      <c r="J45" s="197" t="s">
        <v>882</v>
      </c>
      <c r="K45" s="43">
        <v>0</v>
      </c>
      <c r="L45" s="43">
        <v>0</v>
      </c>
      <c r="M45" s="102">
        <v>0</v>
      </c>
      <c r="N45" s="72"/>
    </row>
    <row r="46" spans="1:14" s="3" customFormat="1" ht="21">
      <c r="A46" s="134"/>
      <c r="B46" s="73"/>
      <c r="C46" s="198" t="s">
        <v>837</v>
      </c>
      <c r="D46" s="800" t="s">
        <v>2254</v>
      </c>
      <c r="E46" s="800"/>
      <c r="F46" s="800"/>
      <c r="G46" s="800"/>
      <c r="H46" s="801"/>
      <c r="I46" s="106">
        <v>84240999.629999995</v>
      </c>
      <c r="J46" s="106">
        <v>0</v>
      </c>
      <c r="K46" s="106">
        <v>84240999.629999995</v>
      </c>
      <c r="L46" s="106">
        <v>119412787.80000001</v>
      </c>
      <c r="M46" s="107">
        <v>-35171788.170000017</v>
      </c>
      <c r="N46" s="30">
        <v>-0.29453954486773998</v>
      </c>
    </row>
    <row r="47" spans="1:14" s="6" customFormat="1" ht="21">
      <c r="A47" s="136"/>
      <c r="B47" s="32"/>
      <c r="C47" s="173"/>
      <c r="D47" s="57"/>
      <c r="E47" s="33" t="s">
        <v>624</v>
      </c>
      <c r="F47" s="35" t="s">
        <v>980</v>
      </c>
      <c r="G47" s="35"/>
      <c r="H47" s="185"/>
      <c r="I47" s="43">
        <v>114384</v>
      </c>
      <c r="J47" s="43">
        <v>0</v>
      </c>
      <c r="K47" s="43">
        <v>114384</v>
      </c>
      <c r="L47" s="43">
        <v>0</v>
      </c>
      <c r="M47" s="39">
        <v>114384</v>
      </c>
      <c r="N47" s="40" t="s">
        <v>2280</v>
      </c>
    </row>
    <row r="48" spans="1:14" s="6" customFormat="1" ht="21">
      <c r="A48" s="136"/>
      <c r="B48" s="32"/>
      <c r="C48" s="173"/>
      <c r="D48" s="57"/>
      <c r="E48" s="33"/>
      <c r="F48" s="53" t="s">
        <v>627</v>
      </c>
      <c r="G48" s="53" t="s">
        <v>981</v>
      </c>
      <c r="H48" s="185"/>
      <c r="I48" s="187">
        <v>0</v>
      </c>
      <c r="J48" s="187">
        <v>0</v>
      </c>
      <c r="K48" s="187">
        <v>0</v>
      </c>
      <c r="L48" s="187">
        <v>0</v>
      </c>
      <c r="M48" s="51">
        <v>0</v>
      </c>
      <c r="N48" s="52" t="s">
        <v>2280</v>
      </c>
    </row>
    <row r="49" spans="1:20" s="6" customFormat="1" ht="21">
      <c r="A49" s="136" t="s">
        <v>982</v>
      </c>
      <c r="B49" s="32"/>
      <c r="C49" s="173"/>
      <c r="D49" s="57"/>
      <c r="E49" s="33"/>
      <c r="F49" s="35"/>
      <c r="G49" s="35" t="s">
        <v>624</v>
      </c>
      <c r="H49" s="185" t="s">
        <v>2255</v>
      </c>
      <c r="I49" s="43">
        <v>0</v>
      </c>
      <c r="J49" s="43"/>
      <c r="K49" s="43">
        <v>0</v>
      </c>
      <c r="L49" s="43">
        <v>0</v>
      </c>
      <c r="M49" s="39">
        <v>0</v>
      </c>
      <c r="N49" s="40" t="s">
        <v>2280</v>
      </c>
    </row>
    <row r="50" spans="1:20" s="6" customFormat="1" ht="21">
      <c r="A50" s="136" t="s">
        <v>983</v>
      </c>
      <c r="B50" s="32"/>
      <c r="C50" s="173"/>
      <c r="D50" s="57"/>
      <c r="E50" s="33"/>
      <c r="F50" s="35"/>
      <c r="G50" s="35" t="s">
        <v>634</v>
      </c>
      <c r="H50" s="185" t="s">
        <v>984</v>
      </c>
      <c r="I50" s="43">
        <v>0</v>
      </c>
      <c r="J50" s="43"/>
      <c r="K50" s="43">
        <v>0</v>
      </c>
      <c r="L50" s="43">
        <v>0</v>
      </c>
      <c r="M50" s="39">
        <v>0</v>
      </c>
      <c r="N50" s="40" t="s">
        <v>2280</v>
      </c>
      <c r="R50" s="97"/>
    </row>
    <row r="51" spans="1:20" s="6" customFormat="1" ht="21">
      <c r="A51" s="136" t="s">
        <v>985</v>
      </c>
      <c r="B51" s="32"/>
      <c r="C51" s="173"/>
      <c r="D51" s="57"/>
      <c r="E51" s="33"/>
      <c r="F51" s="53" t="s">
        <v>629</v>
      </c>
      <c r="G51" s="53" t="s">
        <v>986</v>
      </c>
      <c r="H51" s="185"/>
      <c r="I51" s="43"/>
      <c r="J51" s="187"/>
      <c r="K51" s="43">
        <v>0</v>
      </c>
      <c r="L51" s="43">
        <v>0</v>
      </c>
      <c r="M51" s="39">
        <v>0</v>
      </c>
      <c r="N51" s="40" t="s">
        <v>2280</v>
      </c>
      <c r="R51" s="97"/>
    </row>
    <row r="52" spans="1:20" s="6" customFormat="1" ht="21">
      <c r="A52" s="136"/>
      <c r="B52" s="32"/>
      <c r="C52" s="173"/>
      <c r="D52" s="57"/>
      <c r="E52" s="33"/>
      <c r="F52" s="53" t="s">
        <v>648</v>
      </c>
      <c r="G52" s="53" t="s">
        <v>987</v>
      </c>
      <c r="H52" s="185"/>
      <c r="I52" s="187">
        <v>0</v>
      </c>
      <c r="J52" s="187">
        <v>0</v>
      </c>
      <c r="K52" s="187">
        <v>0</v>
      </c>
      <c r="L52" s="199">
        <v>0</v>
      </c>
      <c r="M52" s="39">
        <v>0</v>
      </c>
      <c r="N52" s="40" t="s">
        <v>2280</v>
      </c>
      <c r="R52" s="97"/>
    </row>
    <row r="53" spans="1:20" s="6" customFormat="1" ht="21">
      <c r="A53" s="136" t="s">
        <v>988</v>
      </c>
      <c r="B53" s="32"/>
      <c r="C53" s="173"/>
      <c r="D53" s="57"/>
      <c r="E53" s="33"/>
      <c r="F53" s="35"/>
      <c r="G53" s="35" t="s">
        <v>624</v>
      </c>
      <c r="H53" s="185" t="s">
        <v>989</v>
      </c>
      <c r="I53" s="43">
        <v>0</v>
      </c>
      <c r="J53" s="43"/>
      <c r="K53" s="43">
        <v>0</v>
      </c>
      <c r="L53" s="43">
        <v>0</v>
      </c>
      <c r="M53" s="39">
        <v>0</v>
      </c>
      <c r="N53" s="40" t="s">
        <v>2280</v>
      </c>
    </row>
    <row r="54" spans="1:20" s="6" customFormat="1" ht="21">
      <c r="A54" s="136" t="s">
        <v>990</v>
      </c>
      <c r="B54" s="32"/>
      <c r="C54" s="173"/>
      <c r="D54" s="57"/>
      <c r="E54" s="33"/>
      <c r="F54" s="35"/>
      <c r="G54" s="35" t="s">
        <v>634</v>
      </c>
      <c r="H54" s="185" t="s">
        <v>991</v>
      </c>
      <c r="I54" s="43">
        <v>0</v>
      </c>
      <c r="J54" s="43"/>
      <c r="K54" s="43">
        <v>0</v>
      </c>
      <c r="L54" s="43">
        <v>0</v>
      </c>
      <c r="M54" s="39">
        <v>0</v>
      </c>
      <c r="N54" s="40" t="s">
        <v>2280</v>
      </c>
    </row>
    <row r="55" spans="1:20" s="6" customFormat="1" ht="21">
      <c r="A55" s="136" t="s">
        <v>992</v>
      </c>
      <c r="B55" s="32"/>
      <c r="C55" s="173"/>
      <c r="D55" s="57"/>
      <c r="E55" s="33"/>
      <c r="F55" s="35"/>
      <c r="G55" s="35" t="s">
        <v>637</v>
      </c>
      <c r="H55" s="35" t="s">
        <v>993</v>
      </c>
      <c r="I55" s="43">
        <v>0</v>
      </c>
      <c r="J55" s="43"/>
      <c r="K55" s="43">
        <v>0</v>
      </c>
      <c r="L55" s="43">
        <v>0</v>
      </c>
      <c r="M55" s="39">
        <v>0</v>
      </c>
      <c r="N55" s="40" t="s">
        <v>2280</v>
      </c>
    </row>
    <row r="56" spans="1:20" s="6" customFormat="1" ht="21">
      <c r="A56" s="136" t="s">
        <v>994</v>
      </c>
      <c r="B56" s="32"/>
      <c r="C56" s="173"/>
      <c r="D56" s="57"/>
      <c r="E56" s="33"/>
      <c r="F56" s="35"/>
      <c r="G56" s="35" t="s">
        <v>640</v>
      </c>
      <c r="H56" s="35" t="s">
        <v>995</v>
      </c>
      <c r="I56" s="43">
        <v>0</v>
      </c>
      <c r="J56" s="43"/>
      <c r="K56" s="43">
        <v>0</v>
      </c>
      <c r="L56" s="43">
        <v>0</v>
      </c>
      <c r="M56" s="39">
        <v>0</v>
      </c>
      <c r="N56" s="40" t="s">
        <v>2280</v>
      </c>
    </row>
    <row r="57" spans="1:20" s="6" customFormat="1" ht="21">
      <c r="A57" s="136" t="s">
        <v>996</v>
      </c>
      <c r="B57" s="32"/>
      <c r="C57" s="173"/>
      <c r="D57" s="57"/>
      <c r="E57" s="33"/>
      <c r="F57" s="53" t="s">
        <v>659</v>
      </c>
      <c r="G57" s="53" t="s">
        <v>389</v>
      </c>
      <c r="H57" s="185"/>
      <c r="I57" s="43">
        <v>114384</v>
      </c>
      <c r="J57" s="43"/>
      <c r="K57" s="43">
        <v>114384</v>
      </c>
      <c r="L57" s="43">
        <v>0</v>
      </c>
      <c r="M57" s="39">
        <v>114384</v>
      </c>
      <c r="N57" s="40" t="s">
        <v>2280</v>
      </c>
    </row>
    <row r="58" spans="1:20" s="6" customFormat="1" ht="21">
      <c r="A58" s="136"/>
      <c r="B58" s="32"/>
      <c r="C58" s="173"/>
      <c r="D58" s="57"/>
      <c r="E58" s="46" t="s">
        <v>634</v>
      </c>
      <c r="F58" s="48" t="s">
        <v>997</v>
      </c>
      <c r="G58" s="35"/>
      <c r="H58" s="185"/>
      <c r="I58" s="44">
        <v>71263491.170000002</v>
      </c>
      <c r="J58" s="43">
        <v>0</v>
      </c>
      <c r="K58" s="200">
        <v>71263491.170000002</v>
      </c>
      <c r="L58" s="200">
        <v>102011760.35000001</v>
      </c>
      <c r="M58" s="39">
        <v>-30748269.180000007</v>
      </c>
      <c r="N58" s="40">
        <v>-0.30141886655522265</v>
      </c>
      <c r="Q58" s="5"/>
      <c r="R58" s="589"/>
      <c r="S58" s="5"/>
      <c r="T58" s="616"/>
    </row>
    <row r="59" spans="1:20" s="6" customFormat="1" ht="21">
      <c r="A59" s="136"/>
      <c r="B59" s="32"/>
      <c r="C59" s="173"/>
      <c r="D59" s="57"/>
      <c r="E59" s="33"/>
      <c r="F59" s="47" t="s">
        <v>627</v>
      </c>
      <c r="G59" s="53" t="s">
        <v>998</v>
      </c>
      <c r="H59" s="185"/>
      <c r="I59" s="187">
        <v>64829658.369999997</v>
      </c>
      <c r="J59" s="187">
        <v>0</v>
      </c>
      <c r="K59" s="187">
        <v>64829658.369999997</v>
      </c>
      <c r="L59" s="201">
        <v>91983516.160000011</v>
      </c>
      <c r="M59" s="51">
        <v>-27153857.790000014</v>
      </c>
      <c r="N59" s="52">
        <v>-0.29520352040867243</v>
      </c>
    </row>
    <row r="60" spans="1:20" s="6" customFormat="1" ht="21">
      <c r="A60" s="136"/>
      <c r="B60" s="32"/>
      <c r="C60" s="173"/>
      <c r="D60" s="57"/>
      <c r="E60" s="33"/>
      <c r="F60" s="48"/>
      <c r="G60" s="48" t="s">
        <v>624</v>
      </c>
      <c r="H60" s="185" t="s">
        <v>999</v>
      </c>
      <c r="I60" s="43">
        <v>64786866.609999999</v>
      </c>
      <c r="J60" s="43">
        <v>0</v>
      </c>
      <c r="K60" s="43">
        <v>64786866.609999999</v>
      </c>
      <c r="L60" s="44">
        <v>91940724.400000006</v>
      </c>
      <c r="M60" s="39">
        <v>-27153857.790000007</v>
      </c>
      <c r="N60" s="40">
        <v>-0.29534091630454901</v>
      </c>
    </row>
    <row r="61" spans="1:20" s="6" customFormat="1" ht="21">
      <c r="A61" s="136" t="s">
        <v>1000</v>
      </c>
      <c r="B61" s="32"/>
      <c r="C61" s="173"/>
      <c r="D61" s="57"/>
      <c r="E61" s="33"/>
      <c r="F61" s="35"/>
      <c r="G61" s="35"/>
      <c r="H61" s="202" t="s">
        <v>1001</v>
      </c>
      <c r="I61" s="43">
        <v>64333383.140000001</v>
      </c>
      <c r="J61" s="43"/>
      <c r="K61" s="43">
        <v>64333383.140000001</v>
      </c>
      <c r="L61" s="43">
        <v>91487240.930000007</v>
      </c>
      <c r="M61" s="39">
        <v>-27153857.790000007</v>
      </c>
      <c r="N61" s="40">
        <v>-0.29680486059008321</v>
      </c>
    </row>
    <row r="62" spans="1:20" s="6" customFormat="1" ht="42">
      <c r="A62" s="136" t="s">
        <v>1002</v>
      </c>
      <c r="B62" s="32"/>
      <c r="C62" s="173"/>
      <c r="D62" s="57"/>
      <c r="E62" s="33"/>
      <c r="F62" s="35"/>
      <c r="G62" s="35"/>
      <c r="H62" s="203" t="s">
        <v>1003</v>
      </c>
      <c r="I62" s="43">
        <v>0</v>
      </c>
      <c r="J62" s="43"/>
      <c r="K62" s="43">
        <v>0</v>
      </c>
      <c r="L62" s="43">
        <v>0</v>
      </c>
      <c r="M62" s="39">
        <v>0</v>
      </c>
      <c r="N62" s="40" t="s">
        <v>2280</v>
      </c>
    </row>
    <row r="63" spans="1:20" s="6" customFormat="1" ht="42">
      <c r="A63" s="136" t="s">
        <v>1004</v>
      </c>
      <c r="B63" s="32"/>
      <c r="C63" s="173"/>
      <c r="D63" s="57"/>
      <c r="E63" s="33"/>
      <c r="F63" s="35"/>
      <c r="G63" s="35"/>
      <c r="H63" s="203" t="s">
        <v>1005</v>
      </c>
      <c r="I63" s="43">
        <v>0</v>
      </c>
      <c r="J63" s="43"/>
      <c r="K63" s="43">
        <v>0</v>
      </c>
      <c r="L63" s="43">
        <v>0</v>
      </c>
      <c r="M63" s="39">
        <v>0</v>
      </c>
      <c r="N63" s="40" t="s">
        <v>2280</v>
      </c>
    </row>
    <row r="64" spans="1:20" s="5" customFormat="1" ht="21">
      <c r="A64" s="136" t="s">
        <v>1006</v>
      </c>
      <c r="B64" s="45"/>
      <c r="C64" s="179"/>
      <c r="D64" s="180"/>
      <c r="E64" s="46"/>
      <c r="F64" s="48"/>
      <c r="G64" s="48"/>
      <c r="H64" s="202" t="s">
        <v>1007</v>
      </c>
      <c r="I64" s="43">
        <v>453483.47</v>
      </c>
      <c r="J64" s="44"/>
      <c r="K64" s="43">
        <v>453483.47</v>
      </c>
      <c r="L64" s="43">
        <v>453483.47</v>
      </c>
      <c r="M64" s="204">
        <v>0</v>
      </c>
      <c r="N64" s="88">
        <v>0</v>
      </c>
    </row>
    <row r="65" spans="1:20" s="6" customFormat="1" ht="21">
      <c r="A65" s="138" t="s">
        <v>1008</v>
      </c>
      <c r="B65" s="32"/>
      <c r="C65" s="173"/>
      <c r="D65" s="57"/>
      <c r="E65" s="33"/>
      <c r="F65" s="35"/>
      <c r="G65" s="35" t="s">
        <v>634</v>
      </c>
      <c r="H65" s="185" t="s">
        <v>1009</v>
      </c>
      <c r="I65" s="43">
        <v>42791.76</v>
      </c>
      <c r="J65" s="43"/>
      <c r="K65" s="43">
        <v>42791.76</v>
      </c>
      <c r="L65" s="43">
        <v>42791.76</v>
      </c>
      <c r="M65" s="39">
        <v>0</v>
      </c>
      <c r="N65" s="40">
        <v>0</v>
      </c>
    </row>
    <row r="66" spans="1:20" s="6" customFormat="1" ht="21">
      <c r="A66" s="136"/>
      <c r="B66" s="32"/>
      <c r="C66" s="173"/>
      <c r="D66" s="57"/>
      <c r="E66" s="33"/>
      <c r="F66" s="53" t="s">
        <v>629</v>
      </c>
      <c r="G66" s="53" t="s">
        <v>1010</v>
      </c>
      <c r="H66" s="185"/>
      <c r="I66" s="44">
        <v>6433832.8000000007</v>
      </c>
      <c r="J66" s="43">
        <v>0</v>
      </c>
      <c r="K66" s="44">
        <v>6433832.8000000007</v>
      </c>
      <c r="L66" s="44">
        <v>10028244.190000001</v>
      </c>
      <c r="M66" s="51">
        <v>-3594411.3900000006</v>
      </c>
      <c r="N66" s="52">
        <v>-0.35842878592688121</v>
      </c>
      <c r="R66" s="589"/>
      <c r="S66" s="5"/>
      <c r="T66" s="616"/>
    </row>
    <row r="67" spans="1:20" s="6" customFormat="1" ht="21">
      <c r="A67" s="136" t="s">
        <v>1011</v>
      </c>
      <c r="B67" s="32"/>
      <c r="C67" s="173"/>
      <c r="D67" s="57"/>
      <c r="E67" s="33"/>
      <c r="F67" s="53"/>
      <c r="G67" s="35" t="s">
        <v>624</v>
      </c>
      <c r="H67" s="205" t="s">
        <v>1012</v>
      </c>
      <c r="I67" s="43">
        <v>6433832.8000000007</v>
      </c>
      <c r="J67" s="187"/>
      <c r="K67" s="43">
        <v>6433832.8000000007</v>
      </c>
      <c r="L67" s="43">
        <v>10028244.190000001</v>
      </c>
      <c r="M67" s="51">
        <v>-3594411.3900000006</v>
      </c>
      <c r="N67" s="52">
        <v>-0.35842878592688121</v>
      </c>
    </row>
    <row r="68" spans="1:20" s="6" customFormat="1" ht="21">
      <c r="A68" s="136" t="s">
        <v>1013</v>
      </c>
      <c r="B68" s="32"/>
      <c r="C68" s="173"/>
      <c r="D68" s="57"/>
      <c r="E68" s="33"/>
      <c r="F68" s="53"/>
      <c r="G68" s="35" t="s">
        <v>634</v>
      </c>
      <c r="H68" s="205" t="s">
        <v>1014</v>
      </c>
      <c r="I68" s="43">
        <v>0</v>
      </c>
      <c r="J68" s="187"/>
      <c r="K68" s="43">
        <v>0</v>
      </c>
      <c r="L68" s="43">
        <v>0</v>
      </c>
      <c r="M68" s="51">
        <v>0</v>
      </c>
      <c r="N68" s="52" t="s">
        <v>2280</v>
      </c>
    </row>
    <row r="69" spans="1:20" s="6" customFormat="1" ht="21">
      <c r="A69" s="136" t="s">
        <v>1015</v>
      </c>
      <c r="B69" s="32"/>
      <c r="C69" s="173"/>
      <c r="D69" s="57"/>
      <c r="E69" s="33"/>
      <c r="F69" s="53"/>
      <c r="G69" s="35" t="s">
        <v>637</v>
      </c>
      <c r="H69" s="205" t="s">
        <v>1016</v>
      </c>
      <c r="I69" s="43">
        <v>0</v>
      </c>
      <c r="J69" s="187"/>
      <c r="K69" s="43">
        <v>0</v>
      </c>
      <c r="L69" s="43">
        <v>0</v>
      </c>
      <c r="M69" s="51">
        <v>0</v>
      </c>
      <c r="N69" s="52" t="s">
        <v>2280</v>
      </c>
    </row>
    <row r="70" spans="1:20" s="6" customFormat="1" ht="42">
      <c r="A70" s="136" t="s">
        <v>1017</v>
      </c>
      <c r="B70" s="32"/>
      <c r="C70" s="173"/>
      <c r="D70" s="57"/>
      <c r="E70" s="33"/>
      <c r="F70" s="53"/>
      <c r="G70" s="35" t="s">
        <v>640</v>
      </c>
      <c r="H70" s="206" t="s">
        <v>390</v>
      </c>
      <c r="I70" s="43">
        <v>0</v>
      </c>
      <c r="J70" s="187"/>
      <c r="K70" s="43">
        <v>0</v>
      </c>
      <c r="L70" s="43">
        <v>0</v>
      </c>
      <c r="M70" s="51">
        <v>0</v>
      </c>
      <c r="N70" s="52" t="s">
        <v>2280</v>
      </c>
    </row>
    <row r="71" spans="1:20" s="6" customFormat="1" ht="21">
      <c r="A71" s="136" t="s">
        <v>1018</v>
      </c>
      <c r="B71" s="32"/>
      <c r="C71" s="173"/>
      <c r="D71" s="57"/>
      <c r="E71" s="33" t="s">
        <v>637</v>
      </c>
      <c r="F71" s="35" t="s">
        <v>7</v>
      </c>
      <c r="G71" s="35"/>
      <c r="H71" s="185"/>
      <c r="I71" s="43">
        <v>5181.3</v>
      </c>
      <c r="J71" s="43"/>
      <c r="K71" s="43">
        <v>5181.3</v>
      </c>
      <c r="L71" s="43">
        <v>20181.3</v>
      </c>
      <c r="M71" s="39">
        <v>-15000</v>
      </c>
      <c r="N71" s="40">
        <v>-0.74326232700569339</v>
      </c>
    </row>
    <row r="72" spans="1:20" s="6" customFormat="1" ht="21">
      <c r="A72" s="136"/>
      <c r="B72" s="32"/>
      <c r="C72" s="173"/>
      <c r="D72" s="57"/>
      <c r="E72" s="33" t="s">
        <v>640</v>
      </c>
      <c r="F72" s="35" t="s">
        <v>1019</v>
      </c>
      <c r="G72" s="35"/>
      <c r="H72" s="185"/>
      <c r="I72" s="44">
        <v>5001919.330000001</v>
      </c>
      <c r="J72" s="43">
        <v>0</v>
      </c>
      <c r="K72" s="43">
        <v>5001919.330000001</v>
      </c>
      <c r="L72" s="44">
        <v>3296053.88</v>
      </c>
      <c r="M72" s="39">
        <v>1705865.4500000011</v>
      </c>
      <c r="N72" s="40">
        <v>0.51754780477071605</v>
      </c>
    </row>
    <row r="73" spans="1:20" s="6" customFormat="1" ht="21">
      <c r="A73" s="136" t="s">
        <v>1020</v>
      </c>
      <c r="B73" s="32"/>
      <c r="C73" s="173"/>
      <c r="D73" s="57"/>
      <c r="E73" s="33"/>
      <c r="F73" s="53" t="s">
        <v>627</v>
      </c>
      <c r="G73" s="53" t="s">
        <v>1021</v>
      </c>
      <c r="H73" s="185"/>
      <c r="I73" s="43">
        <v>5001062.7600000007</v>
      </c>
      <c r="J73" s="187"/>
      <c r="K73" s="43">
        <v>5001062.7600000007</v>
      </c>
      <c r="L73" s="43">
        <v>3295399.29</v>
      </c>
      <c r="M73" s="51">
        <v>1705663.4700000007</v>
      </c>
      <c r="N73" s="52">
        <v>0.5175893176817431</v>
      </c>
    </row>
    <row r="74" spans="1:20" s="6" customFormat="1" ht="21">
      <c r="A74" s="136" t="s">
        <v>1022</v>
      </c>
      <c r="B74" s="32"/>
      <c r="C74" s="173"/>
      <c r="D74" s="57"/>
      <c r="E74" s="33"/>
      <c r="F74" s="53" t="s">
        <v>629</v>
      </c>
      <c r="G74" s="53" t="s">
        <v>1023</v>
      </c>
      <c r="H74" s="185"/>
      <c r="I74" s="43">
        <v>856.57</v>
      </c>
      <c r="J74" s="187"/>
      <c r="K74" s="43">
        <v>856.57</v>
      </c>
      <c r="L74" s="43">
        <v>654.59</v>
      </c>
      <c r="M74" s="51">
        <v>201.98000000000002</v>
      </c>
      <c r="N74" s="52">
        <v>0.30855955636352528</v>
      </c>
    </row>
    <row r="75" spans="1:20" s="6" customFormat="1" ht="21">
      <c r="A75" s="136" t="s">
        <v>506</v>
      </c>
      <c r="B75" s="32"/>
      <c r="C75" s="207"/>
      <c r="D75" s="57"/>
      <c r="E75" s="46" t="s">
        <v>643</v>
      </c>
      <c r="F75" s="802" t="s">
        <v>1024</v>
      </c>
      <c r="G75" s="802"/>
      <c r="H75" s="803"/>
      <c r="I75" s="43">
        <v>1847952.46</v>
      </c>
      <c r="J75" s="187"/>
      <c r="K75" s="43">
        <v>1847952.46</v>
      </c>
      <c r="L75" s="43">
        <v>4872593.3099999996</v>
      </c>
      <c r="M75" s="51">
        <v>-3024640.8499999996</v>
      </c>
      <c r="N75" s="52">
        <v>-0.62074559840496923</v>
      </c>
    </row>
    <row r="76" spans="1:20" s="6" customFormat="1" ht="21">
      <c r="A76" s="136" t="s">
        <v>1025</v>
      </c>
      <c r="B76" s="174"/>
      <c r="C76" s="207"/>
      <c r="D76" s="57"/>
      <c r="E76" s="46" t="s">
        <v>646</v>
      </c>
      <c r="F76" s="35" t="s">
        <v>1026</v>
      </c>
      <c r="G76" s="33"/>
      <c r="H76" s="185"/>
      <c r="I76" s="43">
        <v>556401.19000000018</v>
      </c>
      <c r="J76" s="43"/>
      <c r="K76" s="43">
        <v>556401.19000000018</v>
      </c>
      <c r="L76" s="43">
        <v>1959981.28</v>
      </c>
      <c r="M76" s="39">
        <v>-1403580.0899999999</v>
      </c>
      <c r="N76" s="40">
        <v>-0.71611913048475639</v>
      </c>
    </row>
    <row r="77" spans="1:20" s="6" customFormat="1" ht="21">
      <c r="A77" s="136" t="s">
        <v>512</v>
      </c>
      <c r="B77" s="174"/>
      <c r="C77" s="207"/>
      <c r="D77" s="57"/>
      <c r="E77" s="46" t="s">
        <v>678</v>
      </c>
      <c r="F77" s="35" t="s">
        <v>513</v>
      </c>
      <c r="G77" s="33"/>
      <c r="H77" s="185"/>
      <c r="I77" s="43">
        <v>5451670.1799999997</v>
      </c>
      <c r="J77" s="96"/>
      <c r="K77" s="43">
        <v>5451670.1799999997</v>
      </c>
      <c r="L77" s="201">
        <v>7252217.6800000006</v>
      </c>
      <c r="M77" s="51">
        <v>-1800547.5000000009</v>
      </c>
      <c r="N77" s="52">
        <v>-0.24827543510800973</v>
      </c>
    </row>
    <row r="78" spans="1:20" s="7" customFormat="1" ht="21">
      <c r="A78" s="135"/>
      <c r="B78" s="167"/>
      <c r="C78" s="168" t="s">
        <v>853</v>
      </c>
      <c r="D78" s="56" t="s">
        <v>1027</v>
      </c>
      <c r="E78" s="56"/>
      <c r="F78" s="56"/>
      <c r="G78" s="56"/>
      <c r="H78" s="56"/>
      <c r="I78" s="208"/>
      <c r="J78" s="209"/>
      <c r="K78" s="171">
        <v>0</v>
      </c>
      <c r="L78" s="171">
        <v>0</v>
      </c>
      <c r="M78" s="172">
        <v>0</v>
      </c>
      <c r="N78" s="59" t="s">
        <v>2280</v>
      </c>
    </row>
    <row r="79" spans="1:20" s="6" customFormat="1" ht="21">
      <c r="A79" s="136" t="s">
        <v>1028</v>
      </c>
      <c r="B79" s="32"/>
      <c r="C79" s="173"/>
      <c r="D79" s="57"/>
      <c r="E79" s="33" t="s">
        <v>624</v>
      </c>
      <c r="F79" s="35" t="s">
        <v>1029</v>
      </c>
      <c r="G79" s="35"/>
      <c r="H79" s="35"/>
      <c r="I79" s="43">
        <v>0</v>
      </c>
      <c r="J79" s="42">
        <v>0</v>
      </c>
      <c r="K79" s="43">
        <v>0</v>
      </c>
      <c r="L79" s="43">
        <v>0</v>
      </c>
      <c r="M79" s="39">
        <v>0</v>
      </c>
      <c r="N79" s="40" t="s">
        <v>2280</v>
      </c>
    </row>
    <row r="80" spans="1:20" s="6" customFormat="1" ht="21">
      <c r="A80" s="136" t="s">
        <v>1030</v>
      </c>
      <c r="B80" s="32"/>
      <c r="C80" s="173"/>
      <c r="D80" s="57"/>
      <c r="E80" s="33" t="s">
        <v>634</v>
      </c>
      <c r="F80" s="35" t="s">
        <v>391</v>
      </c>
      <c r="G80" s="35"/>
      <c r="H80" s="35"/>
      <c r="I80" s="43">
        <v>0</v>
      </c>
      <c r="J80" s="42">
        <v>0</v>
      </c>
      <c r="K80" s="43">
        <v>0</v>
      </c>
      <c r="L80" s="43">
        <v>0</v>
      </c>
      <c r="M80" s="39">
        <v>0</v>
      </c>
      <c r="N80" s="40" t="s">
        <v>2280</v>
      </c>
    </row>
    <row r="81" spans="1:20" s="7" customFormat="1" ht="21">
      <c r="A81" s="135"/>
      <c r="B81" s="167"/>
      <c r="C81" s="168" t="s">
        <v>855</v>
      </c>
      <c r="D81" s="56" t="s">
        <v>1031</v>
      </c>
      <c r="E81" s="56"/>
      <c r="F81" s="56"/>
      <c r="G81" s="56"/>
      <c r="H81" s="56"/>
      <c r="I81" s="171">
        <v>43907474</v>
      </c>
      <c r="J81" s="170"/>
      <c r="K81" s="171">
        <v>43907474</v>
      </c>
      <c r="L81" s="171">
        <v>20667961.919999998</v>
      </c>
      <c r="M81" s="172">
        <v>23239512.080000002</v>
      </c>
      <c r="N81" s="59">
        <v>1.1244220484803373</v>
      </c>
    </row>
    <row r="82" spans="1:20" s="6" customFormat="1" ht="21">
      <c r="A82" s="136" t="s">
        <v>1032</v>
      </c>
      <c r="B82" s="32"/>
      <c r="C82" s="173"/>
      <c r="D82" s="57"/>
      <c r="E82" s="33" t="s">
        <v>624</v>
      </c>
      <c r="F82" s="35" t="s">
        <v>1033</v>
      </c>
      <c r="G82" s="35"/>
      <c r="H82" s="35"/>
      <c r="I82" s="43">
        <v>30469.89</v>
      </c>
      <c r="J82" s="42"/>
      <c r="K82" s="43">
        <v>30469.89</v>
      </c>
      <c r="L82" s="43">
        <v>13156.15</v>
      </c>
      <c r="M82" s="39">
        <v>17313.739999999998</v>
      </c>
      <c r="N82" s="40">
        <v>1.3160187440854656</v>
      </c>
    </row>
    <row r="83" spans="1:20" s="6" customFormat="1" ht="21">
      <c r="A83" s="136" t="s">
        <v>1034</v>
      </c>
      <c r="B83" s="32"/>
      <c r="C83" s="173"/>
      <c r="D83" s="57"/>
      <c r="E83" s="33" t="s">
        <v>634</v>
      </c>
      <c r="F83" s="35" t="s">
        <v>8</v>
      </c>
      <c r="G83" s="35"/>
      <c r="H83" s="35"/>
      <c r="I83" s="43">
        <v>43869111.039999999</v>
      </c>
      <c r="J83" s="42"/>
      <c r="K83" s="43">
        <v>43869111.039999999</v>
      </c>
      <c r="L83" s="43">
        <v>20608365.370000001</v>
      </c>
      <c r="M83" s="39">
        <v>23260745.669999998</v>
      </c>
      <c r="N83" s="40">
        <v>1.1287040603356693</v>
      </c>
    </row>
    <row r="84" spans="1:20" s="6" customFormat="1" ht="21">
      <c r="A84" s="136" t="s">
        <v>1035</v>
      </c>
      <c r="B84" s="32"/>
      <c r="C84" s="173"/>
      <c r="D84" s="57"/>
      <c r="E84" s="33" t="s">
        <v>637</v>
      </c>
      <c r="F84" s="35" t="s">
        <v>392</v>
      </c>
      <c r="G84" s="35"/>
      <c r="H84" s="35"/>
      <c r="I84" s="43">
        <v>0</v>
      </c>
      <c r="J84" s="42"/>
      <c r="K84" s="43">
        <v>0</v>
      </c>
      <c r="L84" s="43">
        <v>0</v>
      </c>
      <c r="M84" s="39">
        <v>0</v>
      </c>
      <c r="N84" s="40" t="s">
        <v>2280</v>
      </c>
    </row>
    <row r="85" spans="1:20" s="4" customFormat="1" ht="21">
      <c r="A85" s="136" t="s">
        <v>1036</v>
      </c>
      <c r="B85" s="68"/>
      <c r="C85" s="192"/>
      <c r="D85" s="57"/>
      <c r="E85" s="46" t="s">
        <v>640</v>
      </c>
      <c r="F85" s="24" t="s">
        <v>9</v>
      </c>
      <c r="G85" s="20"/>
      <c r="H85" s="24"/>
      <c r="I85" s="43">
        <v>7893.07</v>
      </c>
      <c r="J85" s="109"/>
      <c r="K85" s="43">
        <v>7893.07</v>
      </c>
      <c r="L85" s="43">
        <v>46440.4</v>
      </c>
      <c r="M85" s="102">
        <v>-38547.33</v>
      </c>
      <c r="N85" s="72">
        <v>-0.83003871629012671</v>
      </c>
    </row>
    <row r="86" spans="1:20" s="3" customFormat="1" ht="21">
      <c r="A86" s="134"/>
      <c r="B86" s="61"/>
      <c r="C86" s="191" t="s">
        <v>787</v>
      </c>
      <c r="D86" s="62"/>
      <c r="E86" s="62"/>
      <c r="F86" s="62"/>
      <c r="G86" s="62"/>
      <c r="H86" s="62"/>
      <c r="I86" s="63"/>
      <c r="J86" s="64"/>
      <c r="K86" s="65">
        <v>140966038.89999998</v>
      </c>
      <c r="L86" s="65">
        <v>151571953.09</v>
      </c>
      <c r="M86" s="66">
        <v>-10605914.190000027</v>
      </c>
      <c r="N86" s="67">
        <v>-6.9972801522867986E-2</v>
      </c>
      <c r="T86" s="337"/>
    </row>
    <row r="87" spans="1:20" s="4" customFormat="1" ht="21">
      <c r="A87" s="139"/>
      <c r="B87" s="68"/>
      <c r="C87" s="192"/>
      <c r="D87" s="24"/>
      <c r="E87" s="24"/>
      <c r="F87" s="24"/>
      <c r="G87" s="24"/>
      <c r="H87" s="24"/>
      <c r="I87" s="108"/>
      <c r="J87" s="109"/>
      <c r="K87" s="43">
        <v>0</v>
      </c>
      <c r="L87" s="43">
        <v>0</v>
      </c>
      <c r="M87" s="102">
        <v>0</v>
      </c>
      <c r="N87" s="72"/>
    </row>
    <row r="88" spans="1:20" s="3" customFormat="1" ht="21">
      <c r="A88" s="134"/>
      <c r="B88" s="73" t="s">
        <v>789</v>
      </c>
      <c r="C88" s="194" t="s">
        <v>1037</v>
      </c>
      <c r="D88" s="103"/>
      <c r="E88" s="103"/>
      <c r="F88" s="103"/>
      <c r="G88" s="103"/>
      <c r="H88" s="103"/>
      <c r="I88" s="104"/>
      <c r="J88" s="105"/>
      <c r="K88" s="43">
        <v>0</v>
      </c>
      <c r="L88" s="43">
        <v>0</v>
      </c>
      <c r="M88" s="107">
        <v>0</v>
      </c>
      <c r="N88" s="30"/>
    </row>
    <row r="89" spans="1:20" s="3" customFormat="1" ht="21">
      <c r="A89" s="134" t="s">
        <v>1038</v>
      </c>
      <c r="B89" s="73"/>
      <c r="C89" s="195" t="s">
        <v>836</v>
      </c>
      <c r="D89" s="22" t="s">
        <v>393</v>
      </c>
      <c r="E89" s="22"/>
      <c r="F89" s="22"/>
      <c r="G89" s="22"/>
      <c r="H89" s="22"/>
      <c r="I89" s="104"/>
      <c r="J89" s="105"/>
      <c r="K89" s="43">
        <v>0</v>
      </c>
      <c r="L89" s="43">
        <v>0</v>
      </c>
      <c r="M89" s="107">
        <v>0</v>
      </c>
      <c r="N89" s="30" t="s">
        <v>2280</v>
      </c>
    </row>
    <row r="90" spans="1:20" s="3" customFormat="1" ht="21">
      <c r="A90" s="134" t="s">
        <v>1039</v>
      </c>
      <c r="B90" s="73"/>
      <c r="C90" s="195" t="s">
        <v>837</v>
      </c>
      <c r="D90" s="22" t="s">
        <v>10</v>
      </c>
      <c r="E90" s="22"/>
      <c r="F90" s="22"/>
      <c r="G90" s="22"/>
      <c r="H90" s="22"/>
      <c r="I90" s="104"/>
      <c r="J90" s="105"/>
      <c r="K90" s="43">
        <v>0</v>
      </c>
      <c r="L90" s="43">
        <v>0</v>
      </c>
      <c r="M90" s="107">
        <v>0</v>
      </c>
      <c r="N90" s="30" t="s">
        <v>2280</v>
      </c>
    </row>
    <row r="91" spans="1:20" s="3" customFormat="1" ht="21">
      <c r="A91" s="134"/>
      <c r="B91" s="61"/>
      <c r="C91" s="191" t="s">
        <v>795</v>
      </c>
      <c r="D91" s="62"/>
      <c r="E91" s="62"/>
      <c r="F91" s="62"/>
      <c r="G91" s="62"/>
      <c r="H91" s="62"/>
      <c r="I91" s="63"/>
      <c r="J91" s="64"/>
      <c r="K91" s="65">
        <v>0</v>
      </c>
      <c r="L91" s="65">
        <v>0</v>
      </c>
      <c r="M91" s="66">
        <v>0</v>
      </c>
      <c r="N91" s="67" t="s">
        <v>2280</v>
      </c>
    </row>
    <row r="92" spans="1:20" s="4" customFormat="1" ht="21.75" thickBot="1">
      <c r="A92" s="139"/>
      <c r="B92" s="68"/>
      <c r="C92" s="192"/>
      <c r="D92" s="24"/>
      <c r="E92" s="24"/>
      <c r="F92" s="24"/>
      <c r="G92" s="24"/>
      <c r="H92" s="24"/>
      <c r="I92" s="108"/>
      <c r="J92" s="109"/>
      <c r="K92" s="101"/>
      <c r="L92" s="101"/>
      <c r="M92" s="102">
        <v>0</v>
      </c>
      <c r="N92" s="72"/>
    </row>
    <row r="93" spans="1:20" s="4" customFormat="1" ht="22.5" thickTop="1" thickBot="1">
      <c r="A93" s="139"/>
      <c r="B93" s="110" t="s">
        <v>1040</v>
      </c>
      <c r="C93" s="210"/>
      <c r="D93" s="112"/>
      <c r="E93" s="113"/>
      <c r="F93" s="113"/>
      <c r="G93" s="113"/>
      <c r="H93" s="112"/>
      <c r="I93" s="114"/>
      <c r="J93" s="115"/>
      <c r="K93" s="116">
        <v>308828490.88999999</v>
      </c>
      <c r="L93" s="116">
        <v>326715363.04999995</v>
      </c>
      <c r="M93" s="117">
        <v>-17886872.159999967</v>
      </c>
      <c r="N93" s="118">
        <v>-5.4747569851077343E-2</v>
      </c>
    </row>
    <row r="94" spans="1:20" s="4" customFormat="1" ht="21.75" thickTop="1">
      <c r="A94" s="139"/>
      <c r="B94" s="211"/>
      <c r="C94" s="212"/>
      <c r="D94" s="213"/>
      <c r="E94" s="213"/>
      <c r="F94" s="213"/>
      <c r="G94" s="213"/>
      <c r="H94" s="213"/>
      <c r="I94" s="214"/>
      <c r="J94" s="215"/>
      <c r="K94" s="216"/>
      <c r="L94" s="216"/>
      <c r="M94" s="217">
        <v>0</v>
      </c>
      <c r="N94" s="218"/>
      <c r="O94" s="140"/>
    </row>
    <row r="95" spans="1:20" s="4" customFormat="1" ht="21">
      <c r="A95" s="139"/>
      <c r="B95" s="73" t="s">
        <v>796</v>
      </c>
      <c r="C95" s="194" t="s">
        <v>922</v>
      </c>
      <c r="D95" s="103"/>
      <c r="E95" s="119"/>
      <c r="F95" s="119"/>
      <c r="G95" s="119"/>
      <c r="H95" s="23"/>
      <c r="I95" s="104"/>
      <c r="J95" s="105"/>
      <c r="K95" s="106"/>
      <c r="L95" s="106"/>
      <c r="M95" s="102">
        <v>0</v>
      </c>
      <c r="N95" s="72"/>
      <c r="O95" s="140"/>
    </row>
    <row r="96" spans="1:20" s="4" customFormat="1" ht="21">
      <c r="A96" s="139" t="s">
        <v>1041</v>
      </c>
      <c r="B96" s="68"/>
      <c r="C96" s="195" t="s">
        <v>624</v>
      </c>
      <c r="D96" s="82" t="s">
        <v>11</v>
      </c>
      <c r="E96" s="103"/>
      <c r="F96" s="119"/>
      <c r="G96" s="119"/>
      <c r="H96" s="23"/>
      <c r="I96" s="108"/>
      <c r="J96" s="109"/>
      <c r="K96" s="171"/>
      <c r="L96" s="171"/>
      <c r="M96" s="107">
        <v>0</v>
      </c>
      <c r="N96" s="30" t="s">
        <v>2280</v>
      </c>
    </row>
    <row r="97" spans="1:14" s="4" customFormat="1" ht="21">
      <c r="A97" s="139" t="s">
        <v>1042</v>
      </c>
      <c r="B97" s="68"/>
      <c r="C97" s="195" t="s">
        <v>634</v>
      </c>
      <c r="D97" s="82" t="s">
        <v>388</v>
      </c>
      <c r="E97" s="103"/>
      <c r="F97" s="119"/>
      <c r="G97" s="119"/>
      <c r="H97" s="23"/>
      <c r="I97" s="108"/>
      <c r="J97" s="109"/>
      <c r="K97" s="43"/>
      <c r="L97" s="43"/>
      <c r="M97" s="102">
        <v>0</v>
      </c>
      <c r="N97" s="72" t="s">
        <v>2280</v>
      </c>
    </row>
    <row r="98" spans="1:14" s="4" customFormat="1" ht="21">
      <c r="A98" s="139" t="s">
        <v>1043</v>
      </c>
      <c r="B98" s="68"/>
      <c r="C98" s="195" t="s">
        <v>637</v>
      </c>
      <c r="D98" s="82" t="s">
        <v>12</v>
      </c>
      <c r="E98" s="103"/>
      <c r="F98" s="119"/>
      <c r="G98" s="119"/>
      <c r="H98" s="23"/>
      <c r="I98" s="108"/>
      <c r="J98" s="109"/>
      <c r="K98" s="43"/>
      <c r="L98" s="43"/>
      <c r="M98" s="102">
        <v>0</v>
      </c>
      <c r="N98" s="72" t="s">
        <v>2280</v>
      </c>
    </row>
    <row r="99" spans="1:14" s="4" customFormat="1" ht="21">
      <c r="A99" s="139" t="s">
        <v>1044</v>
      </c>
      <c r="B99" s="68"/>
      <c r="C99" s="195" t="s">
        <v>640</v>
      </c>
      <c r="D99" s="82" t="s">
        <v>13</v>
      </c>
      <c r="E99" s="103"/>
      <c r="F99" s="119"/>
      <c r="G99" s="119"/>
      <c r="H99" s="23"/>
      <c r="I99" s="108"/>
      <c r="J99" s="109"/>
      <c r="K99" s="43"/>
      <c r="L99" s="43"/>
      <c r="M99" s="102">
        <v>0</v>
      </c>
      <c r="N99" s="72" t="s">
        <v>2280</v>
      </c>
    </row>
    <row r="100" spans="1:14" s="3" customFormat="1" ht="21.75" thickBot="1">
      <c r="A100" s="134"/>
      <c r="B100" s="120"/>
      <c r="C100" s="219" t="s">
        <v>802</v>
      </c>
      <c r="D100" s="121"/>
      <c r="E100" s="121"/>
      <c r="F100" s="121"/>
      <c r="G100" s="121"/>
      <c r="H100" s="121"/>
      <c r="I100" s="122"/>
      <c r="J100" s="123"/>
      <c r="K100" s="124">
        <v>0</v>
      </c>
      <c r="L100" s="124">
        <v>0</v>
      </c>
      <c r="M100" s="125">
        <v>0</v>
      </c>
      <c r="N100" s="126" t="s">
        <v>2280</v>
      </c>
    </row>
    <row r="101" spans="1:14">
      <c r="B101" s="340"/>
      <c r="C101" s="804"/>
      <c r="D101" s="805"/>
      <c r="E101" s="805"/>
      <c r="F101" s="805"/>
      <c r="G101" s="805"/>
      <c r="H101" s="141"/>
      <c r="I101" s="132"/>
      <c r="J101" s="132"/>
      <c r="K101" s="132"/>
      <c r="L101" s="132"/>
    </row>
    <row r="102" spans="1:14">
      <c r="B102" s="340"/>
      <c r="C102" s="341"/>
      <c r="D102" s="356"/>
      <c r="E102" s="356"/>
      <c r="F102" s="356"/>
      <c r="G102" s="356"/>
      <c r="H102" s="141"/>
      <c r="I102" s="132"/>
      <c r="J102" s="132"/>
      <c r="K102" s="132"/>
      <c r="L102" s="132"/>
    </row>
    <row r="103" spans="1:14" s="633" customFormat="1" ht="28.5">
      <c r="B103" s="634"/>
      <c r="C103" s="635"/>
      <c r="D103" s="636"/>
      <c r="E103" s="636"/>
      <c r="F103" s="636"/>
      <c r="G103" s="636"/>
      <c r="H103" s="637" t="s">
        <v>2276</v>
      </c>
      <c r="I103" s="638"/>
      <c r="J103" s="638"/>
      <c r="K103" s="638"/>
      <c r="L103" s="638"/>
    </row>
    <row r="104" spans="1:14" s="633" customFormat="1" ht="28.5">
      <c r="B104" s="634"/>
      <c r="C104" s="635"/>
      <c r="D104" s="636"/>
      <c r="E104" s="636"/>
      <c r="F104" s="636"/>
      <c r="G104" s="636"/>
      <c r="H104" s="637" t="s">
        <v>2260</v>
      </c>
      <c r="I104" s="638"/>
      <c r="J104" s="638"/>
      <c r="K104" s="638"/>
      <c r="L104" s="638"/>
    </row>
    <row r="105" spans="1:14" s="633" customFormat="1" ht="28.5">
      <c r="B105" s="634"/>
      <c r="C105" s="635"/>
      <c r="D105" s="636"/>
      <c r="E105" s="636"/>
      <c r="F105" s="636"/>
      <c r="G105" s="636"/>
      <c r="H105" s="640"/>
      <c r="I105" s="638"/>
      <c r="J105" s="638"/>
      <c r="L105" s="641" t="s">
        <v>830</v>
      </c>
    </row>
    <row r="106" spans="1:14" s="633" customFormat="1" ht="28.5">
      <c r="B106" s="634"/>
      <c r="C106" s="635"/>
      <c r="D106" s="636"/>
      <c r="E106" s="636"/>
      <c r="F106" s="636"/>
      <c r="G106" s="636"/>
      <c r="H106" s="640"/>
      <c r="I106" s="638"/>
      <c r="J106" s="638"/>
      <c r="L106" s="641" t="s">
        <v>2261</v>
      </c>
    </row>
    <row r="107" spans="1:14">
      <c r="B107" s="340"/>
      <c r="C107" s="341"/>
      <c r="D107" s="356"/>
      <c r="E107" s="356"/>
      <c r="F107" s="356"/>
      <c r="G107" s="356"/>
      <c r="H107" s="141"/>
      <c r="I107" s="132"/>
      <c r="J107" s="132"/>
      <c r="K107" s="132"/>
      <c r="L107" s="132"/>
    </row>
    <row r="108" spans="1:14">
      <c r="B108" s="340"/>
      <c r="C108" s="341"/>
      <c r="D108" s="356"/>
      <c r="E108" s="356"/>
      <c r="F108" s="356"/>
      <c r="G108" s="356"/>
      <c r="H108" s="141"/>
      <c r="I108" s="132"/>
      <c r="J108" s="132"/>
      <c r="K108" s="132"/>
      <c r="L108" s="132"/>
    </row>
    <row r="109" spans="1:14">
      <c r="B109" s="340"/>
      <c r="C109" s="341"/>
      <c r="D109" s="356"/>
      <c r="E109" s="356"/>
      <c r="F109" s="356"/>
      <c r="G109" s="356"/>
      <c r="H109" s="141"/>
      <c r="I109" s="132"/>
      <c r="J109" s="132"/>
      <c r="K109" s="132"/>
      <c r="L109" s="132"/>
    </row>
    <row r="110" spans="1:14">
      <c r="B110" s="340"/>
      <c r="C110" s="341"/>
      <c r="D110" s="356"/>
      <c r="E110" s="356"/>
      <c r="F110" s="356"/>
      <c r="G110" s="356"/>
      <c r="H110" s="141"/>
      <c r="I110" s="132"/>
      <c r="J110" s="132"/>
      <c r="K110" s="132"/>
      <c r="L110" s="132"/>
    </row>
    <row r="111" spans="1:14">
      <c r="B111" s="340"/>
      <c r="C111" s="341"/>
      <c r="D111" s="356"/>
      <c r="E111" s="356"/>
      <c r="F111" s="356"/>
      <c r="G111" s="356"/>
      <c r="H111" s="141"/>
      <c r="I111" s="132"/>
      <c r="J111" s="132"/>
      <c r="K111" s="132"/>
      <c r="L111" s="132"/>
    </row>
    <row r="112" spans="1:14">
      <c r="A112" s="1"/>
      <c r="B112" s="340"/>
      <c r="C112" s="341"/>
      <c r="D112" s="356"/>
      <c r="E112" s="356"/>
      <c r="F112" s="356"/>
      <c r="G112" s="356"/>
      <c r="H112" s="141"/>
      <c r="I112" s="132"/>
      <c r="J112" s="132"/>
      <c r="K112" s="132"/>
      <c r="L112" s="132"/>
    </row>
    <row r="113" spans="1:16">
      <c r="A113" s="1"/>
      <c r="B113" s="340"/>
      <c r="C113" s="341"/>
      <c r="D113" s="356"/>
      <c r="E113" s="356"/>
      <c r="F113" s="356"/>
      <c r="G113" s="356"/>
      <c r="H113" s="141"/>
      <c r="I113" s="132"/>
      <c r="J113" s="132"/>
      <c r="K113" s="132"/>
      <c r="L113" s="132"/>
    </row>
    <row r="114" spans="1:16">
      <c r="A114" s="1"/>
      <c r="B114" s="340"/>
      <c r="C114" s="781"/>
      <c r="D114" s="782"/>
      <c r="E114" s="782"/>
      <c r="F114" s="782"/>
      <c r="G114" s="782"/>
      <c r="H114" s="10"/>
      <c r="I114" s="132"/>
      <c r="J114" s="132"/>
      <c r="K114" s="132"/>
      <c r="L114" s="132"/>
    </row>
    <row r="115" spans="1:16">
      <c r="A115" s="1"/>
      <c r="B115" s="340"/>
      <c r="C115" s="781"/>
      <c r="D115" s="782"/>
      <c r="E115" s="782"/>
      <c r="F115" s="782"/>
      <c r="G115" s="782"/>
      <c r="H115" s="10"/>
      <c r="I115" s="132"/>
      <c r="J115" s="132"/>
      <c r="K115" s="144"/>
      <c r="L115" s="132"/>
      <c r="M115" s="145"/>
      <c r="N115" s="145"/>
      <c r="O115" s="145"/>
      <c r="P115" s="145"/>
    </row>
    <row r="116" spans="1:16">
      <c r="A116" s="1"/>
      <c r="B116" s="340"/>
      <c r="C116" s="781"/>
      <c r="D116" s="782"/>
      <c r="E116" s="782"/>
      <c r="F116" s="782"/>
      <c r="G116" s="782"/>
      <c r="H116" s="10"/>
      <c r="I116" s="132"/>
      <c r="J116" s="132"/>
      <c r="K116" s="132"/>
      <c r="L116" s="132"/>
    </row>
    <row r="117" spans="1:16">
      <c r="A117" s="1"/>
      <c r="B117" s="340"/>
      <c r="C117" s="781"/>
      <c r="D117" s="782"/>
      <c r="E117" s="782"/>
      <c r="F117" s="782"/>
      <c r="G117" s="782"/>
      <c r="H117" s="10"/>
      <c r="I117" s="132"/>
      <c r="J117" s="132"/>
      <c r="K117" s="146"/>
      <c r="L117" s="146"/>
    </row>
    <row r="118" spans="1:16">
      <c r="A118" s="1"/>
      <c r="B118" s="340"/>
      <c r="C118" s="781"/>
      <c r="D118" s="782"/>
      <c r="E118" s="782"/>
      <c r="F118" s="782"/>
      <c r="G118" s="782"/>
      <c r="H118" s="10"/>
      <c r="I118" s="132"/>
      <c r="J118" s="132"/>
      <c r="K118" s="132"/>
      <c r="L118" s="132"/>
    </row>
    <row r="119" spans="1:16">
      <c r="A119" s="1"/>
      <c r="B119" s="340"/>
      <c r="C119" s="781"/>
      <c r="D119" s="782"/>
      <c r="E119" s="782"/>
      <c r="F119" s="782"/>
      <c r="G119" s="782"/>
      <c r="H119" s="10"/>
      <c r="I119" s="132"/>
      <c r="J119" s="132"/>
      <c r="K119" s="132"/>
      <c r="L119" s="132"/>
    </row>
    <row r="120" spans="1:16" ht="21">
      <c r="A120" s="1"/>
      <c r="B120" s="340"/>
      <c r="C120" s="781"/>
      <c r="D120" s="782"/>
      <c r="E120" s="782"/>
      <c r="F120" s="782"/>
      <c r="G120" s="782"/>
      <c r="H120" s="10"/>
      <c r="I120" s="132"/>
      <c r="J120" s="132"/>
      <c r="K120" s="132"/>
      <c r="L120" s="131"/>
    </row>
    <row r="121" spans="1:16">
      <c r="A121" s="1"/>
      <c r="B121" s="340"/>
      <c r="C121" s="781"/>
      <c r="D121" s="782"/>
      <c r="E121" s="782"/>
      <c r="F121" s="782"/>
      <c r="G121" s="782"/>
      <c r="H121" s="10"/>
      <c r="I121" s="132"/>
      <c r="J121" s="132"/>
      <c r="K121" s="132"/>
      <c r="L121" s="132"/>
    </row>
    <row r="122" spans="1:16">
      <c r="A122" s="1"/>
      <c r="B122" s="340"/>
      <c r="C122" s="340"/>
      <c r="D122" s="9"/>
      <c r="E122" s="9"/>
      <c r="F122" s="9"/>
      <c r="G122" s="9"/>
      <c r="H122" s="10"/>
      <c r="I122" s="132"/>
      <c r="J122" s="132"/>
      <c r="K122" s="132"/>
      <c r="L122" s="132"/>
    </row>
    <row r="123" spans="1:16">
      <c r="A123" s="1"/>
      <c r="B123" s="340"/>
      <c r="C123" s="340"/>
      <c r="D123" s="9"/>
      <c r="E123" s="9"/>
      <c r="F123" s="9"/>
      <c r="G123" s="9"/>
      <c r="H123" s="10"/>
    </row>
    <row r="124" spans="1:16">
      <c r="A124" s="1"/>
      <c r="B124" s="340"/>
      <c r="C124" s="340"/>
      <c r="D124" s="9"/>
      <c r="E124" s="9"/>
      <c r="F124" s="9"/>
      <c r="G124" s="9"/>
      <c r="H124" s="10"/>
    </row>
    <row r="125" spans="1:16">
      <c r="A125" s="1"/>
      <c r="B125" s="340"/>
      <c r="C125" s="340"/>
      <c r="D125" s="9"/>
      <c r="E125" s="9"/>
      <c r="F125" s="9"/>
      <c r="G125" s="9"/>
      <c r="H125" s="10"/>
    </row>
    <row r="126" spans="1:16">
      <c r="A126" s="1"/>
      <c r="B126" s="340"/>
      <c r="C126" s="340"/>
      <c r="D126" s="9"/>
      <c r="E126" s="9"/>
      <c r="F126" s="9"/>
      <c r="G126" s="9"/>
      <c r="H126" s="10"/>
    </row>
    <row r="127" spans="1:16">
      <c r="A127" s="1"/>
      <c r="B127" s="340"/>
      <c r="C127" s="340"/>
      <c r="D127" s="9"/>
      <c r="E127" s="9"/>
      <c r="F127" s="9"/>
      <c r="G127" s="9"/>
      <c r="H127" s="10"/>
    </row>
    <row r="128" spans="1:16">
      <c r="B128" s="340"/>
      <c r="C128" s="340"/>
      <c r="D128" s="9"/>
      <c r="E128" s="9"/>
      <c r="F128" s="9"/>
      <c r="G128" s="9"/>
      <c r="H128" s="10"/>
    </row>
    <row r="129" spans="1:14">
      <c r="B129" s="340"/>
      <c r="C129" s="340"/>
      <c r="D129" s="9"/>
      <c r="E129" s="9"/>
      <c r="F129" s="9"/>
      <c r="G129" s="9"/>
      <c r="H129" s="10"/>
    </row>
    <row r="130" spans="1:14">
      <c r="B130" s="340"/>
      <c r="C130" s="340"/>
      <c r="D130" s="9"/>
      <c r="E130" s="9"/>
      <c r="F130" s="9"/>
      <c r="G130" s="9"/>
      <c r="H130" s="10"/>
    </row>
    <row r="131" spans="1:14">
      <c r="B131" s="340"/>
      <c r="C131" s="340"/>
      <c r="D131" s="9"/>
      <c r="E131" s="9"/>
      <c r="F131" s="9"/>
      <c r="G131" s="9"/>
      <c r="H131" s="10"/>
    </row>
    <row r="132" spans="1:14">
      <c r="B132" s="340"/>
      <c r="C132" s="340"/>
      <c r="D132" s="9"/>
      <c r="E132" s="9"/>
      <c r="F132" s="9"/>
      <c r="G132" s="9"/>
      <c r="H132" s="10"/>
    </row>
    <row r="133" spans="1:14">
      <c r="B133" s="340"/>
      <c r="C133" s="340"/>
      <c r="D133" s="9"/>
      <c r="E133" s="9"/>
      <c r="F133" s="9"/>
      <c r="G133" s="9"/>
      <c r="H133" s="10"/>
    </row>
    <row r="134" spans="1:14">
      <c r="B134" s="340"/>
      <c r="C134" s="340"/>
      <c r="D134" s="9"/>
      <c r="E134" s="9"/>
      <c r="F134" s="9"/>
      <c r="G134" s="9"/>
      <c r="H134" s="10"/>
    </row>
    <row r="135" spans="1:14">
      <c r="B135" s="340"/>
      <c r="C135" s="340"/>
      <c r="D135" s="9"/>
      <c r="E135" s="9"/>
      <c r="F135" s="9"/>
      <c r="G135" s="9"/>
      <c r="H135" s="10"/>
    </row>
    <row r="136" spans="1:14">
      <c r="B136" s="340"/>
      <c r="C136" s="340"/>
      <c r="D136" s="9"/>
      <c r="E136" s="9"/>
      <c r="F136" s="9"/>
      <c r="G136" s="9"/>
      <c r="H136" s="10"/>
    </row>
    <row r="137" spans="1:14" s="2" customFormat="1">
      <c r="A137" s="147"/>
      <c r="B137" s="340"/>
      <c r="C137" s="340"/>
      <c r="D137" s="9"/>
      <c r="E137" s="9"/>
      <c r="F137" s="9"/>
      <c r="G137" s="9"/>
      <c r="H137" s="10"/>
      <c r="I137" s="1"/>
      <c r="J137" s="1"/>
      <c r="K137" s="1"/>
      <c r="L137" s="1"/>
      <c r="M137" s="1"/>
      <c r="N137" s="1"/>
    </row>
    <row r="138" spans="1:14" s="2" customFormat="1">
      <c r="A138" s="147"/>
      <c r="B138" s="340"/>
      <c r="C138" s="340"/>
      <c r="D138" s="9"/>
      <c r="E138" s="9"/>
      <c r="F138" s="9"/>
      <c r="G138" s="9"/>
      <c r="H138" s="10"/>
      <c r="I138" s="1"/>
      <c r="J138" s="1"/>
      <c r="K138" s="1"/>
      <c r="L138" s="1"/>
      <c r="M138" s="1"/>
      <c r="N138" s="1"/>
    </row>
    <row r="139" spans="1:14" s="2" customFormat="1">
      <c r="A139" s="147"/>
      <c r="B139" s="340"/>
      <c r="C139" s="340"/>
      <c r="D139" s="9"/>
      <c r="E139" s="9"/>
      <c r="F139" s="9"/>
      <c r="G139" s="9"/>
      <c r="H139" s="10"/>
      <c r="I139" s="1"/>
      <c r="J139" s="1"/>
      <c r="K139" s="1"/>
      <c r="L139" s="1"/>
      <c r="M139" s="1"/>
      <c r="N139" s="1"/>
    </row>
    <row r="140" spans="1:14" s="2" customFormat="1">
      <c r="A140" s="147"/>
      <c r="B140" s="340"/>
      <c r="C140" s="340"/>
      <c r="D140" s="9"/>
      <c r="E140" s="9"/>
      <c r="F140" s="9"/>
      <c r="G140" s="9"/>
      <c r="H140" s="10"/>
      <c r="I140" s="1"/>
      <c r="J140" s="1"/>
      <c r="K140" s="1"/>
      <c r="L140" s="1"/>
      <c r="M140" s="1"/>
      <c r="N140" s="1"/>
    </row>
    <row r="141" spans="1:14" s="2" customFormat="1">
      <c r="A141" s="147"/>
      <c r="B141" s="340"/>
      <c r="C141" s="340"/>
      <c r="D141" s="9"/>
      <c r="E141" s="9"/>
      <c r="F141" s="9"/>
      <c r="G141" s="9"/>
      <c r="H141" s="10"/>
      <c r="I141" s="1"/>
      <c r="J141" s="1"/>
      <c r="K141" s="1"/>
      <c r="L141" s="1"/>
      <c r="M141" s="1"/>
      <c r="N141" s="1"/>
    </row>
    <row r="142" spans="1:14" s="2" customFormat="1">
      <c r="A142" s="147"/>
      <c r="B142" s="340"/>
      <c r="C142" s="340"/>
      <c r="D142" s="9"/>
      <c r="E142" s="9"/>
      <c r="F142" s="9"/>
      <c r="G142" s="9"/>
      <c r="H142" s="10"/>
      <c r="I142" s="1"/>
      <c r="J142" s="1"/>
      <c r="K142" s="1"/>
      <c r="L142" s="1"/>
      <c r="M142" s="1"/>
      <c r="N142" s="1"/>
    </row>
    <row r="143" spans="1:14" s="2" customFormat="1">
      <c r="A143" s="147"/>
      <c r="B143" s="340"/>
      <c r="C143" s="340"/>
      <c r="D143" s="9"/>
      <c r="E143" s="9"/>
      <c r="F143" s="9"/>
      <c r="G143" s="9"/>
      <c r="H143" s="10"/>
      <c r="I143" s="1"/>
      <c r="J143" s="1"/>
      <c r="K143" s="1"/>
      <c r="L143" s="1"/>
      <c r="M143" s="1"/>
      <c r="N143" s="1"/>
    </row>
    <row r="144" spans="1:14" s="2" customFormat="1">
      <c r="A144" s="147"/>
      <c r="B144" s="340"/>
      <c r="C144" s="340"/>
      <c r="D144" s="9"/>
      <c r="E144" s="9"/>
      <c r="F144" s="9"/>
      <c r="G144" s="9"/>
      <c r="H144" s="10"/>
      <c r="I144" s="1"/>
      <c r="J144" s="1"/>
      <c r="K144" s="1"/>
      <c r="L144" s="1"/>
      <c r="M144" s="1"/>
      <c r="N144" s="1"/>
    </row>
    <row r="145" spans="1:14" s="2" customFormat="1">
      <c r="A145" s="147"/>
      <c r="B145" s="340"/>
      <c r="C145" s="340"/>
      <c r="D145" s="9"/>
      <c r="E145" s="9"/>
      <c r="F145" s="9"/>
      <c r="G145" s="9"/>
      <c r="H145" s="10"/>
      <c r="I145" s="1"/>
      <c r="J145" s="1"/>
      <c r="K145" s="1"/>
      <c r="L145" s="1"/>
      <c r="M145" s="1"/>
      <c r="N145" s="1"/>
    </row>
    <row r="146" spans="1:14" s="2" customFormat="1">
      <c r="A146" s="147"/>
      <c r="B146" s="340"/>
      <c r="C146" s="340"/>
      <c r="D146" s="9"/>
      <c r="E146" s="9"/>
      <c r="F146" s="9"/>
      <c r="G146" s="9"/>
      <c r="H146" s="10"/>
      <c r="I146" s="1"/>
      <c r="J146" s="1"/>
      <c r="K146" s="1"/>
      <c r="L146" s="1"/>
      <c r="M146" s="1"/>
      <c r="N146" s="1"/>
    </row>
    <row r="147" spans="1:14" s="2" customFormat="1">
      <c r="A147" s="147"/>
      <c r="B147" s="340"/>
      <c r="C147" s="340"/>
      <c r="D147" s="9"/>
      <c r="E147" s="9"/>
      <c r="F147" s="9"/>
      <c r="G147" s="9"/>
      <c r="H147" s="10"/>
      <c r="I147" s="1"/>
      <c r="J147" s="1"/>
      <c r="K147" s="1"/>
      <c r="L147" s="1"/>
      <c r="M147" s="1"/>
      <c r="N147" s="1"/>
    </row>
    <row r="148" spans="1:14" s="2" customFormat="1">
      <c r="A148" s="147"/>
      <c r="B148" s="340"/>
      <c r="C148" s="340"/>
      <c r="D148" s="9"/>
      <c r="E148" s="9"/>
      <c r="F148" s="9"/>
      <c r="G148" s="9"/>
      <c r="H148" s="10"/>
      <c r="I148" s="1"/>
      <c r="J148" s="1"/>
      <c r="K148" s="1"/>
      <c r="L148" s="1"/>
      <c r="M148" s="1"/>
      <c r="N148" s="1"/>
    </row>
    <row r="149" spans="1:14" s="2" customFormat="1">
      <c r="A149" s="147"/>
      <c r="B149" s="340"/>
      <c r="C149" s="340"/>
      <c r="D149" s="9"/>
      <c r="E149" s="9"/>
      <c r="F149" s="9"/>
      <c r="G149" s="9"/>
      <c r="H149" s="10"/>
      <c r="I149" s="1"/>
      <c r="J149" s="1"/>
      <c r="K149" s="1"/>
      <c r="L149" s="1"/>
      <c r="M149" s="1"/>
      <c r="N149" s="1"/>
    </row>
    <row r="150" spans="1:14" s="2" customFormat="1">
      <c r="A150" s="147"/>
      <c r="B150" s="340"/>
      <c r="C150" s="340"/>
      <c r="D150" s="9"/>
      <c r="E150" s="9"/>
      <c r="F150" s="9"/>
      <c r="G150" s="9"/>
      <c r="H150" s="10"/>
      <c r="I150" s="1"/>
      <c r="J150" s="1"/>
      <c r="K150" s="1"/>
      <c r="L150" s="1"/>
      <c r="M150" s="1"/>
      <c r="N150" s="1"/>
    </row>
    <row r="151" spans="1:14" s="2" customFormat="1">
      <c r="A151" s="147"/>
      <c r="B151" s="340"/>
      <c r="C151" s="340"/>
      <c r="D151" s="9"/>
      <c r="E151" s="9"/>
      <c r="F151" s="9"/>
      <c r="G151" s="9"/>
      <c r="H151" s="10"/>
      <c r="I151" s="1"/>
      <c r="J151" s="1"/>
      <c r="K151" s="1"/>
      <c r="L151" s="1"/>
      <c r="M151" s="1"/>
      <c r="N151" s="1"/>
    </row>
    <row r="152" spans="1:14" s="2" customFormat="1">
      <c r="A152" s="147"/>
      <c r="B152" s="340"/>
      <c r="C152" s="340"/>
      <c r="D152" s="9"/>
      <c r="E152" s="9"/>
      <c r="F152" s="9"/>
      <c r="G152" s="9"/>
      <c r="H152" s="10"/>
      <c r="I152" s="1"/>
      <c r="J152" s="1"/>
      <c r="K152" s="1"/>
      <c r="L152" s="1"/>
      <c r="M152" s="1"/>
      <c r="N152" s="1"/>
    </row>
    <row r="153" spans="1:14" s="2" customFormat="1">
      <c r="A153" s="147"/>
      <c r="B153" s="340"/>
      <c r="C153" s="340"/>
      <c r="D153" s="9"/>
      <c r="E153" s="9"/>
      <c r="F153" s="9"/>
      <c r="G153" s="9"/>
      <c r="H153" s="10"/>
      <c r="I153" s="1"/>
      <c r="J153" s="1"/>
      <c r="K153" s="1"/>
      <c r="L153" s="1"/>
      <c r="M153" s="1"/>
      <c r="N153" s="1"/>
    </row>
    <row r="154" spans="1:14" s="2" customFormat="1">
      <c r="A154" s="147"/>
      <c r="B154" s="340"/>
      <c r="C154" s="340"/>
      <c r="D154" s="9"/>
      <c r="E154" s="9"/>
      <c r="F154" s="9"/>
      <c r="G154" s="9"/>
      <c r="H154" s="10"/>
      <c r="I154" s="1"/>
      <c r="J154" s="1"/>
      <c r="K154" s="1"/>
      <c r="L154" s="1"/>
      <c r="M154" s="1"/>
      <c r="N154" s="1"/>
    </row>
    <row r="155" spans="1:14" s="2" customFormat="1">
      <c r="A155" s="147"/>
      <c r="B155" s="340"/>
      <c r="C155" s="340"/>
      <c r="D155" s="9"/>
      <c r="E155" s="9"/>
      <c r="F155" s="9"/>
      <c r="G155" s="9"/>
      <c r="H155" s="10"/>
      <c r="I155" s="1"/>
      <c r="J155" s="1"/>
      <c r="K155" s="1"/>
      <c r="L155" s="1"/>
      <c r="M155" s="1"/>
      <c r="N155" s="1"/>
    </row>
    <row r="156" spans="1:14" s="2" customFormat="1">
      <c r="A156" s="147"/>
      <c r="B156" s="340"/>
      <c r="C156" s="340"/>
      <c r="D156" s="9"/>
      <c r="E156" s="9"/>
      <c r="F156" s="9"/>
      <c r="G156" s="9"/>
      <c r="H156" s="10"/>
      <c r="I156" s="1"/>
      <c r="J156" s="1"/>
      <c r="K156" s="1"/>
      <c r="L156" s="1"/>
      <c r="M156" s="1"/>
      <c r="N156" s="1"/>
    </row>
    <row r="157" spans="1:14" s="2" customFormat="1">
      <c r="A157" s="147"/>
      <c r="B157" s="340"/>
      <c r="C157" s="340"/>
      <c r="D157" s="9"/>
      <c r="E157" s="9"/>
      <c r="F157" s="9"/>
      <c r="G157" s="9"/>
      <c r="H157" s="10"/>
      <c r="I157" s="1"/>
      <c r="J157" s="1"/>
      <c r="K157" s="1"/>
      <c r="L157" s="1"/>
      <c r="M157" s="1"/>
      <c r="N157" s="1"/>
    </row>
    <row r="158" spans="1:14" s="2" customFormat="1">
      <c r="A158" s="147"/>
      <c r="B158" s="340"/>
      <c r="C158" s="340"/>
      <c r="D158" s="9"/>
      <c r="E158" s="9"/>
      <c r="F158" s="9"/>
      <c r="G158" s="9"/>
      <c r="H158" s="10"/>
      <c r="I158" s="1"/>
      <c r="J158" s="1"/>
      <c r="K158" s="1"/>
      <c r="L158" s="1"/>
      <c r="M158" s="1"/>
      <c r="N158" s="1"/>
    </row>
    <row r="159" spans="1:14" s="2" customFormat="1">
      <c r="A159" s="147"/>
      <c r="B159" s="340"/>
      <c r="C159" s="340"/>
      <c r="D159" s="9"/>
      <c r="E159" s="9"/>
      <c r="F159" s="9"/>
      <c r="G159" s="9"/>
      <c r="H159" s="10"/>
      <c r="I159" s="1"/>
      <c r="J159" s="1"/>
      <c r="K159" s="1"/>
      <c r="L159" s="1"/>
      <c r="M159" s="1"/>
      <c r="N159" s="1"/>
    </row>
    <row r="160" spans="1:14" s="2" customFormat="1">
      <c r="A160" s="147"/>
      <c r="B160" s="340"/>
      <c r="C160" s="340"/>
      <c r="D160" s="9"/>
      <c r="E160" s="9"/>
      <c r="F160" s="9"/>
      <c r="G160" s="9"/>
      <c r="H160" s="10"/>
      <c r="I160" s="1"/>
      <c r="J160" s="1"/>
      <c r="K160" s="1"/>
      <c r="L160" s="1"/>
      <c r="M160" s="1"/>
      <c r="N160" s="1"/>
    </row>
    <row r="161" spans="1:14" s="2" customFormat="1">
      <c r="A161" s="147"/>
      <c r="B161" s="340"/>
      <c r="C161" s="340"/>
      <c r="D161" s="9"/>
      <c r="E161" s="9"/>
      <c r="F161" s="9"/>
      <c r="G161" s="9"/>
      <c r="H161" s="10"/>
      <c r="I161" s="1"/>
      <c r="J161" s="1"/>
      <c r="K161" s="1"/>
      <c r="L161" s="1"/>
      <c r="M161" s="1"/>
      <c r="N161" s="1"/>
    </row>
    <row r="162" spans="1:14" s="2" customFormat="1">
      <c r="A162" s="147"/>
      <c r="B162" s="340"/>
      <c r="C162" s="340"/>
      <c r="D162" s="9"/>
      <c r="E162" s="9"/>
      <c r="F162" s="9"/>
      <c r="G162" s="9"/>
      <c r="H162" s="10"/>
      <c r="I162" s="1"/>
      <c r="J162" s="1"/>
      <c r="K162" s="1"/>
      <c r="L162" s="1"/>
      <c r="M162" s="1"/>
      <c r="N162" s="1"/>
    </row>
    <row r="163" spans="1:14" s="2" customFormat="1">
      <c r="A163" s="147"/>
      <c r="B163" s="340"/>
      <c r="C163" s="340"/>
      <c r="D163" s="9"/>
      <c r="E163" s="9"/>
      <c r="F163" s="9"/>
      <c r="G163" s="9"/>
      <c r="H163" s="10"/>
      <c r="I163" s="1"/>
      <c r="J163" s="1"/>
      <c r="K163" s="1"/>
      <c r="L163" s="1"/>
      <c r="M163" s="1"/>
      <c r="N163" s="1"/>
    </row>
    <row r="164" spans="1:14" s="2" customFormat="1">
      <c r="A164" s="147"/>
      <c r="B164" s="340"/>
      <c r="C164" s="340"/>
      <c r="D164" s="9"/>
      <c r="E164" s="9"/>
      <c r="F164" s="9"/>
      <c r="G164" s="9"/>
      <c r="H164" s="10"/>
      <c r="I164" s="1"/>
      <c r="J164" s="1"/>
      <c r="K164" s="1"/>
      <c r="L164" s="1"/>
      <c r="M164" s="1"/>
      <c r="N164" s="1"/>
    </row>
    <row r="165" spans="1:14" s="2" customFormat="1">
      <c r="A165" s="147"/>
      <c r="B165" s="340"/>
      <c r="C165" s="340"/>
      <c r="D165" s="9"/>
      <c r="E165" s="9"/>
      <c r="F165" s="9"/>
      <c r="G165" s="9"/>
      <c r="H165" s="10"/>
      <c r="I165" s="1"/>
      <c r="J165" s="1"/>
      <c r="K165" s="1"/>
      <c r="L165" s="1"/>
      <c r="M165" s="1"/>
      <c r="N165" s="1"/>
    </row>
    <row r="166" spans="1:14" s="2" customFormat="1">
      <c r="A166" s="147"/>
      <c r="B166" s="340"/>
      <c r="C166" s="340"/>
      <c r="D166" s="9"/>
      <c r="E166" s="9"/>
      <c r="F166" s="9"/>
      <c r="G166" s="9"/>
      <c r="H166" s="10"/>
      <c r="I166" s="1"/>
      <c r="J166" s="1"/>
      <c r="K166" s="1"/>
      <c r="L166" s="1"/>
      <c r="M166" s="1"/>
      <c r="N166" s="1"/>
    </row>
    <row r="167" spans="1:14" s="2" customFormat="1">
      <c r="A167" s="147"/>
      <c r="B167" s="340"/>
      <c r="C167" s="340"/>
      <c r="D167" s="9"/>
      <c r="E167" s="9"/>
      <c r="F167" s="9"/>
      <c r="G167" s="9"/>
      <c r="H167" s="10"/>
      <c r="I167" s="1"/>
      <c r="J167" s="1"/>
      <c r="K167" s="1"/>
      <c r="L167" s="1"/>
      <c r="M167" s="1"/>
      <c r="N167" s="1"/>
    </row>
    <row r="168" spans="1:14" s="2" customFormat="1">
      <c r="A168" s="147"/>
      <c r="B168" s="340"/>
      <c r="C168" s="340"/>
      <c r="D168" s="9"/>
      <c r="E168" s="9"/>
      <c r="F168" s="9"/>
      <c r="G168" s="9"/>
      <c r="H168" s="10"/>
      <c r="I168" s="1"/>
      <c r="J168" s="1"/>
      <c r="K168" s="1"/>
      <c r="L168" s="1"/>
      <c r="M168" s="1"/>
      <c r="N168" s="1"/>
    </row>
    <row r="169" spans="1:14" s="2" customFormat="1">
      <c r="A169" s="147"/>
      <c r="B169" s="340"/>
      <c r="C169" s="340"/>
      <c r="D169" s="9"/>
      <c r="E169" s="9"/>
      <c r="F169" s="9"/>
      <c r="G169" s="9"/>
      <c r="H169" s="10"/>
      <c r="I169" s="1"/>
      <c r="J169" s="1"/>
      <c r="K169" s="1"/>
      <c r="L169" s="1"/>
      <c r="M169" s="1"/>
      <c r="N169" s="1"/>
    </row>
    <row r="170" spans="1:14" s="2" customFormat="1">
      <c r="A170" s="147"/>
      <c r="B170" s="340"/>
      <c r="C170" s="340"/>
      <c r="H170" s="1"/>
      <c r="I170" s="1"/>
      <c r="J170" s="1"/>
      <c r="K170" s="1"/>
      <c r="L170" s="1"/>
      <c r="M170" s="1"/>
      <c r="N170" s="1"/>
    </row>
    <row r="171" spans="1:14" s="2" customFormat="1">
      <c r="A171" s="147"/>
      <c r="B171" s="340"/>
      <c r="C171" s="340"/>
      <c r="H171" s="1"/>
      <c r="I171" s="1"/>
      <c r="J171" s="1"/>
      <c r="K171" s="1"/>
      <c r="L171" s="1"/>
      <c r="M171" s="1"/>
      <c r="N171" s="1"/>
    </row>
    <row r="172" spans="1:14" s="2" customFormat="1">
      <c r="A172" s="147"/>
      <c r="B172" s="340"/>
      <c r="C172" s="340"/>
      <c r="H172" s="1"/>
      <c r="I172" s="1"/>
      <c r="J172" s="1"/>
      <c r="K172" s="1"/>
      <c r="L172" s="1"/>
      <c r="M172" s="1"/>
      <c r="N172" s="1"/>
    </row>
    <row r="173" spans="1:14" s="2" customFormat="1">
      <c r="A173" s="147"/>
      <c r="B173" s="340"/>
      <c r="C173" s="340"/>
      <c r="H173" s="1"/>
      <c r="I173" s="1"/>
      <c r="J173" s="1"/>
      <c r="K173" s="1"/>
      <c r="L173" s="1"/>
      <c r="M173" s="1"/>
      <c r="N173" s="1"/>
    </row>
    <row r="174" spans="1:14" s="2" customFormat="1">
      <c r="A174" s="147"/>
      <c r="B174" s="340"/>
      <c r="C174" s="340"/>
      <c r="H174" s="1"/>
      <c r="I174" s="1"/>
      <c r="J174" s="1"/>
      <c r="K174" s="1"/>
      <c r="L174" s="1"/>
      <c r="M174" s="1"/>
      <c r="N174" s="1"/>
    </row>
    <row r="175" spans="1:14" s="2" customFormat="1">
      <c r="A175" s="147"/>
      <c r="B175" s="340"/>
      <c r="C175" s="340"/>
      <c r="H175" s="1"/>
      <c r="I175" s="1"/>
      <c r="J175" s="1"/>
      <c r="K175" s="1"/>
      <c r="L175" s="1"/>
      <c r="M175" s="1"/>
      <c r="N175" s="1"/>
    </row>
    <row r="176" spans="1:14" s="2" customFormat="1">
      <c r="A176" s="147"/>
      <c r="B176" s="340"/>
      <c r="C176" s="340"/>
      <c r="H176" s="1"/>
      <c r="I176" s="1"/>
      <c r="J176" s="1"/>
      <c r="K176" s="1"/>
      <c r="L176" s="1"/>
      <c r="M176" s="1"/>
      <c r="N176" s="1"/>
    </row>
    <row r="177" spans="1:14" s="2" customFormat="1">
      <c r="A177" s="147"/>
      <c r="B177" s="340"/>
      <c r="C177" s="340"/>
      <c r="H177" s="1"/>
      <c r="I177" s="1"/>
      <c r="J177" s="1"/>
      <c r="K177" s="1"/>
      <c r="L177" s="1"/>
      <c r="M177" s="1"/>
      <c r="N177" s="1"/>
    </row>
    <row r="178" spans="1:14" s="2" customFormat="1">
      <c r="A178" s="147"/>
      <c r="B178" s="340"/>
      <c r="C178" s="340"/>
      <c r="H178" s="1"/>
      <c r="I178" s="1"/>
      <c r="J178" s="1"/>
      <c r="K178" s="1"/>
      <c r="L178" s="1"/>
      <c r="M178" s="1"/>
      <c r="N178" s="1"/>
    </row>
    <row r="179" spans="1:14" s="2" customFormat="1">
      <c r="A179" s="147"/>
      <c r="B179" s="340"/>
      <c r="C179" s="340"/>
      <c r="H179" s="1"/>
      <c r="I179" s="1"/>
      <c r="J179" s="1"/>
      <c r="K179" s="1"/>
      <c r="L179" s="1"/>
      <c r="M179" s="1"/>
      <c r="N179" s="1"/>
    </row>
    <row r="180" spans="1:14" s="2" customFormat="1">
      <c r="A180" s="147"/>
      <c r="B180" s="340"/>
      <c r="C180" s="340"/>
      <c r="H180" s="1"/>
      <c r="I180" s="1"/>
      <c r="J180" s="1"/>
      <c r="K180" s="1"/>
      <c r="L180" s="1"/>
      <c r="M180" s="1"/>
      <c r="N180" s="1"/>
    </row>
    <row r="181" spans="1:14" s="2" customFormat="1">
      <c r="A181" s="147"/>
      <c r="B181" s="340"/>
      <c r="C181" s="340"/>
      <c r="H181" s="1"/>
      <c r="I181" s="1"/>
      <c r="J181" s="1"/>
      <c r="K181" s="1"/>
      <c r="L181" s="1"/>
      <c r="M181" s="1"/>
      <c r="N181" s="1"/>
    </row>
    <row r="182" spans="1:14" s="2" customFormat="1">
      <c r="A182" s="147"/>
      <c r="B182" s="340"/>
      <c r="C182" s="340"/>
      <c r="H182" s="1"/>
      <c r="I182" s="1"/>
      <c r="J182" s="1"/>
      <c r="K182" s="1"/>
      <c r="L182" s="1"/>
      <c r="M182" s="1"/>
      <c r="N182" s="1"/>
    </row>
    <row r="183" spans="1:14" s="2" customFormat="1">
      <c r="A183" s="147"/>
      <c r="B183" s="340"/>
      <c r="C183" s="340"/>
      <c r="H183" s="1"/>
      <c r="I183" s="1"/>
      <c r="J183" s="1"/>
      <c r="K183" s="1"/>
      <c r="L183" s="1"/>
      <c r="M183" s="1"/>
      <c r="N183" s="1"/>
    </row>
    <row r="184" spans="1:14" s="2" customFormat="1">
      <c r="A184" s="147"/>
      <c r="B184" s="340"/>
      <c r="C184" s="340"/>
      <c r="H184" s="1"/>
      <c r="I184" s="1"/>
      <c r="J184" s="1"/>
      <c r="K184" s="1"/>
      <c r="L184" s="1"/>
      <c r="M184" s="1"/>
      <c r="N184" s="1"/>
    </row>
    <row r="185" spans="1:14" s="2" customFormat="1">
      <c r="A185" s="147"/>
      <c r="B185" s="340"/>
      <c r="H185" s="1"/>
      <c r="I185" s="1"/>
      <c r="J185" s="1"/>
      <c r="K185" s="1"/>
      <c r="L185" s="1"/>
      <c r="M185" s="1"/>
      <c r="N185" s="1"/>
    </row>
    <row r="186" spans="1:14" s="2" customFormat="1">
      <c r="A186" s="147"/>
      <c r="B186" s="340"/>
      <c r="H186" s="1"/>
      <c r="I186" s="1"/>
      <c r="J186" s="1"/>
      <c r="K186" s="1"/>
      <c r="L186" s="1"/>
      <c r="M186" s="1"/>
      <c r="N186" s="1"/>
    </row>
    <row r="187" spans="1:14" s="2" customFormat="1">
      <c r="A187" s="147"/>
      <c r="B187" s="340"/>
      <c r="H187" s="1"/>
      <c r="I187" s="1"/>
      <c r="J187" s="1"/>
      <c r="K187" s="1"/>
      <c r="L187" s="1"/>
      <c r="M187" s="1"/>
      <c r="N187" s="1"/>
    </row>
    <row r="188" spans="1:14" s="2" customFormat="1">
      <c r="A188" s="147"/>
      <c r="B188" s="340"/>
      <c r="H188" s="1"/>
      <c r="I188" s="1"/>
      <c r="J188" s="1"/>
      <c r="K188" s="1"/>
      <c r="L188" s="1"/>
      <c r="M188" s="1"/>
      <c r="N188" s="1"/>
    </row>
    <row r="189" spans="1:14" s="2" customFormat="1">
      <c r="A189" s="147"/>
      <c r="B189" s="340"/>
      <c r="H189" s="1"/>
      <c r="I189" s="1"/>
      <c r="J189" s="1"/>
      <c r="K189" s="1"/>
      <c r="L189" s="1"/>
      <c r="M189" s="1"/>
      <c r="N189" s="1"/>
    </row>
    <row r="190" spans="1:14" s="2" customFormat="1">
      <c r="A190" s="147"/>
      <c r="B190" s="340"/>
      <c r="H190" s="1"/>
      <c r="I190" s="1"/>
      <c r="J190" s="1"/>
      <c r="K190" s="1"/>
      <c r="L190" s="1"/>
      <c r="M190" s="1"/>
      <c r="N190" s="1"/>
    </row>
    <row r="191" spans="1:14" s="2" customFormat="1">
      <c r="A191" s="147"/>
      <c r="B191" s="340"/>
      <c r="H191" s="1"/>
      <c r="I191" s="1"/>
      <c r="J191" s="1"/>
      <c r="K191" s="1"/>
      <c r="L191" s="1"/>
      <c r="M191" s="1"/>
      <c r="N191" s="1"/>
    </row>
    <row r="192" spans="1:14" s="2" customFormat="1">
      <c r="A192" s="147"/>
      <c r="B192" s="340"/>
      <c r="H192" s="1"/>
      <c r="I192" s="1"/>
      <c r="J192" s="1"/>
      <c r="K192" s="1"/>
      <c r="L192" s="1"/>
      <c r="M192" s="1"/>
      <c r="N192" s="1"/>
    </row>
    <row r="193" spans="1:14" s="2" customFormat="1">
      <c r="A193" s="147"/>
      <c r="B193" s="340"/>
      <c r="H193" s="1"/>
      <c r="I193" s="1"/>
      <c r="J193" s="1"/>
      <c r="K193" s="1"/>
      <c r="L193" s="1"/>
      <c r="M193" s="1"/>
      <c r="N193" s="1"/>
    </row>
    <row r="194" spans="1:14" s="2" customFormat="1">
      <c r="A194" s="147"/>
      <c r="B194" s="340"/>
      <c r="H194" s="1"/>
      <c r="I194" s="1"/>
      <c r="J194" s="1"/>
      <c r="K194" s="1"/>
      <c r="L194" s="1"/>
      <c r="M194" s="1"/>
      <c r="N194" s="1"/>
    </row>
    <row r="195" spans="1:14" s="2" customFormat="1">
      <c r="A195" s="147"/>
      <c r="B195" s="340"/>
      <c r="H195" s="1"/>
      <c r="I195" s="1"/>
      <c r="J195" s="1"/>
      <c r="K195" s="1"/>
      <c r="L195" s="1"/>
      <c r="M195" s="1"/>
      <c r="N195" s="1"/>
    </row>
    <row r="196" spans="1:14" s="2" customFormat="1">
      <c r="A196" s="147"/>
      <c r="B196" s="340"/>
      <c r="H196" s="1"/>
      <c r="I196" s="1"/>
      <c r="J196" s="1"/>
      <c r="K196" s="1"/>
      <c r="L196" s="1"/>
      <c r="M196" s="1"/>
      <c r="N196" s="1"/>
    </row>
    <row r="197" spans="1:14" s="2" customFormat="1">
      <c r="A197" s="147"/>
      <c r="B197" s="340"/>
      <c r="H197" s="1"/>
      <c r="I197" s="1"/>
      <c r="J197" s="1"/>
      <c r="K197" s="1"/>
      <c r="L197" s="1"/>
      <c r="M197" s="1"/>
      <c r="N197" s="1"/>
    </row>
    <row r="198" spans="1:14" s="2" customFormat="1">
      <c r="A198" s="147"/>
      <c r="B198" s="340"/>
      <c r="H198" s="1"/>
      <c r="I198" s="1"/>
      <c r="J198" s="1"/>
      <c r="K198" s="1"/>
      <c r="L198" s="1"/>
      <c r="M198" s="1"/>
      <c r="N198" s="1"/>
    </row>
    <row r="199" spans="1:14" s="2" customFormat="1">
      <c r="A199" s="147"/>
      <c r="B199" s="340"/>
      <c r="H199" s="1"/>
      <c r="I199" s="1"/>
      <c r="J199" s="1"/>
      <c r="K199" s="1"/>
      <c r="L199" s="1"/>
      <c r="M199" s="1"/>
      <c r="N199" s="1"/>
    </row>
    <row r="200" spans="1:14" s="2" customFormat="1">
      <c r="A200" s="147"/>
      <c r="B200" s="340"/>
      <c r="H200" s="1"/>
      <c r="I200" s="1"/>
      <c r="J200" s="1"/>
      <c r="K200" s="1"/>
      <c r="L200" s="1"/>
      <c r="M200" s="1"/>
      <c r="N200" s="1"/>
    </row>
    <row r="201" spans="1:14" s="2" customFormat="1">
      <c r="A201" s="147"/>
      <c r="B201" s="340"/>
      <c r="H201" s="1"/>
      <c r="I201" s="1"/>
      <c r="J201" s="1"/>
      <c r="K201" s="1"/>
      <c r="L201" s="1"/>
      <c r="M201" s="1"/>
      <c r="N201" s="1"/>
    </row>
    <row r="202" spans="1:14" s="2" customFormat="1">
      <c r="A202" s="147"/>
      <c r="B202" s="340"/>
      <c r="H202" s="1"/>
      <c r="I202" s="1"/>
      <c r="J202" s="1"/>
      <c r="K202" s="1"/>
      <c r="L202" s="1"/>
      <c r="M202" s="1"/>
      <c r="N202" s="1"/>
    </row>
    <row r="203" spans="1:14" s="2" customFormat="1">
      <c r="A203" s="147"/>
      <c r="B203" s="340"/>
      <c r="H203" s="1"/>
      <c r="I203" s="1"/>
      <c r="J203" s="1"/>
      <c r="K203" s="1"/>
      <c r="L203" s="1"/>
      <c r="M203" s="1"/>
      <c r="N203" s="1"/>
    </row>
    <row r="204" spans="1:14" s="2" customFormat="1">
      <c r="A204" s="147"/>
      <c r="B204" s="340"/>
      <c r="H204" s="1"/>
      <c r="I204" s="1"/>
      <c r="J204" s="1"/>
      <c r="K204" s="1"/>
      <c r="L204" s="1"/>
      <c r="M204" s="1"/>
      <c r="N204" s="1"/>
    </row>
    <row r="205" spans="1:14" s="2" customFormat="1">
      <c r="A205" s="147"/>
      <c r="B205" s="340"/>
      <c r="H205" s="1"/>
      <c r="I205" s="1"/>
      <c r="J205" s="1"/>
      <c r="K205" s="1"/>
      <c r="L205" s="1"/>
      <c r="M205" s="1"/>
      <c r="N205" s="1"/>
    </row>
    <row r="206" spans="1:14" s="2" customFormat="1">
      <c r="A206" s="147"/>
      <c r="B206" s="340"/>
      <c r="H206" s="1"/>
      <c r="I206" s="1"/>
      <c r="J206" s="1"/>
      <c r="K206" s="1"/>
      <c r="L206" s="1"/>
      <c r="M206" s="1"/>
      <c r="N206" s="1"/>
    </row>
    <row r="207" spans="1:14" s="2" customFormat="1">
      <c r="A207" s="147"/>
      <c r="B207" s="340"/>
      <c r="H207" s="1"/>
      <c r="I207" s="1"/>
      <c r="J207" s="1"/>
      <c r="K207" s="1"/>
      <c r="L207" s="1"/>
      <c r="M207" s="1"/>
      <c r="N207" s="1"/>
    </row>
    <row r="208" spans="1:14" s="2" customFormat="1">
      <c r="A208" s="147"/>
      <c r="B208" s="340"/>
      <c r="H208" s="1"/>
      <c r="I208" s="1"/>
      <c r="J208" s="1"/>
      <c r="K208" s="1"/>
      <c r="L208" s="1"/>
      <c r="M208" s="1"/>
      <c r="N208" s="1"/>
    </row>
    <row r="209" spans="1:14" s="2" customFormat="1">
      <c r="A209" s="147"/>
      <c r="B209" s="340"/>
      <c r="H209" s="1"/>
      <c r="I209" s="1"/>
      <c r="J209" s="1"/>
      <c r="K209" s="1"/>
      <c r="L209" s="1"/>
      <c r="M209" s="1"/>
      <c r="N209" s="1"/>
    </row>
    <row r="210" spans="1:14" s="2" customFormat="1">
      <c r="A210" s="147"/>
      <c r="B210" s="340"/>
      <c r="H210" s="1"/>
      <c r="I210" s="1"/>
      <c r="J210" s="1"/>
      <c r="K210" s="1"/>
      <c r="L210" s="1"/>
      <c r="M210" s="1"/>
      <c r="N210" s="1"/>
    </row>
    <row r="211" spans="1:14" s="2" customFormat="1">
      <c r="A211" s="147"/>
      <c r="B211" s="340"/>
      <c r="H211" s="1"/>
      <c r="I211" s="1"/>
      <c r="J211" s="1"/>
      <c r="K211" s="1"/>
      <c r="L211" s="1"/>
      <c r="M211" s="1"/>
      <c r="N211" s="1"/>
    </row>
    <row r="212" spans="1:14" s="2" customFormat="1">
      <c r="A212" s="147"/>
      <c r="B212" s="340"/>
      <c r="H212" s="1"/>
      <c r="I212" s="1"/>
      <c r="J212" s="1"/>
      <c r="K212" s="1"/>
      <c r="L212" s="1"/>
      <c r="M212" s="1"/>
      <c r="N212" s="1"/>
    </row>
    <row r="213" spans="1:14" s="2" customFormat="1">
      <c r="A213" s="147"/>
      <c r="B213" s="340"/>
      <c r="H213" s="1"/>
      <c r="I213" s="1"/>
      <c r="J213" s="1"/>
      <c r="K213" s="1"/>
      <c r="L213" s="1"/>
      <c r="M213" s="1"/>
      <c r="N213" s="1"/>
    </row>
    <row r="214" spans="1:14" s="2" customFormat="1">
      <c r="A214" s="147"/>
      <c r="B214" s="340"/>
      <c r="H214" s="1"/>
      <c r="I214" s="1"/>
      <c r="J214" s="1"/>
      <c r="K214" s="1"/>
      <c r="L214" s="1"/>
      <c r="M214" s="1"/>
      <c r="N214" s="1"/>
    </row>
    <row r="215" spans="1:14" s="2" customFormat="1">
      <c r="A215" s="147"/>
      <c r="B215" s="340"/>
      <c r="H215" s="1"/>
      <c r="I215" s="1"/>
      <c r="J215" s="1"/>
      <c r="K215" s="1"/>
      <c r="L215" s="1"/>
      <c r="M215" s="1"/>
      <c r="N215" s="1"/>
    </row>
    <row r="216" spans="1:14" s="2" customFormat="1">
      <c r="A216" s="147"/>
      <c r="B216" s="340"/>
      <c r="H216" s="1"/>
      <c r="I216" s="1"/>
      <c r="J216" s="1"/>
      <c r="K216" s="1"/>
      <c r="L216" s="1"/>
      <c r="M216" s="1"/>
      <c r="N216" s="1"/>
    </row>
    <row r="217" spans="1:14" s="2" customFormat="1">
      <c r="A217" s="147"/>
      <c r="B217" s="340"/>
      <c r="H217" s="1"/>
      <c r="I217" s="1"/>
      <c r="J217" s="1"/>
      <c r="K217" s="1"/>
      <c r="L217" s="1"/>
      <c r="M217" s="1"/>
      <c r="N217" s="1"/>
    </row>
    <row r="218" spans="1:14" s="2" customFormat="1">
      <c r="A218" s="147"/>
      <c r="B218" s="340"/>
      <c r="H218" s="1"/>
      <c r="I218" s="1"/>
      <c r="J218" s="1"/>
      <c r="K218" s="1"/>
      <c r="L218" s="1"/>
      <c r="M218" s="1"/>
      <c r="N218" s="1"/>
    </row>
    <row r="219" spans="1:14" s="2" customFormat="1">
      <c r="A219" s="147"/>
      <c r="B219" s="340"/>
      <c r="H219" s="1"/>
      <c r="I219" s="1"/>
      <c r="J219" s="1"/>
      <c r="K219" s="1"/>
      <c r="L219" s="1"/>
      <c r="M219" s="1"/>
      <c r="N219" s="1"/>
    </row>
    <row r="220" spans="1:14" s="2" customFormat="1">
      <c r="A220" s="147"/>
      <c r="B220" s="340"/>
      <c r="H220" s="1"/>
      <c r="I220" s="1"/>
      <c r="J220" s="1"/>
      <c r="K220" s="1"/>
      <c r="L220" s="1"/>
      <c r="M220" s="1"/>
      <c r="N220" s="1"/>
    </row>
    <row r="221" spans="1:14" s="2" customFormat="1">
      <c r="A221" s="147"/>
      <c r="B221" s="340"/>
      <c r="H221" s="1"/>
      <c r="I221" s="1"/>
      <c r="J221" s="1"/>
      <c r="K221" s="1"/>
      <c r="L221" s="1"/>
      <c r="M221" s="1"/>
      <c r="N221" s="1"/>
    </row>
    <row r="222" spans="1:14" s="2" customFormat="1">
      <c r="A222" s="147"/>
      <c r="B222" s="340"/>
      <c r="H222" s="1"/>
      <c r="I222" s="1"/>
      <c r="J222" s="1"/>
      <c r="K222" s="1"/>
      <c r="L222" s="1"/>
      <c r="M222" s="1"/>
      <c r="N222" s="1"/>
    </row>
    <row r="223" spans="1:14" s="2" customFormat="1">
      <c r="A223" s="147"/>
      <c r="B223" s="340"/>
      <c r="H223" s="1"/>
      <c r="I223" s="1"/>
      <c r="J223" s="1"/>
      <c r="K223" s="1"/>
      <c r="L223" s="1"/>
      <c r="M223" s="1"/>
      <c r="N223" s="1"/>
    </row>
    <row r="224" spans="1:14" s="2" customFormat="1">
      <c r="A224" s="147"/>
      <c r="B224" s="340"/>
      <c r="H224" s="1"/>
      <c r="I224" s="1"/>
      <c r="J224" s="1"/>
      <c r="K224" s="1"/>
      <c r="L224" s="1"/>
      <c r="M224" s="1"/>
      <c r="N224" s="1"/>
    </row>
    <row r="225" spans="1:14" s="2" customFormat="1">
      <c r="A225" s="147"/>
      <c r="B225" s="340"/>
      <c r="H225" s="1"/>
      <c r="I225" s="1"/>
      <c r="J225" s="1"/>
      <c r="K225" s="1"/>
      <c r="L225" s="1"/>
      <c r="M225" s="1"/>
      <c r="N225" s="1"/>
    </row>
    <row r="226" spans="1:14" s="2" customFormat="1">
      <c r="A226" s="147"/>
      <c r="B226" s="340"/>
      <c r="H226" s="1"/>
      <c r="I226" s="1"/>
      <c r="J226" s="1"/>
      <c r="K226" s="1"/>
      <c r="L226" s="1"/>
      <c r="M226" s="1"/>
      <c r="N226" s="1"/>
    </row>
    <row r="227" spans="1:14" s="2" customFormat="1">
      <c r="A227" s="147"/>
      <c r="B227" s="340"/>
      <c r="H227" s="1"/>
      <c r="I227" s="1"/>
      <c r="J227" s="1"/>
      <c r="K227" s="1"/>
      <c r="L227" s="1"/>
      <c r="M227" s="1"/>
      <c r="N227" s="1"/>
    </row>
    <row r="228" spans="1:14" s="2" customFormat="1">
      <c r="A228" s="147"/>
      <c r="B228" s="340"/>
      <c r="H228" s="1"/>
      <c r="I228" s="1"/>
      <c r="J228" s="1"/>
      <c r="K228" s="1"/>
      <c r="L228" s="1"/>
      <c r="M228" s="1"/>
      <c r="N228" s="1"/>
    </row>
    <row r="229" spans="1:14" s="2" customFormat="1">
      <c r="A229" s="147"/>
      <c r="B229" s="340"/>
      <c r="H229" s="1"/>
      <c r="I229" s="1"/>
      <c r="J229" s="1"/>
      <c r="K229" s="1"/>
      <c r="L229" s="1"/>
      <c r="M229" s="1"/>
      <c r="N229" s="1"/>
    </row>
    <row r="230" spans="1:14" s="2" customFormat="1">
      <c r="A230" s="147"/>
      <c r="B230" s="340"/>
      <c r="H230" s="1"/>
      <c r="I230" s="1"/>
      <c r="J230" s="1"/>
      <c r="K230" s="1"/>
      <c r="L230" s="1"/>
      <c r="M230" s="1"/>
      <c r="N230" s="1"/>
    </row>
    <row r="231" spans="1:14" s="2" customFormat="1">
      <c r="A231" s="147"/>
      <c r="B231" s="340"/>
      <c r="H231" s="1"/>
      <c r="I231" s="1"/>
      <c r="J231" s="1"/>
      <c r="K231" s="1"/>
      <c r="L231" s="1"/>
      <c r="M231" s="1"/>
      <c r="N231" s="1"/>
    </row>
    <row r="232" spans="1:14" s="2" customFormat="1">
      <c r="A232" s="147"/>
      <c r="B232" s="340"/>
      <c r="H232" s="1"/>
      <c r="I232" s="1"/>
      <c r="J232" s="1"/>
      <c r="K232" s="1"/>
      <c r="L232" s="1"/>
      <c r="M232" s="1"/>
      <c r="N232" s="1"/>
    </row>
    <row r="233" spans="1:14" s="2" customFormat="1">
      <c r="A233" s="147"/>
      <c r="B233" s="340"/>
      <c r="H233" s="1"/>
      <c r="I233" s="1"/>
      <c r="J233" s="1"/>
      <c r="K233" s="1"/>
      <c r="L233" s="1"/>
      <c r="M233" s="1"/>
      <c r="N233" s="1"/>
    </row>
    <row r="234" spans="1:14" s="2" customFormat="1">
      <c r="A234" s="147"/>
      <c r="B234" s="340"/>
      <c r="H234" s="1"/>
      <c r="I234" s="1"/>
      <c r="J234" s="1"/>
      <c r="K234" s="1"/>
      <c r="L234" s="1"/>
      <c r="M234" s="1"/>
      <c r="N234" s="1"/>
    </row>
    <row r="235" spans="1:14" s="2" customFormat="1">
      <c r="A235" s="147"/>
      <c r="B235" s="340"/>
      <c r="H235" s="1"/>
      <c r="I235" s="1"/>
      <c r="J235" s="1"/>
      <c r="K235" s="1"/>
      <c r="L235" s="1"/>
      <c r="M235" s="1"/>
      <c r="N235" s="1"/>
    </row>
    <row r="236" spans="1:14" s="2" customFormat="1">
      <c r="A236" s="147"/>
      <c r="B236" s="340"/>
      <c r="H236" s="1"/>
      <c r="I236" s="1"/>
      <c r="J236" s="1"/>
      <c r="K236" s="1"/>
      <c r="L236" s="1"/>
      <c r="M236" s="1"/>
      <c r="N236" s="1"/>
    </row>
    <row r="237" spans="1:14" s="2" customFormat="1">
      <c r="A237" s="147"/>
      <c r="B237" s="340"/>
      <c r="H237" s="1"/>
      <c r="I237" s="1"/>
      <c r="J237" s="1"/>
      <c r="K237" s="1"/>
      <c r="L237" s="1"/>
      <c r="M237" s="1"/>
      <c r="N237" s="1"/>
    </row>
    <row r="238" spans="1:14" s="2" customFormat="1">
      <c r="A238" s="147"/>
      <c r="B238" s="340"/>
      <c r="H238" s="1"/>
      <c r="I238" s="1"/>
      <c r="J238" s="1"/>
      <c r="K238" s="1"/>
      <c r="L238" s="1"/>
      <c r="M238" s="1"/>
      <c r="N238" s="1"/>
    </row>
    <row r="239" spans="1:14" s="2" customFormat="1">
      <c r="A239" s="147"/>
      <c r="B239" s="340"/>
      <c r="H239" s="1"/>
      <c r="I239" s="1"/>
      <c r="J239" s="1"/>
      <c r="K239" s="1"/>
      <c r="L239" s="1"/>
      <c r="M239" s="1"/>
      <c r="N239" s="1"/>
    </row>
    <row r="240" spans="1:14" s="2" customFormat="1">
      <c r="A240" s="147"/>
      <c r="B240" s="340"/>
      <c r="H240" s="1"/>
      <c r="I240" s="1"/>
      <c r="J240" s="1"/>
      <c r="K240" s="1"/>
      <c r="L240" s="1"/>
      <c r="M240" s="1"/>
      <c r="N240" s="1"/>
    </row>
    <row r="241" spans="1:14" s="2" customFormat="1">
      <c r="A241" s="147"/>
      <c r="B241" s="340"/>
      <c r="H241" s="1"/>
      <c r="I241" s="1"/>
      <c r="J241" s="1"/>
      <c r="K241" s="1"/>
      <c r="L241" s="1"/>
      <c r="M241" s="1"/>
      <c r="N241" s="1"/>
    </row>
    <row r="242" spans="1:14" s="2" customFormat="1">
      <c r="A242" s="147"/>
      <c r="B242" s="340"/>
      <c r="H242" s="1"/>
      <c r="I242" s="1"/>
      <c r="J242" s="1"/>
      <c r="K242" s="1"/>
      <c r="L242" s="1"/>
      <c r="M242" s="1"/>
      <c r="N242" s="1"/>
    </row>
    <row r="243" spans="1:14" s="2" customFormat="1">
      <c r="A243" s="147"/>
      <c r="B243" s="340"/>
      <c r="H243" s="1"/>
      <c r="I243" s="1"/>
      <c r="J243" s="1"/>
      <c r="K243" s="1"/>
      <c r="L243" s="1"/>
      <c r="M243" s="1"/>
      <c r="N243" s="1"/>
    </row>
    <row r="244" spans="1:14" s="2" customFormat="1">
      <c r="A244" s="147"/>
      <c r="B244" s="340"/>
      <c r="H244" s="1"/>
      <c r="I244" s="1"/>
      <c r="J244" s="1"/>
      <c r="K244" s="1"/>
      <c r="L244" s="1"/>
      <c r="M244" s="1"/>
      <c r="N244" s="1"/>
    </row>
    <row r="245" spans="1:14" s="2" customFormat="1">
      <c r="A245" s="147"/>
      <c r="B245" s="340"/>
      <c r="H245" s="1"/>
      <c r="I245" s="1"/>
      <c r="J245" s="1"/>
      <c r="K245" s="1"/>
      <c r="L245" s="1"/>
      <c r="M245" s="1"/>
      <c r="N245" s="1"/>
    </row>
    <row r="246" spans="1:14" s="2" customFormat="1">
      <c r="A246" s="147"/>
      <c r="B246" s="340"/>
      <c r="H246" s="1"/>
      <c r="I246" s="1"/>
      <c r="J246" s="1"/>
      <c r="K246" s="1"/>
      <c r="L246" s="1"/>
      <c r="M246" s="1"/>
      <c r="N246" s="1"/>
    </row>
    <row r="247" spans="1:14" s="2" customFormat="1">
      <c r="A247" s="147"/>
      <c r="B247" s="340"/>
      <c r="H247" s="1"/>
      <c r="I247" s="1"/>
      <c r="J247" s="1"/>
      <c r="K247" s="1"/>
      <c r="L247" s="1"/>
      <c r="M247" s="1"/>
      <c r="N247" s="1"/>
    </row>
    <row r="248" spans="1:14" s="2" customFormat="1">
      <c r="A248" s="147"/>
      <c r="B248" s="340"/>
      <c r="H248" s="1"/>
      <c r="I248" s="1"/>
      <c r="J248" s="1"/>
      <c r="K248" s="1"/>
      <c r="L248" s="1"/>
      <c r="M248" s="1"/>
      <c r="N248" s="1"/>
    </row>
    <row r="249" spans="1:14" s="2" customFormat="1">
      <c r="A249" s="147"/>
      <c r="B249" s="340"/>
      <c r="H249" s="1"/>
      <c r="I249" s="1"/>
      <c r="J249" s="1"/>
      <c r="K249" s="1"/>
      <c r="L249" s="1"/>
      <c r="M249" s="1"/>
      <c r="N249" s="1"/>
    </row>
    <row r="250" spans="1:14" s="2" customFormat="1">
      <c r="A250" s="147"/>
      <c r="B250" s="340"/>
      <c r="H250" s="1"/>
      <c r="I250" s="1"/>
      <c r="J250" s="1"/>
      <c r="K250" s="1"/>
      <c r="L250" s="1"/>
      <c r="M250" s="1"/>
      <c r="N250" s="1"/>
    </row>
    <row r="251" spans="1:14" s="2" customFormat="1">
      <c r="A251" s="147"/>
      <c r="B251" s="340"/>
      <c r="H251" s="1"/>
      <c r="I251" s="1"/>
      <c r="J251" s="1"/>
      <c r="K251" s="1"/>
      <c r="L251" s="1"/>
      <c r="M251" s="1"/>
      <c r="N251" s="1"/>
    </row>
    <row r="252" spans="1:14" s="2" customFormat="1">
      <c r="A252" s="147"/>
      <c r="B252" s="340"/>
      <c r="H252" s="1"/>
      <c r="I252" s="1"/>
      <c r="J252" s="1"/>
      <c r="K252" s="1"/>
      <c r="L252" s="1"/>
      <c r="M252" s="1"/>
      <c r="N252" s="1"/>
    </row>
    <row r="253" spans="1:14" s="2" customFormat="1">
      <c r="A253" s="147"/>
      <c r="B253" s="340"/>
      <c r="H253" s="1"/>
      <c r="I253" s="1"/>
      <c r="J253" s="1"/>
      <c r="K253" s="1"/>
      <c r="L253" s="1"/>
      <c r="M253" s="1"/>
      <c r="N253" s="1"/>
    </row>
    <row r="254" spans="1:14" s="2" customFormat="1">
      <c r="A254" s="147"/>
      <c r="B254" s="340"/>
      <c r="H254" s="1"/>
      <c r="I254" s="1"/>
      <c r="J254" s="1"/>
      <c r="K254" s="1"/>
      <c r="L254" s="1"/>
      <c r="M254" s="1"/>
      <c r="N254" s="1"/>
    </row>
    <row r="255" spans="1:14" s="2" customFormat="1">
      <c r="A255" s="147"/>
      <c r="B255" s="340"/>
      <c r="H255" s="1"/>
      <c r="I255" s="1"/>
      <c r="J255" s="1"/>
      <c r="K255" s="1"/>
      <c r="L255" s="1"/>
      <c r="M255" s="1"/>
      <c r="N255" s="1"/>
    </row>
    <row r="256" spans="1:14" s="2" customFormat="1">
      <c r="A256" s="147"/>
      <c r="B256" s="340"/>
      <c r="H256" s="1"/>
      <c r="I256" s="1"/>
      <c r="J256" s="1"/>
      <c r="K256" s="1"/>
      <c r="L256" s="1"/>
      <c r="M256" s="1"/>
      <c r="N256" s="1"/>
    </row>
    <row r="257" spans="1:14" s="2" customFormat="1">
      <c r="A257" s="147"/>
      <c r="B257" s="340"/>
      <c r="H257" s="1"/>
      <c r="I257" s="1"/>
      <c r="J257" s="1"/>
      <c r="K257" s="1"/>
      <c r="L257" s="1"/>
      <c r="M257" s="1"/>
      <c r="N257" s="1"/>
    </row>
    <row r="258" spans="1:14" s="2" customFormat="1">
      <c r="A258" s="147"/>
      <c r="B258" s="340"/>
      <c r="H258" s="1"/>
      <c r="I258" s="1"/>
      <c r="J258" s="1"/>
      <c r="K258" s="1"/>
      <c r="L258" s="1"/>
      <c r="M258" s="1"/>
      <c r="N258" s="1"/>
    </row>
    <row r="259" spans="1:14" s="2" customFormat="1">
      <c r="A259" s="147"/>
      <c r="B259" s="340"/>
      <c r="H259" s="1"/>
      <c r="I259" s="1"/>
      <c r="J259" s="1"/>
      <c r="K259" s="1"/>
      <c r="L259" s="1"/>
      <c r="M259" s="1"/>
      <c r="N259" s="1"/>
    </row>
    <row r="260" spans="1:14" s="2" customFormat="1">
      <c r="A260" s="147"/>
      <c r="B260" s="340"/>
      <c r="H260" s="1"/>
      <c r="I260" s="1"/>
      <c r="J260" s="1"/>
      <c r="K260" s="1"/>
      <c r="L260" s="1"/>
      <c r="M260" s="1"/>
      <c r="N260" s="1"/>
    </row>
    <row r="261" spans="1:14" s="2" customFormat="1">
      <c r="A261" s="147"/>
      <c r="B261" s="340"/>
      <c r="H261" s="1"/>
      <c r="I261" s="1"/>
      <c r="J261" s="1"/>
      <c r="K261" s="1"/>
      <c r="L261" s="1"/>
      <c r="M261" s="1"/>
      <c r="N261" s="1"/>
    </row>
    <row r="262" spans="1:14" s="2" customFormat="1">
      <c r="A262" s="147"/>
      <c r="B262" s="340"/>
      <c r="H262" s="1"/>
      <c r="I262" s="1"/>
      <c r="J262" s="1"/>
      <c r="K262" s="1"/>
      <c r="L262" s="1"/>
      <c r="M262" s="1"/>
      <c r="N262" s="1"/>
    </row>
    <row r="263" spans="1:14" s="2" customFormat="1">
      <c r="A263" s="147"/>
      <c r="B263" s="340"/>
      <c r="H263" s="1"/>
      <c r="I263" s="1"/>
      <c r="J263" s="1"/>
      <c r="K263" s="1"/>
      <c r="L263" s="1"/>
      <c r="M263" s="1"/>
      <c r="N263" s="1"/>
    </row>
    <row r="264" spans="1:14" s="2" customFormat="1">
      <c r="A264" s="147"/>
      <c r="B264" s="340"/>
      <c r="H264" s="1"/>
      <c r="I264" s="1"/>
      <c r="J264" s="1"/>
      <c r="K264" s="1"/>
      <c r="L264" s="1"/>
      <c r="M264" s="1"/>
      <c r="N264" s="1"/>
    </row>
    <row r="265" spans="1:14" s="2" customFormat="1">
      <c r="A265" s="147"/>
      <c r="B265" s="340"/>
      <c r="H265" s="1"/>
      <c r="I265" s="1"/>
      <c r="J265" s="1"/>
      <c r="K265" s="1"/>
      <c r="L265" s="1"/>
      <c r="M265" s="1"/>
      <c r="N265" s="1"/>
    </row>
    <row r="266" spans="1:14" s="2" customFormat="1">
      <c r="A266" s="147"/>
      <c r="B266" s="340"/>
      <c r="H266" s="1"/>
      <c r="I266" s="1"/>
      <c r="J266" s="1"/>
      <c r="K266" s="1"/>
      <c r="L266" s="1"/>
      <c r="M266" s="1"/>
      <c r="N266" s="1"/>
    </row>
    <row r="267" spans="1:14" s="2" customFormat="1">
      <c r="A267" s="147"/>
      <c r="B267" s="340"/>
      <c r="H267" s="1"/>
      <c r="I267" s="1"/>
      <c r="J267" s="1"/>
      <c r="K267" s="1"/>
      <c r="L267" s="1"/>
      <c r="M267" s="1"/>
      <c r="N267" s="1"/>
    </row>
    <row r="268" spans="1:14" s="2" customFormat="1">
      <c r="A268" s="147"/>
      <c r="B268" s="340"/>
      <c r="H268" s="1"/>
      <c r="I268" s="1"/>
      <c r="J268" s="1"/>
      <c r="K268" s="1"/>
      <c r="L268" s="1"/>
      <c r="M268" s="1"/>
      <c r="N268" s="1"/>
    </row>
    <row r="269" spans="1:14" s="2" customFormat="1">
      <c r="A269" s="147"/>
      <c r="B269" s="340"/>
      <c r="H269" s="1"/>
      <c r="I269" s="1"/>
      <c r="J269" s="1"/>
      <c r="K269" s="1"/>
      <c r="L269" s="1"/>
      <c r="M269" s="1"/>
      <c r="N269" s="1"/>
    </row>
    <row r="270" spans="1:14" s="2" customFormat="1">
      <c r="A270" s="147"/>
      <c r="B270" s="340"/>
      <c r="H270" s="1"/>
      <c r="I270" s="1"/>
      <c r="J270" s="1"/>
      <c r="K270" s="1"/>
      <c r="L270" s="1"/>
      <c r="M270" s="1"/>
      <c r="N270" s="1"/>
    </row>
    <row r="271" spans="1:14" s="2" customFormat="1">
      <c r="A271" s="147"/>
      <c r="B271" s="340"/>
      <c r="H271" s="1"/>
      <c r="I271" s="1"/>
      <c r="J271" s="1"/>
      <c r="K271" s="1"/>
      <c r="L271" s="1"/>
      <c r="M271" s="1"/>
      <c r="N271" s="1"/>
    </row>
    <row r="272" spans="1:14" s="2" customFormat="1">
      <c r="A272" s="147"/>
      <c r="B272" s="340"/>
      <c r="H272" s="1"/>
      <c r="I272" s="1"/>
      <c r="J272" s="1"/>
      <c r="K272" s="1"/>
      <c r="L272" s="1"/>
      <c r="M272" s="1"/>
      <c r="N272" s="1"/>
    </row>
    <row r="273" spans="1:14" s="2" customFormat="1">
      <c r="A273" s="147"/>
      <c r="B273" s="340"/>
      <c r="H273" s="1"/>
      <c r="I273" s="1"/>
      <c r="J273" s="1"/>
      <c r="K273" s="1"/>
      <c r="L273" s="1"/>
      <c r="M273" s="1"/>
      <c r="N273" s="1"/>
    </row>
    <row r="274" spans="1:14" s="2" customFormat="1">
      <c r="A274" s="147"/>
      <c r="B274" s="340"/>
      <c r="H274" s="1"/>
      <c r="I274" s="1"/>
      <c r="J274" s="1"/>
      <c r="K274" s="1"/>
      <c r="L274" s="1"/>
      <c r="M274" s="1"/>
      <c r="N274" s="1"/>
    </row>
    <row r="275" spans="1:14" s="2" customFormat="1">
      <c r="A275" s="147"/>
      <c r="B275" s="340"/>
      <c r="H275" s="1"/>
      <c r="I275" s="1"/>
      <c r="J275" s="1"/>
      <c r="K275" s="1"/>
      <c r="L275" s="1"/>
      <c r="M275" s="1"/>
      <c r="N275" s="1"/>
    </row>
    <row r="276" spans="1:14" s="2" customFormat="1">
      <c r="A276" s="147"/>
      <c r="B276" s="340"/>
      <c r="H276" s="1"/>
      <c r="I276" s="1"/>
      <c r="J276" s="1"/>
      <c r="K276" s="1"/>
      <c r="L276" s="1"/>
      <c r="M276" s="1"/>
      <c r="N276" s="1"/>
    </row>
    <row r="277" spans="1:14" s="2" customFormat="1">
      <c r="A277" s="147"/>
      <c r="B277" s="340"/>
      <c r="H277" s="1"/>
      <c r="I277" s="1"/>
      <c r="J277" s="1"/>
      <c r="K277" s="1"/>
      <c r="L277" s="1"/>
      <c r="M277" s="1"/>
      <c r="N277" s="1"/>
    </row>
  </sheetData>
  <mergeCells count="20">
    <mergeCell ref="C121:G121"/>
    <mergeCell ref="C115:G115"/>
    <mergeCell ref="C116:G116"/>
    <mergeCell ref="C117:G117"/>
    <mergeCell ref="C118:G118"/>
    <mergeCell ref="C119:G119"/>
    <mergeCell ref="C120:G120"/>
    <mergeCell ref="C114:G114"/>
    <mergeCell ref="B1:L1"/>
    <mergeCell ref="M1:N2"/>
    <mergeCell ref="B2:L2"/>
    <mergeCell ref="B4:J5"/>
    <mergeCell ref="L4:L5"/>
    <mergeCell ref="M4:N4"/>
    <mergeCell ref="D28:H28"/>
    <mergeCell ref="H34:J34"/>
    <mergeCell ref="D46:H46"/>
    <mergeCell ref="F75:H75"/>
    <mergeCell ref="C101:G101"/>
    <mergeCell ref="K4:K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5"/>
  <sheetViews>
    <sheetView showGridLines="0" topLeftCell="A28" zoomScale="58" zoomScaleNormal="58" workbookViewId="0">
      <selection activeCell="O10" sqref="O1:O1048576"/>
    </sheetView>
  </sheetViews>
  <sheetFormatPr defaultColWidth="10.42578125" defaultRowHeight="15.75"/>
  <cols>
    <col min="1" max="1" width="10.42578125" style="1"/>
    <col min="2" max="2" width="4.5703125" style="2" customWidth="1"/>
    <col min="3" max="3" width="5.42578125" style="2" customWidth="1"/>
    <col min="4" max="4" width="3.5703125" style="2" customWidth="1"/>
    <col min="5" max="5" width="7.85546875" style="2" customWidth="1"/>
    <col min="6" max="6" width="3.42578125" style="2" customWidth="1"/>
    <col min="7" max="7" width="4" style="2" customWidth="1"/>
    <col min="8" max="8" width="63" style="1" customWidth="1"/>
    <col min="9" max="9" width="21.28515625" style="1" customWidth="1"/>
    <col min="10" max="10" width="19.28515625" style="1" customWidth="1"/>
    <col min="11" max="11" width="23.28515625" style="1" bestFit="1" customWidth="1"/>
    <col min="12" max="12" width="21.85546875" style="1" bestFit="1" customWidth="1"/>
    <col min="13" max="13" width="22.5703125" style="1" bestFit="1" customWidth="1"/>
    <col min="14" max="14" width="15.5703125" style="1" customWidth="1"/>
    <col min="15" max="15" width="10.42578125" style="1"/>
    <col min="16" max="16" width="20.5703125" style="1" bestFit="1" customWidth="1"/>
    <col min="17" max="17" width="22" style="1" bestFit="1" customWidth="1"/>
    <col min="18" max="258" width="10.42578125" style="1"/>
    <col min="259" max="259" width="4" style="1" customWidth="1"/>
    <col min="260" max="260" width="4.5703125" style="1" customWidth="1"/>
    <col min="261" max="261" width="1.85546875" style="1" customWidth="1"/>
    <col min="262" max="264" width="4" style="1" customWidth="1"/>
    <col min="265" max="265" width="53" style="1" customWidth="1"/>
    <col min="266" max="266" width="0" style="1" hidden="1" customWidth="1"/>
    <col min="267" max="268" width="21.42578125" style="1" customWidth="1"/>
    <col min="269" max="269" width="18.5703125" style="1" customWidth="1"/>
    <col min="270" max="270" width="13.140625" style="1" customWidth="1"/>
    <col min="271" max="514" width="10.42578125" style="1"/>
    <col min="515" max="515" width="4" style="1" customWidth="1"/>
    <col min="516" max="516" width="4.5703125" style="1" customWidth="1"/>
    <col min="517" max="517" width="1.85546875" style="1" customWidth="1"/>
    <col min="518" max="520" width="4" style="1" customWidth="1"/>
    <col min="521" max="521" width="53" style="1" customWidth="1"/>
    <col min="522" max="522" width="0" style="1" hidden="1" customWidth="1"/>
    <col min="523" max="524" width="21.42578125" style="1" customWidth="1"/>
    <col min="525" max="525" width="18.5703125" style="1" customWidth="1"/>
    <col min="526" max="526" width="13.140625" style="1" customWidth="1"/>
    <col min="527" max="770" width="10.42578125" style="1"/>
    <col min="771" max="771" width="4" style="1" customWidth="1"/>
    <col min="772" max="772" width="4.5703125" style="1" customWidth="1"/>
    <col min="773" max="773" width="1.85546875" style="1" customWidth="1"/>
    <col min="774" max="776" width="4" style="1" customWidth="1"/>
    <col min="777" max="777" width="53" style="1" customWidth="1"/>
    <col min="778" max="778" width="0" style="1" hidden="1" customWidth="1"/>
    <col min="779" max="780" width="21.42578125" style="1" customWidth="1"/>
    <col min="781" max="781" width="18.5703125" style="1" customWidth="1"/>
    <col min="782" max="782" width="13.140625" style="1" customWidth="1"/>
    <col min="783" max="1026" width="10.42578125" style="1"/>
    <col min="1027" max="1027" width="4" style="1" customWidth="1"/>
    <col min="1028" max="1028" width="4.5703125" style="1" customWidth="1"/>
    <col min="1029" max="1029" width="1.85546875" style="1" customWidth="1"/>
    <col min="1030" max="1032" width="4" style="1" customWidth="1"/>
    <col min="1033" max="1033" width="53" style="1" customWidth="1"/>
    <col min="1034" max="1034" width="0" style="1" hidden="1" customWidth="1"/>
    <col min="1035" max="1036" width="21.42578125" style="1" customWidth="1"/>
    <col min="1037" max="1037" width="18.5703125" style="1" customWidth="1"/>
    <col min="1038" max="1038" width="13.140625" style="1" customWidth="1"/>
    <col min="1039" max="1282" width="10.42578125" style="1"/>
    <col min="1283" max="1283" width="4" style="1" customWidth="1"/>
    <col min="1284" max="1284" width="4.5703125" style="1" customWidth="1"/>
    <col min="1285" max="1285" width="1.85546875" style="1" customWidth="1"/>
    <col min="1286" max="1288" width="4" style="1" customWidth="1"/>
    <col min="1289" max="1289" width="53" style="1" customWidth="1"/>
    <col min="1290" max="1290" width="0" style="1" hidden="1" customWidth="1"/>
    <col min="1291" max="1292" width="21.42578125" style="1" customWidth="1"/>
    <col min="1293" max="1293" width="18.5703125" style="1" customWidth="1"/>
    <col min="1294" max="1294" width="13.140625" style="1" customWidth="1"/>
    <col min="1295" max="1538" width="10.42578125" style="1"/>
    <col min="1539" max="1539" width="4" style="1" customWidth="1"/>
    <col min="1540" max="1540" width="4.5703125" style="1" customWidth="1"/>
    <col min="1541" max="1541" width="1.85546875" style="1" customWidth="1"/>
    <col min="1542" max="1544" width="4" style="1" customWidth="1"/>
    <col min="1545" max="1545" width="53" style="1" customWidth="1"/>
    <col min="1546" max="1546" width="0" style="1" hidden="1" customWidth="1"/>
    <col min="1547" max="1548" width="21.42578125" style="1" customWidth="1"/>
    <col min="1549" max="1549" width="18.5703125" style="1" customWidth="1"/>
    <col min="1550" max="1550" width="13.140625" style="1" customWidth="1"/>
    <col min="1551" max="1794" width="10.42578125" style="1"/>
    <col min="1795" max="1795" width="4" style="1" customWidth="1"/>
    <col min="1796" max="1796" width="4.5703125" style="1" customWidth="1"/>
    <col min="1797" max="1797" width="1.85546875" style="1" customWidth="1"/>
    <col min="1798" max="1800" width="4" style="1" customWidth="1"/>
    <col min="1801" max="1801" width="53" style="1" customWidth="1"/>
    <col min="1802" max="1802" width="0" style="1" hidden="1" customWidth="1"/>
    <col min="1803" max="1804" width="21.42578125" style="1" customWidth="1"/>
    <col min="1805" max="1805" width="18.5703125" style="1" customWidth="1"/>
    <col min="1806" max="1806" width="13.140625" style="1" customWidth="1"/>
    <col min="1807" max="2050" width="10.42578125" style="1"/>
    <col min="2051" max="2051" width="4" style="1" customWidth="1"/>
    <col min="2052" max="2052" width="4.5703125" style="1" customWidth="1"/>
    <col min="2053" max="2053" width="1.85546875" style="1" customWidth="1"/>
    <col min="2054" max="2056" width="4" style="1" customWidth="1"/>
    <col min="2057" max="2057" width="53" style="1" customWidth="1"/>
    <col min="2058" max="2058" width="0" style="1" hidden="1" customWidth="1"/>
    <col min="2059" max="2060" width="21.42578125" style="1" customWidth="1"/>
    <col min="2061" max="2061" width="18.5703125" style="1" customWidth="1"/>
    <col min="2062" max="2062" width="13.140625" style="1" customWidth="1"/>
    <col min="2063" max="2306" width="10.42578125" style="1"/>
    <col min="2307" max="2307" width="4" style="1" customWidth="1"/>
    <col min="2308" max="2308" width="4.5703125" style="1" customWidth="1"/>
    <col min="2309" max="2309" width="1.85546875" style="1" customWidth="1"/>
    <col min="2310" max="2312" width="4" style="1" customWidth="1"/>
    <col min="2313" max="2313" width="53" style="1" customWidth="1"/>
    <col min="2314" max="2314" width="0" style="1" hidden="1" customWidth="1"/>
    <col min="2315" max="2316" width="21.42578125" style="1" customWidth="1"/>
    <col min="2317" max="2317" width="18.5703125" style="1" customWidth="1"/>
    <col min="2318" max="2318" width="13.140625" style="1" customWidth="1"/>
    <col min="2319" max="2562" width="10.42578125" style="1"/>
    <col min="2563" max="2563" width="4" style="1" customWidth="1"/>
    <col min="2564" max="2564" width="4.5703125" style="1" customWidth="1"/>
    <col min="2565" max="2565" width="1.85546875" style="1" customWidth="1"/>
    <col min="2566" max="2568" width="4" style="1" customWidth="1"/>
    <col min="2569" max="2569" width="53" style="1" customWidth="1"/>
    <col min="2570" max="2570" width="0" style="1" hidden="1" customWidth="1"/>
    <col min="2571" max="2572" width="21.42578125" style="1" customWidth="1"/>
    <col min="2573" max="2573" width="18.5703125" style="1" customWidth="1"/>
    <col min="2574" max="2574" width="13.140625" style="1" customWidth="1"/>
    <col min="2575" max="2818" width="10.42578125" style="1"/>
    <col min="2819" max="2819" width="4" style="1" customWidth="1"/>
    <col min="2820" max="2820" width="4.5703125" style="1" customWidth="1"/>
    <col min="2821" max="2821" width="1.85546875" style="1" customWidth="1"/>
    <col min="2822" max="2824" width="4" style="1" customWidth="1"/>
    <col min="2825" max="2825" width="53" style="1" customWidth="1"/>
    <col min="2826" max="2826" width="0" style="1" hidden="1" customWidth="1"/>
    <col min="2827" max="2828" width="21.42578125" style="1" customWidth="1"/>
    <col min="2829" max="2829" width="18.5703125" style="1" customWidth="1"/>
    <col min="2830" max="2830" width="13.140625" style="1" customWidth="1"/>
    <col min="2831" max="3074" width="10.42578125" style="1"/>
    <col min="3075" max="3075" width="4" style="1" customWidth="1"/>
    <col min="3076" max="3076" width="4.5703125" style="1" customWidth="1"/>
    <col min="3077" max="3077" width="1.85546875" style="1" customWidth="1"/>
    <col min="3078" max="3080" width="4" style="1" customWidth="1"/>
    <col min="3081" max="3081" width="53" style="1" customWidth="1"/>
    <col min="3082" max="3082" width="0" style="1" hidden="1" customWidth="1"/>
    <col min="3083" max="3084" width="21.42578125" style="1" customWidth="1"/>
    <col min="3085" max="3085" width="18.5703125" style="1" customWidth="1"/>
    <col min="3086" max="3086" width="13.140625" style="1" customWidth="1"/>
    <col min="3087" max="3330" width="10.42578125" style="1"/>
    <col min="3331" max="3331" width="4" style="1" customWidth="1"/>
    <col min="3332" max="3332" width="4.5703125" style="1" customWidth="1"/>
    <col min="3333" max="3333" width="1.85546875" style="1" customWidth="1"/>
    <col min="3334" max="3336" width="4" style="1" customWidth="1"/>
    <col min="3337" max="3337" width="53" style="1" customWidth="1"/>
    <col min="3338" max="3338" width="0" style="1" hidden="1" customWidth="1"/>
    <col min="3339" max="3340" width="21.42578125" style="1" customWidth="1"/>
    <col min="3341" max="3341" width="18.5703125" style="1" customWidth="1"/>
    <col min="3342" max="3342" width="13.140625" style="1" customWidth="1"/>
    <col min="3343" max="3586" width="10.42578125" style="1"/>
    <col min="3587" max="3587" width="4" style="1" customWidth="1"/>
    <col min="3588" max="3588" width="4.5703125" style="1" customWidth="1"/>
    <col min="3589" max="3589" width="1.85546875" style="1" customWidth="1"/>
    <col min="3590" max="3592" width="4" style="1" customWidth="1"/>
    <col min="3593" max="3593" width="53" style="1" customWidth="1"/>
    <col min="3594" max="3594" width="0" style="1" hidden="1" customWidth="1"/>
    <col min="3595" max="3596" width="21.42578125" style="1" customWidth="1"/>
    <col min="3597" max="3597" width="18.5703125" style="1" customWidth="1"/>
    <col min="3598" max="3598" width="13.140625" style="1" customWidth="1"/>
    <col min="3599" max="3842" width="10.42578125" style="1"/>
    <col min="3843" max="3843" width="4" style="1" customWidth="1"/>
    <col min="3844" max="3844" width="4.5703125" style="1" customWidth="1"/>
    <col min="3845" max="3845" width="1.85546875" style="1" customWidth="1"/>
    <col min="3846" max="3848" width="4" style="1" customWidth="1"/>
    <col min="3849" max="3849" width="53" style="1" customWidth="1"/>
    <col min="3850" max="3850" width="0" style="1" hidden="1" customWidth="1"/>
    <col min="3851" max="3852" width="21.42578125" style="1" customWidth="1"/>
    <col min="3853" max="3853" width="18.5703125" style="1" customWidth="1"/>
    <col min="3854" max="3854" width="13.140625" style="1" customWidth="1"/>
    <col min="3855" max="4098" width="10.42578125" style="1"/>
    <col min="4099" max="4099" width="4" style="1" customWidth="1"/>
    <col min="4100" max="4100" width="4.5703125" style="1" customWidth="1"/>
    <col min="4101" max="4101" width="1.85546875" style="1" customWidth="1"/>
    <col min="4102" max="4104" width="4" style="1" customWidth="1"/>
    <col min="4105" max="4105" width="53" style="1" customWidth="1"/>
    <col min="4106" max="4106" width="0" style="1" hidden="1" customWidth="1"/>
    <col min="4107" max="4108" width="21.42578125" style="1" customWidth="1"/>
    <col min="4109" max="4109" width="18.5703125" style="1" customWidth="1"/>
    <col min="4110" max="4110" width="13.140625" style="1" customWidth="1"/>
    <col min="4111" max="4354" width="10.42578125" style="1"/>
    <col min="4355" max="4355" width="4" style="1" customWidth="1"/>
    <col min="4356" max="4356" width="4.5703125" style="1" customWidth="1"/>
    <col min="4357" max="4357" width="1.85546875" style="1" customWidth="1"/>
    <col min="4358" max="4360" width="4" style="1" customWidth="1"/>
    <col min="4361" max="4361" width="53" style="1" customWidth="1"/>
    <col min="4362" max="4362" width="0" style="1" hidden="1" customWidth="1"/>
    <col min="4363" max="4364" width="21.42578125" style="1" customWidth="1"/>
    <col min="4365" max="4365" width="18.5703125" style="1" customWidth="1"/>
    <col min="4366" max="4366" width="13.140625" style="1" customWidth="1"/>
    <col min="4367" max="4610" width="10.42578125" style="1"/>
    <col min="4611" max="4611" width="4" style="1" customWidth="1"/>
    <col min="4612" max="4612" width="4.5703125" style="1" customWidth="1"/>
    <col min="4613" max="4613" width="1.85546875" style="1" customWidth="1"/>
    <col min="4614" max="4616" width="4" style="1" customWidth="1"/>
    <col min="4617" max="4617" width="53" style="1" customWidth="1"/>
    <col min="4618" max="4618" width="0" style="1" hidden="1" customWidth="1"/>
    <col min="4619" max="4620" width="21.42578125" style="1" customWidth="1"/>
    <col min="4621" max="4621" width="18.5703125" style="1" customWidth="1"/>
    <col min="4622" max="4622" width="13.140625" style="1" customWidth="1"/>
    <col min="4623" max="4866" width="10.42578125" style="1"/>
    <col min="4867" max="4867" width="4" style="1" customWidth="1"/>
    <col min="4868" max="4868" width="4.5703125" style="1" customWidth="1"/>
    <col min="4869" max="4869" width="1.85546875" style="1" customWidth="1"/>
    <col min="4870" max="4872" width="4" style="1" customWidth="1"/>
    <col min="4873" max="4873" width="53" style="1" customWidth="1"/>
    <col min="4874" max="4874" width="0" style="1" hidden="1" customWidth="1"/>
    <col min="4875" max="4876" width="21.42578125" style="1" customWidth="1"/>
    <col min="4877" max="4877" width="18.5703125" style="1" customWidth="1"/>
    <col min="4878" max="4878" width="13.140625" style="1" customWidth="1"/>
    <col min="4879" max="5122" width="10.42578125" style="1"/>
    <col min="5123" max="5123" width="4" style="1" customWidth="1"/>
    <col min="5124" max="5124" width="4.5703125" style="1" customWidth="1"/>
    <col min="5125" max="5125" width="1.85546875" style="1" customWidth="1"/>
    <col min="5126" max="5128" width="4" style="1" customWidth="1"/>
    <col min="5129" max="5129" width="53" style="1" customWidth="1"/>
    <col min="5130" max="5130" width="0" style="1" hidden="1" customWidth="1"/>
    <col min="5131" max="5132" width="21.42578125" style="1" customWidth="1"/>
    <col min="5133" max="5133" width="18.5703125" style="1" customWidth="1"/>
    <col min="5134" max="5134" width="13.140625" style="1" customWidth="1"/>
    <col min="5135" max="5378" width="10.42578125" style="1"/>
    <col min="5379" max="5379" width="4" style="1" customWidth="1"/>
    <col min="5380" max="5380" width="4.5703125" style="1" customWidth="1"/>
    <col min="5381" max="5381" width="1.85546875" style="1" customWidth="1"/>
    <col min="5382" max="5384" width="4" style="1" customWidth="1"/>
    <col min="5385" max="5385" width="53" style="1" customWidth="1"/>
    <col min="5386" max="5386" width="0" style="1" hidden="1" customWidth="1"/>
    <col min="5387" max="5388" width="21.42578125" style="1" customWidth="1"/>
    <col min="5389" max="5389" width="18.5703125" style="1" customWidth="1"/>
    <col min="5390" max="5390" width="13.140625" style="1" customWidth="1"/>
    <col min="5391" max="5634" width="10.42578125" style="1"/>
    <col min="5635" max="5635" width="4" style="1" customWidth="1"/>
    <col min="5636" max="5636" width="4.5703125" style="1" customWidth="1"/>
    <col min="5637" max="5637" width="1.85546875" style="1" customWidth="1"/>
    <col min="5638" max="5640" width="4" style="1" customWidth="1"/>
    <col min="5641" max="5641" width="53" style="1" customWidth="1"/>
    <col min="5642" max="5642" width="0" style="1" hidden="1" customWidth="1"/>
    <col min="5643" max="5644" width="21.42578125" style="1" customWidth="1"/>
    <col min="5645" max="5645" width="18.5703125" style="1" customWidth="1"/>
    <col min="5646" max="5646" width="13.140625" style="1" customWidth="1"/>
    <col min="5647" max="5890" width="10.42578125" style="1"/>
    <col min="5891" max="5891" width="4" style="1" customWidth="1"/>
    <col min="5892" max="5892" width="4.5703125" style="1" customWidth="1"/>
    <col min="5893" max="5893" width="1.85546875" style="1" customWidth="1"/>
    <col min="5894" max="5896" width="4" style="1" customWidth="1"/>
    <col min="5897" max="5897" width="53" style="1" customWidth="1"/>
    <col min="5898" max="5898" width="0" style="1" hidden="1" customWidth="1"/>
    <col min="5899" max="5900" width="21.42578125" style="1" customWidth="1"/>
    <col min="5901" max="5901" width="18.5703125" style="1" customWidth="1"/>
    <col min="5902" max="5902" width="13.140625" style="1" customWidth="1"/>
    <col min="5903" max="6146" width="10.42578125" style="1"/>
    <col min="6147" max="6147" width="4" style="1" customWidth="1"/>
    <col min="6148" max="6148" width="4.5703125" style="1" customWidth="1"/>
    <col min="6149" max="6149" width="1.85546875" style="1" customWidth="1"/>
    <col min="6150" max="6152" width="4" style="1" customWidth="1"/>
    <col min="6153" max="6153" width="53" style="1" customWidth="1"/>
    <col min="6154" max="6154" width="0" style="1" hidden="1" customWidth="1"/>
    <col min="6155" max="6156" width="21.42578125" style="1" customWidth="1"/>
    <col min="6157" max="6157" width="18.5703125" style="1" customWidth="1"/>
    <col min="6158" max="6158" width="13.140625" style="1" customWidth="1"/>
    <col min="6159" max="6402" width="10.42578125" style="1"/>
    <col min="6403" max="6403" width="4" style="1" customWidth="1"/>
    <col min="6404" max="6404" width="4.5703125" style="1" customWidth="1"/>
    <col min="6405" max="6405" width="1.85546875" style="1" customWidth="1"/>
    <col min="6406" max="6408" width="4" style="1" customWidth="1"/>
    <col min="6409" max="6409" width="53" style="1" customWidth="1"/>
    <col min="6410" max="6410" width="0" style="1" hidden="1" customWidth="1"/>
    <col min="6411" max="6412" width="21.42578125" style="1" customWidth="1"/>
    <col min="6413" max="6413" width="18.5703125" style="1" customWidth="1"/>
    <col min="6414" max="6414" width="13.140625" style="1" customWidth="1"/>
    <col min="6415" max="6658" width="10.42578125" style="1"/>
    <col min="6659" max="6659" width="4" style="1" customWidth="1"/>
    <col min="6660" max="6660" width="4.5703125" style="1" customWidth="1"/>
    <col min="6661" max="6661" width="1.85546875" style="1" customWidth="1"/>
    <col min="6662" max="6664" width="4" style="1" customWidth="1"/>
    <col min="6665" max="6665" width="53" style="1" customWidth="1"/>
    <col min="6666" max="6666" width="0" style="1" hidden="1" customWidth="1"/>
    <col min="6667" max="6668" width="21.42578125" style="1" customWidth="1"/>
    <col min="6669" max="6669" width="18.5703125" style="1" customWidth="1"/>
    <col min="6670" max="6670" width="13.140625" style="1" customWidth="1"/>
    <col min="6671" max="6914" width="10.42578125" style="1"/>
    <col min="6915" max="6915" width="4" style="1" customWidth="1"/>
    <col min="6916" max="6916" width="4.5703125" style="1" customWidth="1"/>
    <col min="6917" max="6917" width="1.85546875" style="1" customWidth="1"/>
    <col min="6918" max="6920" width="4" style="1" customWidth="1"/>
    <col min="6921" max="6921" width="53" style="1" customWidth="1"/>
    <col min="6922" max="6922" width="0" style="1" hidden="1" customWidth="1"/>
    <col min="6923" max="6924" width="21.42578125" style="1" customWidth="1"/>
    <col min="6925" max="6925" width="18.5703125" style="1" customWidth="1"/>
    <col min="6926" max="6926" width="13.140625" style="1" customWidth="1"/>
    <col min="6927" max="7170" width="10.42578125" style="1"/>
    <col min="7171" max="7171" width="4" style="1" customWidth="1"/>
    <col min="7172" max="7172" width="4.5703125" style="1" customWidth="1"/>
    <col min="7173" max="7173" width="1.85546875" style="1" customWidth="1"/>
    <col min="7174" max="7176" width="4" style="1" customWidth="1"/>
    <col min="7177" max="7177" width="53" style="1" customWidth="1"/>
    <col min="7178" max="7178" width="0" style="1" hidden="1" customWidth="1"/>
    <col min="7179" max="7180" width="21.42578125" style="1" customWidth="1"/>
    <col min="7181" max="7181" width="18.5703125" style="1" customWidth="1"/>
    <col min="7182" max="7182" width="13.140625" style="1" customWidth="1"/>
    <col min="7183" max="7426" width="10.42578125" style="1"/>
    <col min="7427" max="7427" width="4" style="1" customWidth="1"/>
    <col min="7428" max="7428" width="4.5703125" style="1" customWidth="1"/>
    <col min="7429" max="7429" width="1.85546875" style="1" customWidth="1"/>
    <col min="7430" max="7432" width="4" style="1" customWidth="1"/>
    <col min="7433" max="7433" width="53" style="1" customWidth="1"/>
    <col min="7434" max="7434" width="0" style="1" hidden="1" customWidth="1"/>
    <col min="7435" max="7436" width="21.42578125" style="1" customWidth="1"/>
    <col min="7437" max="7437" width="18.5703125" style="1" customWidth="1"/>
    <col min="7438" max="7438" width="13.140625" style="1" customWidth="1"/>
    <col min="7439" max="7682" width="10.42578125" style="1"/>
    <col min="7683" max="7683" width="4" style="1" customWidth="1"/>
    <col min="7684" max="7684" width="4.5703125" style="1" customWidth="1"/>
    <col min="7685" max="7685" width="1.85546875" style="1" customWidth="1"/>
    <col min="7686" max="7688" width="4" style="1" customWidth="1"/>
    <col min="7689" max="7689" width="53" style="1" customWidth="1"/>
    <col min="7690" max="7690" width="0" style="1" hidden="1" customWidth="1"/>
    <col min="7691" max="7692" width="21.42578125" style="1" customWidth="1"/>
    <col min="7693" max="7693" width="18.5703125" style="1" customWidth="1"/>
    <col min="7694" max="7694" width="13.140625" style="1" customWidth="1"/>
    <col min="7695" max="7938" width="10.42578125" style="1"/>
    <col min="7939" max="7939" width="4" style="1" customWidth="1"/>
    <col min="7940" max="7940" width="4.5703125" style="1" customWidth="1"/>
    <col min="7941" max="7941" width="1.85546875" style="1" customWidth="1"/>
    <col min="7942" max="7944" width="4" style="1" customWidth="1"/>
    <col min="7945" max="7945" width="53" style="1" customWidth="1"/>
    <col min="7946" max="7946" width="0" style="1" hidden="1" customWidth="1"/>
    <col min="7947" max="7948" width="21.42578125" style="1" customWidth="1"/>
    <col min="7949" max="7949" width="18.5703125" style="1" customWidth="1"/>
    <col min="7950" max="7950" width="13.140625" style="1" customWidth="1"/>
    <col min="7951" max="8194" width="10.42578125" style="1"/>
    <col min="8195" max="8195" width="4" style="1" customWidth="1"/>
    <col min="8196" max="8196" width="4.5703125" style="1" customWidth="1"/>
    <col min="8197" max="8197" width="1.85546875" style="1" customWidth="1"/>
    <col min="8198" max="8200" width="4" style="1" customWidth="1"/>
    <col min="8201" max="8201" width="53" style="1" customWidth="1"/>
    <col min="8202" max="8202" width="0" style="1" hidden="1" customWidth="1"/>
    <col min="8203" max="8204" width="21.42578125" style="1" customWidth="1"/>
    <col min="8205" max="8205" width="18.5703125" style="1" customWidth="1"/>
    <col min="8206" max="8206" width="13.140625" style="1" customWidth="1"/>
    <col min="8207" max="8450" width="10.42578125" style="1"/>
    <col min="8451" max="8451" width="4" style="1" customWidth="1"/>
    <col min="8452" max="8452" width="4.5703125" style="1" customWidth="1"/>
    <col min="8453" max="8453" width="1.85546875" style="1" customWidth="1"/>
    <col min="8454" max="8456" width="4" style="1" customWidth="1"/>
    <col min="8457" max="8457" width="53" style="1" customWidth="1"/>
    <col min="8458" max="8458" width="0" style="1" hidden="1" customWidth="1"/>
    <col min="8459" max="8460" width="21.42578125" style="1" customWidth="1"/>
    <col min="8461" max="8461" width="18.5703125" style="1" customWidth="1"/>
    <col min="8462" max="8462" width="13.140625" style="1" customWidth="1"/>
    <col min="8463" max="8706" width="10.42578125" style="1"/>
    <col min="8707" max="8707" width="4" style="1" customWidth="1"/>
    <col min="8708" max="8708" width="4.5703125" style="1" customWidth="1"/>
    <col min="8709" max="8709" width="1.85546875" style="1" customWidth="1"/>
    <col min="8710" max="8712" width="4" style="1" customWidth="1"/>
    <col min="8713" max="8713" width="53" style="1" customWidth="1"/>
    <col min="8714" max="8714" width="0" style="1" hidden="1" customWidth="1"/>
    <col min="8715" max="8716" width="21.42578125" style="1" customWidth="1"/>
    <col min="8717" max="8717" width="18.5703125" style="1" customWidth="1"/>
    <col min="8718" max="8718" width="13.140625" style="1" customWidth="1"/>
    <col min="8719" max="8962" width="10.42578125" style="1"/>
    <col min="8963" max="8963" width="4" style="1" customWidth="1"/>
    <col min="8964" max="8964" width="4.5703125" style="1" customWidth="1"/>
    <col min="8965" max="8965" width="1.85546875" style="1" customWidth="1"/>
    <col min="8966" max="8968" width="4" style="1" customWidth="1"/>
    <col min="8969" max="8969" width="53" style="1" customWidth="1"/>
    <col min="8970" max="8970" width="0" style="1" hidden="1" customWidth="1"/>
    <col min="8971" max="8972" width="21.42578125" style="1" customWidth="1"/>
    <col min="8973" max="8973" width="18.5703125" style="1" customWidth="1"/>
    <col min="8974" max="8974" width="13.140625" style="1" customWidth="1"/>
    <col min="8975" max="9218" width="10.42578125" style="1"/>
    <col min="9219" max="9219" width="4" style="1" customWidth="1"/>
    <col min="9220" max="9220" width="4.5703125" style="1" customWidth="1"/>
    <col min="9221" max="9221" width="1.85546875" style="1" customWidth="1"/>
    <col min="9222" max="9224" width="4" style="1" customWidth="1"/>
    <col min="9225" max="9225" width="53" style="1" customWidth="1"/>
    <col min="9226" max="9226" width="0" style="1" hidden="1" customWidth="1"/>
    <col min="9227" max="9228" width="21.42578125" style="1" customWidth="1"/>
    <col min="9229" max="9229" width="18.5703125" style="1" customWidth="1"/>
    <col min="9230" max="9230" width="13.140625" style="1" customWidth="1"/>
    <col min="9231" max="9474" width="10.42578125" style="1"/>
    <col min="9475" max="9475" width="4" style="1" customWidth="1"/>
    <col min="9476" max="9476" width="4.5703125" style="1" customWidth="1"/>
    <col min="9477" max="9477" width="1.85546875" style="1" customWidth="1"/>
    <col min="9478" max="9480" width="4" style="1" customWidth="1"/>
    <col min="9481" max="9481" width="53" style="1" customWidth="1"/>
    <col min="9482" max="9482" width="0" style="1" hidden="1" customWidth="1"/>
    <col min="9483" max="9484" width="21.42578125" style="1" customWidth="1"/>
    <col min="9485" max="9485" width="18.5703125" style="1" customWidth="1"/>
    <col min="9486" max="9486" width="13.140625" style="1" customWidth="1"/>
    <col min="9487" max="9730" width="10.42578125" style="1"/>
    <col min="9731" max="9731" width="4" style="1" customWidth="1"/>
    <col min="9732" max="9732" width="4.5703125" style="1" customWidth="1"/>
    <col min="9733" max="9733" width="1.85546875" style="1" customWidth="1"/>
    <col min="9734" max="9736" width="4" style="1" customWidth="1"/>
    <col min="9737" max="9737" width="53" style="1" customWidth="1"/>
    <col min="9738" max="9738" width="0" style="1" hidden="1" customWidth="1"/>
    <col min="9739" max="9740" width="21.42578125" style="1" customWidth="1"/>
    <col min="9741" max="9741" width="18.5703125" style="1" customWidth="1"/>
    <col min="9742" max="9742" width="13.140625" style="1" customWidth="1"/>
    <col min="9743" max="9986" width="10.42578125" style="1"/>
    <col min="9987" max="9987" width="4" style="1" customWidth="1"/>
    <col min="9988" max="9988" width="4.5703125" style="1" customWidth="1"/>
    <col min="9989" max="9989" width="1.85546875" style="1" customWidth="1"/>
    <col min="9990" max="9992" width="4" style="1" customWidth="1"/>
    <col min="9993" max="9993" width="53" style="1" customWidth="1"/>
    <col min="9994" max="9994" width="0" style="1" hidden="1" customWidth="1"/>
    <col min="9995" max="9996" width="21.42578125" style="1" customWidth="1"/>
    <col min="9997" max="9997" width="18.5703125" style="1" customWidth="1"/>
    <col min="9998" max="9998" width="13.140625" style="1" customWidth="1"/>
    <col min="9999" max="10242" width="10.42578125" style="1"/>
    <col min="10243" max="10243" width="4" style="1" customWidth="1"/>
    <col min="10244" max="10244" width="4.5703125" style="1" customWidth="1"/>
    <col min="10245" max="10245" width="1.85546875" style="1" customWidth="1"/>
    <col min="10246" max="10248" width="4" style="1" customWidth="1"/>
    <col min="10249" max="10249" width="53" style="1" customWidth="1"/>
    <col min="10250" max="10250" width="0" style="1" hidden="1" customWidth="1"/>
    <col min="10251" max="10252" width="21.42578125" style="1" customWidth="1"/>
    <col min="10253" max="10253" width="18.5703125" style="1" customWidth="1"/>
    <col min="10254" max="10254" width="13.140625" style="1" customWidth="1"/>
    <col min="10255" max="10498" width="10.42578125" style="1"/>
    <col min="10499" max="10499" width="4" style="1" customWidth="1"/>
    <col min="10500" max="10500" width="4.5703125" style="1" customWidth="1"/>
    <col min="10501" max="10501" width="1.85546875" style="1" customWidth="1"/>
    <col min="10502" max="10504" width="4" style="1" customWidth="1"/>
    <col min="10505" max="10505" width="53" style="1" customWidth="1"/>
    <col min="10506" max="10506" width="0" style="1" hidden="1" customWidth="1"/>
    <col min="10507" max="10508" width="21.42578125" style="1" customWidth="1"/>
    <col min="10509" max="10509" width="18.5703125" style="1" customWidth="1"/>
    <col min="10510" max="10510" width="13.140625" style="1" customWidth="1"/>
    <col min="10511" max="10754" width="10.42578125" style="1"/>
    <col min="10755" max="10755" width="4" style="1" customWidth="1"/>
    <col min="10756" max="10756" width="4.5703125" style="1" customWidth="1"/>
    <col min="10757" max="10757" width="1.85546875" style="1" customWidth="1"/>
    <col min="10758" max="10760" width="4" style="1" customWidth="1"/>
    <col min="10761" max="10761" width="53" style="1" customWidth="1"/>
    <col min="10762" max="10762" width="0" style="1" hidden="1" customWidth="1"/>
    <col min="10763" max="10764" width="21.42578125" style="1" customWidth="1"/>
    <col min="10765" max="10765" width="18.5703125" style="1" customWidth="1"/>
    <col min="10766" max="10766" width="13.140625" style="1" customWidth="1"/>
    <col min="10767" max="11010" width="10.42578125" style="1"/>
    <col min="11011" max="11011" width="4" style="1" customWidth="1"/>
    <col min="11012" max="11012" width="4.5703125" style="1" customWidth="1"/>
    <col min="11013" max="11013" width="1.85546875" style="1" customWidth="1"/>
    <col min="11014" max="11016" width="4" style="1" customWidth="1"/>
    <col min="11017" max="11017" width="53" style="1" customWidth="1"/>
    <col min="11018" max="11018" width="0" style="1" hidden="1" customWidth="1"/>
    <col min="11019" max="11020" width="21.42578125" style="1" customWidth="1"/>
    <col min="11021" max="11021" width="18.5703125" style="1" customWidth="1"/>
    <col min="11022" max="11022" width="13.140625" style="1" customWidth="1"/>
    <col min="11023" max="11266" width="10.42578125" style="1"/>
    <col min="11267" max="11267" width="4" style="1" customWidth="1"/>
    <col min="11268" max="11268" width="4.5703125" style="1" customWidth="1"/>
    <col min="11269" max="11269" width="1.85546875" style="1" customWidth="1"/>
    <col min="11270" max="11272" width="4" style="1" customWidth="1"/>
    <col min="11273" max="11273" width="53" style="1" customWidth="1"/>
    <col min="11274" max="11274" width="0" style="1" hidden="1" customWidth="1"/>
    <col min="11275" max="11276" width="21.42578125" style="1" customWidth="1"/>
    <col min="11277" max="11277" width="18.5703125" style="1" customWidth="1"/>
    <col min="11278" max="11278" width="13.140625" style="1" customWidth="1"/>
    <col min="11279" max="11522" width="10.42578125" style="1"/>
    <col min="11523" max="11523" width="4" style="1" customWidth="1"/>
    <col min="11524" max="11524" width="4.5703125" style="1" customWidth="1"/>
    <col min="11525" max="11525" width="1.85546875" style="1" customWidth="1"/>
    <col min="11526" max="11528" width="4" style="1" customWidth="1"/>
    <col min="11529" max="11529" width="53" style="1" customWidth="1"/>
    <col min="11530" max="11530" width="0" style="1" hidden="1" customWidth="1"/>
    <col min="11531" max="11532" width="21.42578125" style="1" customWidth="1"/>
    <col min="11533" max="11533" width="18.5703125" style="1" customWidth="1"/>
    <col min="11534" max="11534" width="13.140625" style="1" customWidth="1"/>
    <col min="11535" max="11778" width="10.42578125" style="1"/>
    <col min="11779" max="11779" width="4" style="1" customWidth="1"/>
    <col min="11780" max="11780" width="4.5703125" style="1" customWidth="1"/>
    <col min="11781" max="11781" width="1.85546875" style="1" customWidth="1"/>
    <col min="11782" max="11784" width="4" style="1" customWidth="1"/>
    <col min="11785" max="11785" width="53" style="1" customWidth="1"/>
    <col min="11786" max="11786" width="0" style="1" hidden="1" customWidth="1"/>
    <col min="11787" max="11788" width="21.42578125" style="1" customWidth="1"/>
    <col min="11789" max="11789" width="18.5703125" style="1" customWidth="1"/>
    <col min="11790" max="11790" width="13.140625" style="1" customWidth="1"/>
    <col min="11791" max="12034" width="10.42578125" style="1"/>
    <col min="12035" max="12035" width="4" style="1" customWidth="1"/>
    <col min="12036" max="12036" width="4.5703125" style="1" customWidth="1"/>
    <col min="12037" max="12037" width="1.85546875" style="1" customWidth="1"/>
    <col min="12038" max="12040" width="4" style="1" customWidth="1"/>
    <col min="12041" max="12041" width="53" style="1" customWidth="1"/>
    <col min="12042" max="12042" width="0" style="1" hidden="1" customWidth="1"/>
    <col min="12043" max="12044" width="21.42578125" style="1" customWidth="1"/>
    <col min="12045" max="12045" width="18.5703125" style="1" customWidth="1"/>
    <col min="12046" max="12046" width="13.140625" style="1" customWidth="1"/>
    <col min="12047" max="12290" width="10.42578125" style="1"/>
    <col min="12291" max="12291" width="4" style="1" customWidth="1"/>
    <col min="12292" max="12292" width="4.5703125" style="1" customWidth="1"/>
    <col min="12293" max="12293" width="1.85546875" style="1" customWidth="1"/>
    <col min="12294" max="12296" width="4" style="1" customWidth="1"/>
    <col min="12297" max="12297" width="53" style="1" customWidth="1"/>
    <col min="12298" max="12298" width="0" style="1" hidden="1" customWidth="1"/>
    <col min="12299" max="12300" width="21.42578125" style="1" customWidth="1"/>
    <col min="12301" max="12301" width="18.5703125" style="1" customWidth="1"/>
    <col min="12302" max="12302" width="13.140625" style="1" customWidth="1"/>
    <col min="12303" max="12546" width="10.42578125" style="1"/>
    <col min="12547" max="12547" width="4" style="1" customWidth="1"/>
    <col min="12548" max="12548" width="4.5703125" style="1" customWidth="1"/>
    <col min="12549" max="12549" width="1.85546875" style="1" customWidth="1"/>
    <col min="12550" max="12552" width="4" style="1" customWidth="1"/>
    <col min="12553" max="12553" width="53" style="1" customWidth="1"/>
    <col min="12554" max="12554" width="0" style="1" hidden="1" customWidth="1"/>
    <col min="12555" max="12556" width="21.42578125" style="1" customWidth="1"/>
    <col min="12557" max="12557" width="18.5703125" style="1" customWidth="1"/>
    <col min="12558" max="12558" width="13.140625" style="1" customWidth="1"/>
    <col min="12559" max="12802" width="10.42578125" style="1"/>
    <col min="12803" max="12803" width="4" style="1" customWidth="1"/>
    <col min="12804" max="12804" width="4.5703125" style="1" customWidth="1"/>
    <col min="12805" max="12805" width="1.85546875" style="1" customWidth="1"/>
    <col min="12806" max="12808" width="4" style="1" customWidth="1"/>
    <col min="12809" max="12809" width="53" style="1" customWidth="1"/>
    <col min="12810" max="12810" width="0" style="1" hidden="1" customWidth="1"/>
    <col min="12811" max="12812" width="21.42578125" style="1" customWidth="1"/>
    <col min="12813" max="12813" width="18.5703125" style="1" customWidth="1"/>
    <col min="12814" max="12814" width="13.140625" style="1" customWidth="1"/>
    <col min="12815" max="13058" width="10.42578125" style="1"/>
    <col min="13059" max="13059" width="4" style="1" customWidth="1"/>
    <col min="13060" max="13060" width="4.5703125" style="1" customWidth="1"/>
    <col min="13061" max="13061" width="1.85546875" style="1" customWidth="1"/>
    <col min="13062" max="13064" width="4" style="1" customWidth="1"/>
    <col min="13065" max="13065" width="53" style="1" customWidth="1"/>
    <col min="13066" max="13066" width="0" style="1" hidden="1" customWidth="1"/>
    <col min="13067" max="13068" width="21.42578125" style="1" customWidth="1"/>
    <col min="13069" max="13069" width="18.5703125" style="1" customWidth="1"/>
    <col min="13070" max="13070" width="13.140625" style="1" customWidth="1"/>
    <col min="13071" max="13314" width="10.42578125" style="1"/>
    <col min="13315" max="13315" width="4" style="1" customWidth="1"/>
    <col min="13316" max="13316" width="4.5703125" style="1" customWidth="1"/>
    <col min="13317" max="13317" width="1.85546875" style="1" customWidth="1"/>
    <col min="13318" max="13320" width="4" style="1" customWidth="1"/>
    <col min="13321" max="13321" width="53" style="1" customWidth="1"/>
    <col min="13322" max="13322" width="0" style="1" hidden="1" customWidth="1"/>
    <col min="13323" max="13324" width="21.42578125" style="1" customWidth="1"/>
    <col min="13325" max="13325" width="18.5703125" style="1" customWidth="1"/>
    <col min="13326" max="13326" width="13.140625" style="1" customWidth="1"/>
    <col min="13327" max="13570" width="10.42578125" style="1"/>
    <col min="13571" max="13571" width="4" style="1" customWidth="1"/>
    <col min="13572" max="13572" width="4.5703125" style="1" customWidth="1"/>
    <col min="13573" max="13573" width="1.85546875" style="1" customWidth="1"/>
    <col min="13574" max="13576" width="4" style="1" customWidth="1"/>
    <col min="13577" max="13577" width="53" style="1" customWidth="1"/>
    <col min="13578" max="13578" width="0" style="1" hidden="1" customWidth="1"/>
    <col min="13579" max="13580" width="21.42578125" style="1" customWidth="1"/>
    <col min="13581" max="13581" width="18.5703125" style="1" customWidth="1"/>
    <col min="13582" max="13582" width="13.140625" style="1" customWidth="1"/>
    <col min="13583" max="13826" width="10.42578125" style="1"/>
    <col min="13827" max="13827" width="4" style="1" customWidth="1"/>
    <col min="13828" max="13828" width="4.5703125" style="1" customWidth="1"/>
    <col min="13829" max="13829" width="1.85546875" style="1" customWidth="1"/>
    <col min="13830" max="13832" width="4" style="1" customWidth="1"/>
    <col min="13833" max="13833" width="53" style="1" customWidth="1"/>
    <col min="13834" max="13834" width="0" style="1" hidden="1" customWidth="1"/>
    <col min="13835" max="13836" width="21.42578125" style="1" customWidth="1"/>
    <col min="13837" max="13837" width="18.5703125" style="1" customWidth="1"/>
    <col min="13838" max="13838" width="13.140625" style="1" customWidth="1"/>
    <col min="13839" max="14082" width="10.42578125" style="1"/>
    <col min="14083" max="14083" width="4" style="1" customWidth="1"/>
    <col min="14084" max="14084" width="4.5703125" style="1" customWidth="1"/>
    <col min="14085" max="14085" width="1.85546875" style="1" customWidth="1"/>
    <col min="14086" max="14088" width="4" style="1" customWidth="1"/>
    <col min="14089" max="14089" width="53" style="1" customWidth="1"/>
    <col min="14090" max="14090" width="0" style="1" hidden="1" customWidth="1"/>
    <col min="14091" max="14092" width="21.42578125" style="1" customWidth="1"/>
    <col min="14093" max="14093" width="18.5703125" style="1" customWidth="1"/>
    <col min="14094" max="14094" width="13.140625" style="1" customWidth="1"/>
    <col min="14095" max="14338" width="10.42578125" style="1"/>
    <col min="14339" max="14339" width="4" style="1" customWidth="1"/>
    <col min="14340" max="14340" width="4.5703125" style="1" customWidth="1"/>
    <col min="14341" max="14341" width="1.85546875" style="1" customWidth="1"/>
    <col min="14342" max="14344" width="4" style="1" customWidth="1"/>
    <col min="14345" max="14345" width="53" style="1" customWidth="1"/>
    <col min="14346" max="14346" width="0" style="1" hidden="1" customWidth="1"/>
    <col min="14347" max="14348" width="21.42578125" style="1" customWidth="1"/>
    <col min="14349" max="14349" width="18.5703125" style="1" customWidth="1"/>
    <col min="14350" max="14350" width="13.140625" style="1" customWidth="1"/>
    <col min="14351" max="14594" width="10.42578125" style="1"/>
    <col min="14595" max="14595" width="4" style="1" customWidth="1"/>
    <col min="14596" max="14596" width="4.5703125" style="1" customWidth="1"/>
    <col min="14597" max="14597" width="1.85546875" style="1" customWidth="1"/>
    <col min="14598" max="14600" width="4" style="1" customWidth="1"/>
    <col min="14601" max="14601" width="53" style="1" customWidth="1"/>
    <col min="14602" max="14602" width="0" style="1" hidden="1" customWidth="1"/>
    <col min="14603" max="14604" width="21.42578125" style="1" customWidth="1"/>
    <col min="14605" max="14605" width="18.5703125" style="1" customWidth="1"/>
    <col min="14606" max="14606" width="13.140625" style="1" customWidth="1"/>
    <col min="14607" max="14850" width="10.42578125" style="1"/>
    <col min="14851" max="14851" width="4" style="1" customWidth="1"/>
    <col min="14852" max="14852" width="4.5703125" style="1" customWidth="1"/>
    <col min="14853" max="14853" width="1.85546875" style="1" customWidth="1"/>
    <col min="14854" max="14856" width="4" style="1" customWidth="1"/>
    <col min="14857" max="14857" width="53" style="1" customWidth="1"/>
    <col min="14858" max="14858" width="0" style="1" hidden="1" customWidth="1"/>
    <col min="14859" max="14860" width="21.42578125" style="1" customWidth="1"/>
    <col min="14861" max="14861" width="18.5703125" style="1" customWidth="1"/>
    <col min="14862" max="14862" width="13.140625" style="1" customWidth="1"/>
    <col min="14863" max="15106" width="10.42578125" style="1"/>
    <col min="15107" max="15107" width="4" style="1" customWidth="1"/>
    <col min="15108" max="15108" width="4.5703125" style="1" customWidth="1"/>
    <col min="15109" max="15109" width="1.85546875" style="1" customWidth="1"/>
    <col min="15110" max="15112" width="4" style="1" customWidth="1"/>
    <col min="15113" max="15113" width="53" style="1" customWidth="1"/>
    <col min="15114" max="15114" width="0" style="1" hidden="1" customWidth="1"/>
    <col min="15115" max="15116" width="21.42578125" style="1" customWidth="1"/>
    <col min="15117" max="15117" width="18.5703125" style="1" customWidth="1"/>
    <col min="15118" max="15118" width="13.140625" style="1" customWidth="1"/>
    <col min="15119" max="15362" width="10.42578125" style="1"/>
    <col min="15363" max="15363" width="4" style="1" customWidth="1"/>
    <col min="15364" max="15364" width="4.5703125" style="1" customWidth="1"/>
    <col min="15365" max="15365" width="1.85546875" style="1" customWidth="1"/>
    <col min="15366" max="15368" width="4" style="1" customWidth="1"/>
    <col min="15369" max="15369" width="53" style="1" customWidth="1"/>
    <col min="15370" max="15370" width="0" style="1" hidden="1" customWidth="1"/>
    <col min="15371" max="15372" width="21.42578125" style="1" customWidth="1"/>
    <col min="15373" max="15373" width="18.5703125" style="1" customWidth="1"/>
    <col min="15374" max="15374" width="13.140625" style="1" customWidth="1"/>
    <col min="15375" max="15618" width="10.42578125" style="1"/>
    <col min="15619" max="15619" width="4" style="1" customWidth="1"/>
    <col min="15620" max="15620" width="4.5703125" style="1" customWidth="1"/>
    <col min="15621" max="15621" width="1.85546875" style="1" customWidth="1"/>
    <col min="15622" max="15624" width="4" style="1" customWidth="1"/>
    <col min="15625" max="15625" width="53" style="1" customWidth="1"/>
    <col min="15626" max="15626" width="0" style="1" hidden="1" customWidth="1"/>
    <col min="15627" max="15628" width="21.42578125" style="1" customWidth="1"/>
    <col min="15629" max="15629" width="18.5703125" style="1" customWidth="1"/>
    <col min="15630" max="15630" width="13.140625" style="1" customWidth="1"/>
    <col min="15631" max="15874" width="10.42578125" style="1"/>
    <col min="15875" max="15875" width="4" style="1" customWidth="1"/>
    <col min="15876" max="15876" width="4.5703125" style="1" customWidth="1"/>
    <col min="15877" max="15877" width="1.85546875" style="1" customWidth="1"/>
    <col min="15878" max="15880" width="4" style="1" customWidth="1"/>
    <col min="15881" max="15881" width="53" style="1" customWidth="1"/>
    <col min="15882" max="15882" width="0" style="1" hidden="1" customWidth="1"/>
    <col min="15883" max="15884" width="21.42578125" style="1" customWidth="1"/>
    <col min="15885" max="15885" width="18.5703125" style="1" customWidth="1"/>
    <col min="15886" max="15886" width="13.140625" style="1" customWidth="1"/>
    <col min="15887" max="16130" width="10.42578125" style="1"/>
    <col min="16131" max="16131" width="4" style="1" customWidth="1"/>
    <col min="16132" max="16132" width="4.5703125" style="1" customWidth="1"/>
    <col min="16133" max="16133" width="1.85546875" style="1" customWidth="1"/>
    <col min="16134" max="16136" width="4" style="1" customWidth="1"/>
    <col min="16137" max="16137" width="53" style="1" customWidth="1"/>
    <col min="16138" max="16138" width="0" style="1" hidden="1" customWidth="1"/>
    <col min="16139" max="16140" width="21.42578125" style="1" customWidth="1"/>
    <col min="16141" max="16141" width="18.5703125" style="1" customWidth="1"/>
    <col min="16142" max="16142" width="13.140625" style="1" customWidth="1"/>
    <col min="16143" max="16384" width="10.42578125" style="1"/>
  </cols>
  <sheetData>
    <row r="1" spans="1:14" s="4" customFormat="1" ht="21">
      <c r="B1" s="357"/>
      <c r="C1" s="358"/>
      <c r="D1" s="358"/>
      <c r="E1" s="358"/>
      <c r="F1" s="358"/>
      <c r="G1" s="358"/>
      <c r="H1" s="813" t="s">
        <v>831</v>
      </c>
      <c r="I1" s="813"/>
      <c r="J1" s="813"/>
      <c r="K1" s="813"/>
      <c r="L1" s="813"/>
      <c r="M1" s="806" t="s">
        <v>2263</v>
      </c>
      <c r="N1" s="807"/>
    </row>
    <row r="2" spans="1:14" s="4" customFormat="1" ht="21.75" thickBot="1">
      <c r="B2" s="359"/>
      <c r="C2" s="360"/>
      <c r="D2" s="360"/>
      <c r="E2" s="360"/>
      <c r="F2" s="360"/>
      <c r="G2" s="360"/>
      <c r="H2" s="810" t="s">
        <v>832</v>
      </c>
      <c r="I2" s="810"/>
      <c r="J2" s="810"/>
      <c r="K2" s="810"/>
      <c r="L2" s="810"/>
      <c r="M2" s="808"/>
      <c r="N2" s="809"/>
    </row>
    <row r="3" spans="1:14" s="353" customFormat="1" ht="21.75" thickBot="1">
      <c r="B3" s="351"/>
      <c r="C3" s="351"/>
      <c r="D3" s="351"/>
      <c r="E3" s="351"/>
      <c r="F3" s="351"/>
      <c r="G3" s="351"/>
      <c r="H3" s="351"/>
      <c r="I3" s="351"/>
      <c r="J3" s="351"/>
      <c r="K3" s="352"/>
      <c r="L3" s="351"/>
      <c r="M3" s="352"/>
      <c r="N3" s="352"/>
    </row>
    <row r="4" spans="1:14" ht="21" customHeight="1">
      <c r="B4" s="787" t="s">
        <v>833</v>
      </c>
      <c r="C4" s="788"/>
      <c r="D4" s="788"/>
      <c r="E4" s="788"/>
      <c r="F4" s="788"/>
      <c r="G4" s="788"/>
      <c r="H4" s="788"/>
      <c r="I4" s="788"/>
      <c r="J4" s="789"/>
      <c r="K4" s="793" t="s">
        <v>2269</v>
      </c>
      <c r="L4" s="793" t="s">
        <v>2268</v>
      </c>
      <c r="M4" s="795" t="s">
        <v>619</v>
      </c>
      <c r="N4" s="796"/>
    </row>
    <row r="5" spans="1:14" ht="21">
      <c r="B5" s="790"/>
      <c r="C5" s="791"/>
      <c r="D5" s="791"/>
      <c r="E5" s="791"/>
      <c r="F5" s="791"/>
      <c r="G5" s="791"/>
      <c r="H5" s="791"/>
      <c r="I5" s="791"/>
      <c r="J5" s="792"/>
      <c r="K5" s="794"/>
      <c r="L5" s="794"/>
      <c r="M5" s="354" t="s">
        <v>620</v>
      </c>
      <c r="N5" s="355" t="s">
        <v>621</v>
      </c>
    </row>
    <row r="6" spans="1:14" s="3" customFormat="1" ht="21">
      <c r="B6" s="12" t="s">
        <v>622</v>
      </c>
      <c r="C6" s="13" t="s">
        <v>834</v>
      </c>
      <c r="D6" s="13"/>
      <c r="E6" s="13"/>
      <c r="F6" s="13"/>
      <c r="G6" s="13"/>
      <c r="H6" s="13"/>
      <c r="I6" s="14"/>
      <c r="J6" s="15"/>
      <c r="K6" s="16"/>
      <c r="L6" s="16"/>
      <c r="M6" s="17"/>
      <c r="N6" s="18"/>
    </row>
    <row r="7" spans="1:14" s="4" customFormat="1" ht="21">
      <c r="A7" s="4" t="s">
        <v>835</v>
      </c>
      <c r="B7" s="19"/>
      <c r="C7" s="20"/>
      <c r="D7" s="21" t="s">
        <v>836</v>
      </c>
      <c r="E7" s="22" t="s">
        <v>14</v>
      </c>
      <c r="F7" s="23"/>
      <c r="G7" s="24"/>
      <c r="H7" s="24"/>
      <c r="I7" s="25"/>
      <c r="J7" s="26"/>
      <c r="K7" s="27">
        <v>25785802.759999998</v>
      </c>
      <c r="L7" s="27">
        <v>25785802.759999998</v>
      </c>
      <c r="M7" s="29">
        <v>0</v>
      </c>
      <c r="N7" s="30">
        <v>0</v>
      </c>
    </row>
    <row r="8" spans="1:14" s="4" customFormat="1" ht="21">
      <c r="B8" s="19"/>
      <c r="C8" s="20"/>
      <c r="D8" s="21" t="s">
        <v>837</v>
      </c>
      <c r="E8" s="22" t="s">
        <v>838</v>
      </c>
      <c r="F8" s="23"/>
      <c r="G8" s="24"/>
      <c r="H8" s="24"/>
      <c r="I8" s="25"/>
      <c r="J8" s="26"/>
      <c r="K8" s="31">
        <v>155784871.19999999</v>
      </c>
      <c r="L8" s="27">
        <v>159597106.65999997</v>
      </c>
      <c r="M8" s="29">
        <v>-3812235.4599999785</v>
      </c>
      <c r="N8" s="30">
        <v>-2.3886620126024154E-2</v>
      </c>
    </row>
    <row r="9" spans="1:14" s="6" customFormat="1" ht="21">
      <c r="A9" s="6" t="s">
        <v>839</v>
      </c>
      <c r="B9" s="32"/>
      <c r="C9" s="33"/>
      <c r="D9" s="34"/>
      <c r="E9" s="33" t="s">
        <v>624</v>
      </c>
      <c r="F9" s="35" t="s">
        <v>15</v>
      </c>
      <c r="G9" s="35"/>
      <c r="H9" s="35"/>
      <c r="I9" s="36"/>
      <c r="J9" s="37"/>
      <c r="K9" s="27">
        <v>37398700.100000001</v>
      </c>
      <c r="L9" s="27">
        <v>39612706.039999999</v>
      </c>
      <c r="M9" s="172">
        <v>-2214005.9399999976</v>
      </c>
      <c r="N9" s="40">
        <v>-5.5891307646701673E-2</v>
      </c>
    </row>
    <row r="10" spans="1:14" s="6" customFormat="1" ht="21">
      <c r="B10" s="32"/>
      <c r="C10" s="33"/>
      <c r="D10" s="33"/>
      <c r="E10" s="33" t="s">
        <v>634</v>
      </c>
      <c r="F10" s="35" t="s">
        <v>840</v>
      </c>
      <c r="G10" s="35"/>
      <c r="H10" s="35"/>
      <c r="I10" s="41"/>
      <c r="J10" s="42"/>
      <c r="K10" s="28">
        <v>0</v>
      </c>
      <c r="L10" s="43">
        <v>0</v>
      </c>
      <c r="M10" s="172">
        <v>0</v>
      </c>
      <c r="N10" s="40" t="s">
        <v>2280</v>
      </c>
    </row>
    <row r="11" spans="1:14" s="5" customFormat="1" ht="21">
      <c r="A11" s="5" t="s">
        <v>841</v>
      </c>
      <c r="B11" s="45"/>
      <c r="C11" s="46"/>
      <c r="D11" s="46"/>
      <c r="E11" s="46"/>
      <c r="F11" s="47" t="s">
        <v>627</v>
      </c>
      <c r="G11" s="47" t="s">
        <v>842</v>
      </c>
      <c r="H11" s="48"/>
      <c r="I11" s="49"/>
      <c r="J11" s="50"/>
      <c r="K11" s="38">
        <v>0</v>
      </c>
      <c r="L11" s="27">
        <v>0</v>
      </c>
      <c r="M11" s="51">
        <v>0</v>
      </c>
      <c r="N11" s="52" t="s">
        <v>2280</v>
      </c>
    </row>
    <row r="12" spans="1:14" s="6" customFormat="1" ht="21">
      <c r="A12" s="5" t="s">
        <v>843</v>
      </c>
      <c r="B12" s="32"/>
      <c r="C12" s="33"/>
      <c r="D12" s="33"/>
      <c r="E12" s="46"/>
      <c r="F12" s="47" t="s">
        <v>629</v>
      </c>
      <c r="G12" s="53" t="s">
        <v>844</v>
      </c>
      <c r="H12" s="35"/>
      <c r="I12" s="54"/>
      <c r="J12" s="55"/>
      <c r="K12" s="27">
        <v>0</v>
      </c>
      <c r="L12" s="27">
        <v>0</v>
      </c>
      <c r="M12" s="51">
        <v>0</v>
      </c>
      <c r="N12" s="52" t="s">
        <v>2280</v>
      </c>
    </row>
    <row r="13" spans="1:14" s="6" customFormat="1" ht="21">
      <c r="A13" s="5" t="s">
        <v>845</v>
      </c>
      <c r="B13" s="32"/>
      <c r="C13" s="33"/>
      <c r="D13" s="33"/>
      <c r="E13" s="46"/>
      <c r="F13" s="47" t="s">
        <v>648</v>
      </c>
      <c r="G13" s="53" t="s">
        <v>846</v>
      </c>
      <c r="H13" s="35"/>
      <c r="I13" s="54"/>
      <c r="J13" s="55"/>
      <c r="K13" s="27">
        <v>0</v>
      </c>
      <c r="L13" s="27">
        <v>0</v>
      </c>
      <c r="M13" s="51">
        <v>0</v>
      </c>
      <c r="N13" s="52" t="s">
        <v>2280</v>
      </c>
    </row>
    <row r="14" spans="1:14" s="6" customFormat="1" ht="21">
      <c r="A14" s="6" t="s">
        <v>847</v>
      </c>
      <c r="B14" s="32"/>
      <c r="C14" s="33"/>
      <c r="D14" s="33"/>
      <c r="E14" s="33" t="s">
        <v>637</v>
      </c>
      <c r="F14" s="35" t="s">
        <v>848</v>
      </c>
      <c r="G14" s="35"/>
      <c r="H14" s="35"/>
      <c r="I14" s="41"/>
      <c r="J14" s="42"/>
      <c r="K14" s="27">
        <v>102672548.22</v>
      </c>
      <c r="L14" s="27">
        <v>107300512.49999997</v>
      </c>
      <c r="M14" s="39">
        <v>-4627964.2799999714</v>
      </c>
      <c r="N14" s="40">
        <v>-4.3130868363745911E-2</v>
      </c>
    </row>
    <row r="15" spans="1:14" s="6" customFormat="1" ht="21">
      <c r="A15" s="6" t="s">
        <v>849</v>
      </c>
      <c r="B15" s="32"/>
      <c r="C15" s="33"/>
      <c r="D15" s="33"/>
      <c r="E15" s="33" t="s">
        <v>640</v>
      </c>
      <c r="F15" s="35" t="s">
        <v>394</v>
      </c>
      <c r="G15" s="35"/>
      <c r="H15" s="35"/>
      <c r="I15" s="41"/>
      <c r="J15" s="42"/>
      <c r="K15" s="27">
        <v>0</v>
      </c>
      <c r="L15" s="27">
        <v>0</v>
      </c>
      <c r="M15" s="39">
        <v>0</v>
      </c>
      <c r="N15" s="40" t="s">
        <v>2280</v>
      </c>
    </row>
    <row r="16" spans="1:14" s="6" customFormat="1" ht="21">
      <c r="A16" s="6" t="s">
        <v>850</v>
      </c>
      <c r="B16" s="32"/>
      <c r="C16" s="33"/>
      <c r="D16" s="33"/>
      <c r="E16" s="33" t="s">
        <v>643</v>
      </c>
      <c r="F16" s="35" t="s">
        <v>851</v>
      </c>
      <c r="G16" s="35"/>
      <c r="H16" s="35"/>
      <c r="I16" s="41"/>
      <c r="J16" s="42"/>
      <c r="K16" s="27">
        <v>15713622.880000001</v>
      </c>
      <c r="L16" s="27">
        <v>12683888.119999999</v>
      </c>
      <c r="M16" s="39">
        <v>3029734.7600000016</v>
      </c>
      <c r="N16" s="40">
        <v>0.23886482846081758</v>
      </c>
    </row>
    <row r="17" spans="1:17" s="6" customFormat="1" ht="21">
      <c r="A17" s="6" t="s">
        <v>852</v>
      </c>
      <c r="B17" s="32"/>
      <c r="C17" s="33"/>
      <c r="D17" s="34" t="s">
        <v>853</v>
      </c>
      <c r="E17" s="56" t="s">
        <v>16</v>
      </c>
      <c r="F17" s="57"/>
      <c r="G17" s="35"/>
      <c r="H17" s="35"/>
      <c r="I17" s="36"/>
      <c r="J17" s="37"/>
      <c r="K17" s="27">
        <v>860591.41</v>
      </c>
      <c r="L17" s="27">
        <v>1086554.25</v>
      </c>
      <c r="M17" s="58">
        <v>-225962.83999999997</v>
      </c>
      <c r="N17" s="59">
        <v>-0.20796277774441541</v>
      </c>
    </row>
    <row r="18" spans="1:17" s="6" customFormat="1" ht="21">
      <c r="A18" s="6" t="s">
        <v>854</v>
      </c>
      <c r="B18" s="32"/>
      <c r="C18" s="33"/>
      <c r="D18" s="34" t="s">
        <v>855</v>
      </c>
      <c r="E18" s="56" t="s">
        <v>856</v>
      </c>
      <c r="F18" s="57"/>
      <c r="G18" s="35"/>
      <c r="H18" s="35"/>
      <c r="I18" s="36"/>
      <c r="J18" s="37"/>
      <c r="K18" s="27">
        <v>0</v>
      </c>
      <c r="L18" s="27">
        <v>0</v>
      </c>
      <c r="M18" s="58">
        <v>0</v>
      </c>
      <c r="N18" s="59" t="s">
        <v>2280</v>
      </c>
    </row>
    <row r="19" spans="1:17" s="4" customFormat="1" ht="21">
      <c r="A19" s="6" t="s">
        <v>857</v>
      </c>
      <c r="B19" s="19"/>
      <c r="C19" s="20"/>
      <c r="D19" s="21" t="s">
        <v>858</v>
      </c>
      <c r="E19" s="22" t="s">
        <v>859</v>
      </c>
      <c r="F19" s="23"/>
      <c r="G19" s="24"/>
      <c r="H19" s="24"/>
      <c r="I19" s="25"/>
      <c r="J19" s="26"/>
      <c r="K19" s="27">
        <v>0</v>
      </c>
      <c r="L19" s="27">
        <v>0</v>
      </c>
      <c r="M19" s="29">
        <v>0</v>
      </c>
      <c r="N19" s="30" t="s">
        <v>2280</v>
      </c>
      <c r="Q19" s="60"/>
    </row>
    <row r="20" spans="1:17" s="4" customFormat="1" ht="21">
      <c r="A20" s="6" t="s">
        <v>551</v>
      </c>
      <c r="B20" s="19"/>
      <c r="C20" s="20"/>
      <c r="D20" s="21" t="s">
        <v>860</v>
      </c>
      <c r="E20" s="22" t="s">
        <v>861</v>
      </c>
      <c r="F20" s="23"/>
      <c r="G20" s="24"/>
      <c r="H20" s="24"/>
      <c r="I20" s="25"/>
      <c r="J20" s="26"/>
      <c r="K20" s="27">
        <v>-433775.45</v>
      </c>
      <c r="L20" s="27">
        <v>-687039.06</v>
      </c>
      <c r="M20" s="29">
        <v>253263.61000000004</v>
      </c>
      <c r="N20" s="30">
        <v>-0.36863058411846339</v>
      </c>
      <c r="Q20" s="60"/>
    </row>
    <row r="21" spans="1:17" s="4" customFormat="1" ht="21">
      <c r="A21" s="6" t="s">
        <v>862</v>
      </c>
      <c r="B21" s="19"/>
      <c r="C21" s="20"/>
      <c r="D21" s="21" t="s">
        <v>863</v>
      </c>
      <c r="E21" s="22" t="s">
        <v>864</v>
      </c>
      <c r="F21" s="23"/>
      <c r="G21" s="24"/>
      <c r="H21" s="24"/>
      <c r="I21" s="25"/>
      <c r="J21" s="26"/>
      <c r="K21" s="27">
        <v>190923.99999993807</v>
      </c>
      <c r="L21" s="27">
        <v>253263.60999980423</v>
      </c>
      <c r="M21" s="29">
        <v>-62339.609999866167</v>
      </c>
      <c r="N21" s="30">
        <v>-0.24614515287022226</v>
      </c>
    </row>
    <row r="22" spans="1:17" s="3" customFormat="1" ht="21">
      <c r="B22" s="61"/>
      <c r="C22" s="62" t="s">
        <v>686</v>
      </c>
      <c r="D22" s="62"/>
      <c r="E22" s="62"/>
      <c r="F22" s="62"/>
      <c r="G22" s="62"/>
      <c r="H22" s="62"/>
      <c r="I22" s="63"/>
      <c r="J22" s="64"/>
      <c r="K22" s="65">
        <v>182188413.91999993</v>
      </c>
      <c r="L22" s="65">
        <v>186035688.21999976</v>
      </c>
      <c r="M22" s="66">
        <v>-3847274.2999998331</v>
      </c>
      <c r="N22" s="67">
        <v>-2.0680302456000655E-2</v>
      </c>
    </row>
    <row r="23" spans="1:17" s="4" customFormat="1" ht="21">
      <c r="B23" s="68"/>
      <c r="C23" s="20"/>
      <c r="D23" s="24"/>
      <c r="E23" s="24"/>
      <c r="F23" s="24"/>
      <c r="G23" s="24"/>
      <c r="H23" s="24"/>
      <c r="I23" s="69"/>
      <c r="J23" s="70"/>
      <c r="K23" s="27">
        <v>0</v>
      </c>
      <c r="L23" s="27">
        <v>0</v>
      </c>
      <c r="M23" s="71">
        <v>0</v>
      </c>
      <c r="N23" s="72"/>
    </row>
    <row r="24" spans="1:17" s="3" customFormat="1" ht="21">
      <c r="B24" s="73" t="s">
        <v>687</v>
      </c>
      <c r="C24" s="74" t="s">
        <v>865</v>
      </c>
      <c r="D24" s="22"/>
      <c r="E24" s="22"/>
      <c r="F24" s="22"/>
      <c r="G24" s="22"/>
      <c r="H24" s="22"/>
      <c r="I24" s="25"/>
      <c r="J24" s="26"/>
      <c r="K24" s="27">
        <v>0</v>
      </c>
      <c r="L24" s="27">
        <v>0</v>
      </c>
      <c r="M24" s="29">
        <v>0</v>
      </c>
      <c r="N24" s="30"/>
    </row>
    <row r="25" spans="1:17" s="6" customFormat="1" ht="21">
      <c r="A25" s="6" t="s">
        <v>866</v>
      </c>
      <c r="B25" s="32"/>
      <c r="C25" s="57"/>
      <c r="D25" s="34" t="s">
        <v>624</v>
      </c>
      <c r="E25" s="56" t="s">
        <v>395</v>
      </c>
      <c r="F25" s="35"/>
      <c r="G25" s="35"/>
      <c r="H25" s="35"/>
      <c r="I25" s="36"/>
      <c r="J25" s="37"/>
      <c r="K25" s="27">
        <v>0</v>
      </c>
      <c r="L25" s="27">
        <v>0</v>
      </c>
      <c r="M25" s="58">
        <v>0</v>
      </c>
      <c r="N25" s="59" t="s">
        <v>2280</v>
      </c>
    </row>
    <row r="26" spans="1:17" s="6" customFormat="1" ht="21">
      <c r="A26" s="6" t="s">
        <v>867</v>
      </c>
      <c r="B26" s="32"/>
      <c r="C26" s="57"/>
      <c r="D26" s="34" t="s">
        <v>634</v>
      </c>
      <c r="E26" s="56" t="s">
        <v>868</v>
      </c>
      <c r="F26" s="35"/>
      <c r="G26" s="35"/>
      <c r="H26" s="35"/>
      <c r="I26" s="36"/>
      <c r="J26" s="37"/>
      <c r="K26" s="27">
        <v>31356393.630000003</v>
      </c>
      <c r="L26" s="27">
        <v>17019918.539999999</v>
      </c>
      <c r="M26" s="58">
        <v>14336475.090000004</v>
      </c>
      <c r="N26" s="59">
        <v>0.84233511789769144</v>
      </c>
    </row>
    <row r="27" spans="1:17" s="6" customFormat="1" ht="21">
      <c r="A27" s="6" t="s">
        <v>869</v>
      </c>
      <c r="B27" s="32"/>
      <c r="C27" s="57"/>
      <c r="D27" s="34" t="s">
        <v>637</v>
      </c>
      <c r="E27" s="56" t="s">
        <v>870</v>
      </c>
      <c r="F27" s="35"/>
      <c r="G27" s="35"/>
      <c r="H27" s="35"/>
      <c r="I27" s="36"/>
      <c r="J27" s="37"/>
      <c r="K27" s="27">
        <v>0</v>
      </c>
      <c r="L27" s="27">
        <v>0</v>
      </c>
      <c r="M27" s="58">
        <v>0</v>
      </c>
      <c r="N27" s="59" t="s">
        <v>2280</v>
      </c>
    </row>
    <row r="28" spans="1:17" s="6" customFormat="1" ht="21">
      <c r="A28" s="6" t="s">
        <v>871</v>
      </c>
      <c r="B28" s="32"/>
      <c r="C28" s="57"/>
      <c r="D28" s="34" t="s">
        <v>640</v>
      </c>
      <c r="E28" s="56" t="s">
        <v>872</v>
      </c>
      <c r="F28" s="35"/>
      <c r="G28" s="35"/>
      <c r="H28" s="35"/>
      <c r="I28" s="36"/>
      <c r="J28" s="37"/>
      <c r="K28" s="27">
        <v>29801229.930000003</v>
      </c>
      <c r="L28" s="27">
        <v>19522885.620000001</v>
      </c>
      <c r="M28" s="58">
        <v>10278344.310000002</v>
      </c>
      <c r="N28" s="59">
        <v>0.52647669561053356</v>
      </c>
    </row>
    <row r="29" spans="1:17" s="6" customFormat="1" ht="21">
      <c r="A29" s="6" t="s">
        <v>873</v>
      </c>
      <c r="B29" s="32"/>
      <c r="C29" s="75"/>
      <c r="D29" s="34" t="s">
        <v>643</v>
      </c>
      <c r="E29" s="56" t="s">
        <v>874</v>
      </c>
      <c r="F29" s="35"/>
      <c r="G29" s="35"/>
      <c r="H29" s="35" t="s">
        <v>2270</v>
      </c>
      <c r="I29" s="36"/>
      <c r="J29" s="37"/>
      <c r="K29" s="27">
        <v>2236698.5100000002</v>
      </c>
      <c r="L29" s="27">
        <v>2343427.1300000004</v>
      </c>
      <c r="M29" s="58">
        <v>-106728.62000000011</v>
      </c>
      <c r="N29" s="59">
        <v>-4.5543818552617035E-2</v>
      </c>
    </row>
    <row r="30" spans="1:17" s="3" customFormat="1" ht="21">
      <c r="B30" s="61"/>
      <c r="C30" s="62" t="s">
        <v>787</v>
      </c>
      <c r="D30" s="62"/>
      <c r="E30" s="62"/>
      <c r="F30" s="62"/>
      <c r="G30" s="62"/>
      <c r="H30" s="62"/>
      <c r="I30" s="63"/>
      <c r="J30" s="64"/>
      <c r="K30" s="65">
        <v>63394322.07</v>
      </c>
      <c r="L30" s="65">
        <v>38886231.289999999</v>
      </c>
      <c r="M30" s="66">
        <v>24508090.780000001</v>
      </c>
      <c r="N30" s="67">
        <v>0.6302511188915989</v>
      </c>
    </row>
    <row r="31" spans="1:17" s="4" customFormat="1" ht="21">
      <c r="B31" s="68"/>
      <c r="C31" s="20"/>
      <c r="D31" s="24"/>
      <c r="E31" s="24"/>
      <c r="F31" s="24"/>
      <c r="G31" s="24"/>
      <c r="H31" s="24"/>
      <c r="I31" s="69"/>
      <c r="J31" s="70"/>
      <c r="K31" s="27">
        <v>0</v>
      </c>
      <c r="L31" s="27">
        <v>0</v>
      </c>
      <c r="M31" s="71">
        <v>0</v>
      </c>
      <c r="N31" s="72"/>
    </row>
    <row r="32" spans="1:17" s="3" customFormat="1" ht="21">
      <c r="B32" s="73" t="s">
        <v>789</v>
      </c>
      <c r="C32" s="74" t="s">
        <v>875</v>
      </c>
      <c r="D32" s="22"/>
      <c r="E32" s="22"/>
      <c r="F32" s="22"/>
      <c r="G32" s="22"/>
      <c r="H32" s="22"/>
      <c r="I32" s="25"/>
      <c r="J32" s="26"/>
      <c r="K32" s="27">
        <v>0</v>
      </c>
      <c r="L32" s="27">
        <v>0</v>
      </c>
      <c r="M32" s="29">
        <v>0</v>
      </c>
      <c r="N32" s="30"/>
    </row>
    <row r="33" spans="1:14" s="4" customFormat="1" ht="21">
      <c r="A33" s="4" t="s">
        <v>876</v>
      </c>
      <c r="B33" s="19"/>
      <c r="C33" s="23"/>
      <c r="D33" s="21" t="s">
        <v>624</v>
      </c>
      <c r="E33" s="22" t="s">
        <v>877</v>
      </c>
      <c r="F33" s="23"/>
      <c r="G33" s="24"/>
      <c r="H33" s="24"/>
      <c r="I33" s="25"/>
      <c r="J33" s="26"/>
      <c r="K33" s="27">
        <v>0</v>
      </c>
      <c r="L33" s="27">
        <v>0</v>
      </c>
      <c r="M33" s="29">
        <v>0</v>
      </c>
      <c r="N33" s="30" t="s">
        <v>2280</v>
      </c>
    </row>
    <row r="34" spans="1:14" s="4" customFormat="1" ht="21">
      <c r="A34" s="4" t="s">
        <v>878</v>
      </c>
      <c r="B34" s="19"/>
      <c r="C34" s="23"/>
      <c r="D34" s="21" t="s">
        <v>634</v>
      </c>
      <c r="E34" s="22" t="s">
        <v>879</v>
      </c>
      <c r="F34" s="23"/>
      <c r="G34" s="24"/>
      <c r="H34" s="24"/>
      <c r="I34" s="25"/>
      <c r="J34" s="26"/>
      <c r="K34" s="27">
        <v>0</v>
      </c>
      <c r="L34" s="27">
        <v>0</v>
      </c>
      <c r="M34" s="29">
        <v>0</v>
      </c>
      <c r="N34" s="30" t="s">
        <v>2280</v>
      </c>
    </row>
    <row r="35" spans="1:14" s="3" customFormat="1" ht="21">
      <c r="B35" s="61"/>
      <c r="C35" s="62" t="s">
        <v>795</v>
      </c>
      <c r="D35" s="62"/>
      <c r="E35" s="62"/>
      <c r="F35" s="62"/>
      <c r="G35" s="62"/>
      <c r="H35" s="62"/>
      <c r="I35" s="63"/>
      <c r="J35" s="64"/>
      <c r="K35" s="65">
        <v>0</v>
      </c>
      <c r="L35" s="65">
        <v>0</v>
      </c>
      <c r="M35" s="66">
        <v>0</v>
      </c>
      <c r="N35" s="67" t="s">
        <v>2280</v>
      </c>
    </row>
    <row r="36" spans="1:14" s="4" customFormat="1" ht="21">
      <c r="B36" s="68"/>
      <c r="C36" s="20"/>
      <c r="D36" s="24"/>
      <c r="E36" s="24"/>
      <c r="F36" s="24"/>
      <c r="G36" s="24"/>
      <c r="H36" s="76"/>
      <c r="I36" s="77"/>
      <c r="J36" s="78"/>
      <c r="K36" s="28"/>
      <c r="L36" s="38"/>
      <c r="M36" s="71">
        <v>0</v>
      </c>
      <c r="N36" s="72"/>
    </row>
    <row r="37" spans="1:14" s="3" customFormat="1" ht="21">
      <c r="B37" s="73" t="s">
        <v>796</v>
      </c>
      <c r="C37" s="811" t="s">
        <v>880</v>
      </c>
      <c r="D37" s="811"/>
      <c r="E37" s="811"/>
      <c r="F37" s="811"/>
      <c r="G37" s="811"/>
      <c r="H37" s="811"/>
      <c r="I37" s="79"/>
      <c r="J37" s="80"/>
      <c r="K37" s="27">
        <v>0</v>
      </c>
      <c r="L37" s="27"/>
      <c r="M37" s="29">
        <v>0</v>
      </c>
      <c r="N37" s="30"/>
    </row>
    <row r="38" spans="1:14" s="3" customFormat="1" ht="21">
      <c r="B38" s="73"/>
      <c r="C38" s="342"/>
      <c r="D38" s="342"/>
      <c r="E38" s="342"/>
      <c r="F38" s="342"/>
      <c r="G38" s="342"/>
      <c r="H38" s="342"/>
      <c r="I38" s="81" t="s">
        <v>881</v>
      </c>
      <c r="J38" s="81" t="s">
        <v>882</v>
      </c>
      <c r="K38" s="27">
        <v>0</v>
      </c>
      <c r="L38" s="27"/>
      <c r="M38" s="29">
        <v>0</v>
      </c>
      <c r="N38" s="30"/>
    </row>
    <row r="39" spans="1:14" s="3" customFormat="1" ht="21">
      <c r="A39" s="3" t="s">
        <v>883</v>
      </c>
      <c r="B39" s="73"/>
      <c r="C39" s="82"/>
      <c r="D39" s="21" t="s">
        <v>624</v>
      </c>
      <c r="E39" s="22" t="s">
        <v>884</v>
      </c>
      <c r="F39" s="22"/>
      <c r="G39" s="22"/>
      <c r="H39" s="22"/>
      <c r="I39" s="83">
        <v>0</v>
      </c>
      <c r="J39" s="16"/>
      <c r="K39" s="27">
        <v>0</v>
      </c>
      <c r="L39" s="27"/>
      <c r="M39" s="29">
        <v>0</v>
      </c>
      <c r="N39" s="30" t="s">
        <v>2280</v>
      </c>
    </row>
    <row r="40" spans="1:14" s="3" customFormat="1" ht="21">
      <c r="A40" s="3" t="s">
        <v>885</v>
      </c>
      <c r="B40" s="73"/>
      <c r="C40" s="82"/>
      <c r="D40" s="21" t="s">
        <v>634</v>
      </c>
      <c r="E40" s="56" t="s">
        <v>886</v>
      </c>
      <c r="F40" s="56"/>
      <c r="G40" s="34"/>
      <c r="H40" s="56"/>
      <c r="I40" s="83">
        <v>0</v>
      </c>
      <c r="J40" s="27"/>
      <c r="K40" s="27">
        <v>0</v>
      </c>
      <c r="L40" s="31"/>
      <c r="M40" s="29">
        <v>0</v>
      </c>
      <c r="N40" s="30" t="s">
        <v>2280</v>
      </c>
    </row>
    <row r="41" spans="1:14" s="3" customFormat="1" ht="21">
      <c r="A41" s="3" t="s">
        <v>887</v>
      </c>
      <c r="B41" s="73"/>
      <c r="C41" s="82"/>
      <c r="D41" s="34" t="s">
        <v>637</v>
      </c>
      <c r="E41" s="56" t="s">
        <v>888</v>
      </c>
      <c r="F41" s="56"/>
      <c r="G41" s="56"/>
      <c r="H41" s="56"/>
      <c r="I41" s="83">
        <v>0</v>
      </c>
      <c r="J41" s="27"/>
      <c r="K41" s="27">
        <v>0</v>
      </c>
      <c r="L41" s="27">
        <v>0</v>
      </c>
      <c r="M41" s="29">
        <v>0</v>
      </c>
      <c r="N41" s="30" t="s">
        <v>2280</v>
      </c>
    </row>
    <row r="42" spans="1:14" s="3" customFormat="1" ht="21">
      <c r="A42" s="3" t="s">
        <v>889</v>
      </c>
      <c r="B42" s="73"/>
      <c r="C42" s="82"/>
      <c r="D42" s="21" t="s">
        <v>640</v>
      </c>
      <c r="E42" s="22" t="s">
        <v>17</v>
      </c>
      <c r="F42" s="22"/>
      <c r="G42" s="22"/>
      <c r="H42" s="22"/>
      <c r="I42" s="83">
        <v>18833.55</v>
      </c>
      <c r="J42" s="27"/>
      <c r="K42" s="27">
        <v>18833.55</v>
      </c>
      <c r="L42" s="27">
        <v>885.83</v>
      </c>
      <c r="M42" s="29">
        <v>17947.719999999998</v>
      </c>
      <c r="N42" s="30">
        <v>20.260907849135833</v>
      </c>
    </row>
    <row r="43" spans="1:14" s="3" customFormat="1" ht="21">
      <c r="B43" s="73"/>
      <c r="C43" s="82"/>
      <c r="D43" s="34" t="s">
        <v>643</v>
      </c>
      <c r="E43" s="56" t="s">
        <v>890</v>
      </c>
      <c r="F43" s="56"/>
      <c r="G43" s="34"/>
      <c r="H43" s="84"/>
      <c r="I43" s="27">
        <v>3750510.01</v>
      </c>
      <c r="J43" s="27">
        <v>0</v>
      </c>
      <c r="K43" s="27">
        <v>3750510.01</v>
      </c>
      <c r="L43" s="27">
        <v>4384208.03</v>
      </c>
      <c r="M43" s="29">
        <v>-633698.02000000048</v>
      </c>
      <c r="N43" s="30">
        <v>-0.1445410472458809</v>
      </c>
    </row>
    <row r="44" spans="1:14" s="3" customFormat="1" ht="21">
      <c r="A44" s="3" t="s">
        <v>891</v>
      </c>
      <c r="B44" s="73"/>
      <c r="C44" s="57"/>
      <c r="D44" s="33"/>
      <c r="E44" s="85" t="s">
        <v>627</v>
      </c>
      <c r="F44" s="53" t="s">
        <v>892</v>
      </c>
      <c r="G44" s="53"/>
      <c r="H44" s="53"/>
      <c r="I44" s="83">
        <v>0</v>
      </c>
      <c r="J44" s="27"/>
      <c r="K44" s="27">
        <v>0</v>
      </c>
      <c r="L44" s="27">
        <v>0</v>
      </c>
      <c r="M44" s="29">
        <v>0</v>
      </c>
      <c r="N44" s="30" t="s">
        <v>2280</v>
      </c>
    </row>
    <row r="45" spans="1:14" s="3" customFormat="1" ht="21">
      <c r="A45" s="3" t="s">
        <v>893</v>
      </c>
      <c r="B45" s="73"/>
      <c r="C45" s="57"/>
      <c r="D45" s="33"/>
      <c r="E45" s="86" t="s">
        <v>629</v>
      </c>
      <c r="F45" s="812" t="s">
        <v>894</v>
      </c>
      <c r="G45" s="812"/>
      <c r="H45" s="812"/>
      <c r="I45" s="83">
        <v>0</v>
      </c>
      <c r="J45" s="31"/>
      <c r="K45" s="27">
        <v>0</v>
      </c>
      <c r="L45" s="27">
        <v>0</v>
      </c>
      <c r="M45" s="29">
        <v>0</v>
      </c>
      <c r="N45" s="30" t="s">
        <v>2280</v>
      </c>
    </row>
    <row r="46" spans="1:14" s="3" customFormat="1" ht="21">
      <c r="A46" s="3" t="s">
        <v>895</v>
      </c>
      <c r="B46" s="73"/>
      <c r="C46" s="57"/>
      <c r="D46" s="33"/>
      <c r="E46" s="86" t="s">
        <v>648</v>
      </c>
      <c r="F46" s="812" t="s">
        <v>896</v>
      </c>
      <c r="G46" s="812"/>
      <c r="H46" s="812"/>
      <c r="I46" s="83">
        <v>0</v>
      </c>
      <c r="J46" s="31"/>
      <c r="K46" s="27">
        <v>0</v>
      </c>
      <c r="L46" s="27">
        <v>0</v>
      </c>
      <c r="M46" s="29">
        <v>0</v>
      </c>
      <c r="N46" s="30" t="s">
        <v>2280</v>
      </c>
    </row>
    <row r="47" spans="1:14" s="3" customFormat="1" ht="21">
      <c r="A47" s="3" t="s">
        <v>897</v>
      </c>
      <c r="B47" s="73"/>
      <c r="C47" s="57"/>
      <c r="D47" s="33"/>
      <c r="E47" s="86" t="s">
        <v>659</v>
      </c>
      <c r="F47" s="47" t="s">
        <v>898</v>
      </c>
      <c r="G47" s="47"/>
      <c r="H47" s="47"/>
      <c r="I47" s="604">
        <v>2984570.42</v>
      </c>
      <c r="J47" s="31"/>
      <c r="K47" s="27">
        <v>2984570.42</v>
      </c>
      <c r="L47" s="27">
        <v>3835067.94</v>
      </c>
      <c r="M47" s="87">
        <v>-850497.52</v>
      </c>
      <c r="N47" s="88">
        <v>-0.22176856663457181</v>
      </c>
    </row>
    <row r="48" spans="1:14" s="3" customFormat="1" ht="33.75" customHeight="1">
      <c r="A48" s="3" t="s">
        <v>899</v>
      </c>
      <c r="B48" s="73"/>
      <c r="C48" s="57"/>
      <c r="D48" s="33"/>
      <c r="E48" s="86" t="s">
        <v>704</v>
      </c>
      <c r="F48" s="47" t="s">
        <v>900</v>
      </c>
      <c r="G48" s="47"/>
      <c r="H48" s="343"/>
      <c r="I48" s="604">
        <v>0</v>
      </c>
      <c r="J48" s="31"/>
      <c r="K48" s="27">
        <v>0</v>
      </c>
      <c r="L48" s="27">
        <v>0</v>
      </c>
      <c r="M48" s="71">
        <v>0</v>
      </c>
      <c r="N48" s="72" t="s">
        <v>2280</v>
      </c>
    </row>
    <row r="49" spans="1:17" s="3" customFormat="1" ht="21">
      <c r="A49" s="3" t="s">
        <v>901</v>
      </c>
      <c r="B49" s="73"/>
      <c r="C49" s="23"/>
      <c r="D49" s="33"/>
      <c r="E49" s="86" t="s">
        <v>707</v>
      </c>
      <c r="F49" s="89" t="s">
        <v>902</v>
      </c>
      <c r="G49" s="24"/>
      <c r="H49" s="24"/>
      <c r="I49" s="604">
        <v>765939.59</v>
      </c>
      <c r="J49" s="27"/>
      <c r="K49" s="27">
        <v>765939.59</v>
      </c>
      <c r="L49" s="27">
        <v>549140.09</v>
      </c>
      <c r="M49" s="71">
        <v>216799.5</v>
      </c>
      <c r="N49" s="72">
        <v>0.39479816525506273</v>
      </c>
    </row>
    <row r="50" spans="1:17" s="3" customFormat="1" ht="39.6" customHeight="1">
      <c r="A50" s="3" t="s">
        <v>903</v>
      </c>
      <c r="B50" s="73"/>
      <c r="C50" s="23"/>
      <c r="D50" s="21" t="s">
        <v>646</v>
      </c>
      <c r="E50" s="800" t="s">
        <v>904</v>
      </c>
      <c r="F50" s="800"/>
      <c r="G50" s="800"/>
      <c r="H50" s="801"/>
      <c r="I50" s="83">
        <v>4237483.09</v>
      </c>
      <c r="J50" s="27"/>
      <c r="K50" s="27">
        <v>4237483.09</v>
      </c>
      <c r="L50" s="27">
        <v>2438372.4299999997</v>
      </c>
      <c r="M50" s="29">
        <v>1799110.6600000001</v>
      </c>
      <c r="N50" s="30">
        <v>0.73783259598288697</v>
      </c>
    </row>
    <row r="51" spans="1:17" s="3" customFormat="1" ht="21">
      <c r="A51" s="3" t="s">
        <v>905</v>
      </c>
      <c r="B51" s="73"/>
      <c r="C51" s="23"/>
      <c r="D51" s="21" t="s">
        <v>678</v>
      </c>
      <c r="E51" s="22" t="s">
        <v>906</v>
      </c>
      <c r="F51" s="22"/>
      <c r="G51" s="22"/>
      <c r="H51" s="22"/>
      <c r="I51" s="83">
        <v>35532632.760000005</v>
      </c>
      <c r="J51" s="27"/>
      <c r="K51" s="27">
        <v>35532632.760000005</v>
      </c>
      <c r="L51" s="27">
        <v>64346108.550000004</v>
      </c>
      <c r="M51" s="29">
        <v>-28813475.789999999</v>
      </c>
      <c r="N51" s="30">
        <v>-0.44778894076571157</v>
      </c>
    </row>
    <row r="52" spans="1:17" s="3" customFormat="1" ht="21">
      <c r="A52" s="3" t="s">
        <v>907</v>
      </c>
      <c r="B52" s="90"/>
      <c r="C52" s="23"/>
      <c r="D52" s="21" t="s">
        <v>681</v>
      </c>
      <c r="E52" s="22" t="s">
        <v>908</v>
      </c>
      <c r="F52" s="22"/>
      <c r="G52" s="21"/>
      <c r="H52" s="22"/>
      <c r="I52" s="83">
        <v>0</v>
      </c>
      <c r="J52" s="27"/>
      <c r="K52" s="27">
        <v>0</v>
      </c>
      <c r="L52" s="27">
        <v>148602.06</v>
      </c>
      <c r="M52" s="29">
        <v>-148602.06</v>
      </c>
      <c r="N52" s="30">
        <v>-1</v>
      </c>
    </row>
    <row r="53" spans="1:17" s="3" customFormat="1" ht="21">
      <c r="A53" s="3" t="s">
        <v>909</v>
      </c>
      <c r="B53" s="90"/>
      <c r="C53" s="23"/>
      <c r="D53" s="21" t="s">
        <v>684</v>
      </c>
      <c r="E53" s="22" t="s">
        <v>910</v>
      </c>
      <c r="F53" s="22"/>
      <c r="G53" s="22"/>
      <c r="H53" s="22"/>
      <c r="I53" s="83">
        <v>2812639.88</v>
      </c>
      <c r="J53" s="27"/>
      <c r="K53" s="27">
        <v>2812639.88</v>
      </c>
      <c r="L53" s="27">
        <v>9084985.75</v>
      </c>
      <c r="M53" s="29">
        <v>-6272345.8700000001</v>
      </c>
      <c r="N53" s="30">
        <v>-0.69040789304485151</v>
      </c>
    </row>
    <row r="54" spans="1:17" s="3" customFormat="1" ht="21">
      <c r="A54" s="3" t="s">
        <v>911</v>
      </c>
      <c r="B54" s="90"/>
      <c r="C54" s="23"/>
      <c r="D54" s="21" t="s">
        <v>772</v>
      </c>
      <c r="E54" s="22" t="s">
        <v>396</v>
      </c>
      <c r="F54" s="22"/>
      <c r="G54" s="21"/>
      <c r="H54" s="22"/>
      <c r="I54" s="83">
        <v>0</v>
      </c>
      <c r="J54" s="27"/>
      <c r="K54" s="27">
        <v>0</v>
      </c>
      <c r="L54" s="27">
        <v>0</v>
      </c>
      <c r="M54" s="29">
        <v>0</v>
      </c>
      <c r="N54" s="30" t="s">
        <v>2280</v>
      </c>
    </row>
    <row r="55" spans="1:17" s="7" customFormat="1" ht="21">
      <c r="A55" s="7" t="s">
        <v>912</v>
      </c>
      <c r="B55" s="91"/>
      <c r="C55" s="23"/>
      <c r="D55" s="21" t="s">
        <v>778</v>
      </c>
      <c r="E55" s="22" t="s">
        <v>913</v>
      </c>
      <c r="F55" s="22"/>
      <c r="G55" s="22"/>
      <c r="H55" s="22"/>
      <c r="I55" s="83">
        <v>3088120.0299999993</v>
      </c>
      <c r="J55" s="92"/>
      <c r="K55" s="27">
        <v>3088120.0299999993</v>
      </c>
      <c r="L55" s="27">
        <v>10411113.42</v>
      </c>
      <c r="M55" s="58">
        <v>-7322993.3900000006</v>
      </c>
      <c r="N55" s="59">
        <v>-0.70338234678457678</v>
      </c>
      <c r="Q55" s="93"/>
    </row>
    <row r="56" spans="1:17" s="6" customFormat="1" ht="21">
      <c r="A56" s="6" t="s">
        <v>914</v>
      </c>
      <c r="B56" s="32"/>
      <c r="C56" s="23"/>
      <c r="D56" s="94" t="s">
        <v>915</v>
      </c>
      <c r="E56" s="95" t="s">
        <v>916</v>
      </c>
      <c r="F56" s="95"/>
      <c r="G56" s="94"/>
      <c r="H56" s="95"/>
      <c r="I56" s="83">
        <v>13805535.279999999</v>
      </c>
      <c r="J56" s="96"/>
      <c r="K56" s="27">
        <v>13805535.279999999</v>
      </c>
      <c r="L56" s="27">
        <v>10979167.470000001</v>
      </c>
      <c r="M56" s="39">
        <v>2826367.8099999987</v>
      </c>
      <c r="N56" s="40">
        <v>0.25743006632542043</v>
      </c>
      <c r="Q56" s="97"/>
    </row>
    <row r="57" spans="1:17" s="3" customFormat="1" ht="21">
      <c r="B57" s="61"/>
      <c r="C57" s="62" t="s">
        <v>802</v>
      </c>
      <c r="D57" s="62"/>
      <c r="E57" s="62"/>
      <c r="F57" s="62"/>
      <c r="G57" s="62"/>
      <c r="H57" s="98"/>
      <c r="I57" s="65">
        <v>63245754.600000016</v>
      </c>
      <c r="J57" s="65">
        <v>0</v>
      </c>
      <c r="K57" s="65">
        <v>63245754.600000016</v>
      </c>
      <c r="L57" s="65">
        <v>101793443.54000001</v>
      </c>
      <c r="M57" s="66">
        <v>-38547688.93999999</v>
      </c>
      <c r="N57" s="67">
        <v>-0.37868538089933634</v>
      </c>
    </row>
    <row r="58" spans="1:17" s="4" customFormat="1" ht="21">
      <c r="B58" s="68"/>
      <c r="C58" s="20"/>
      <c r="D58" s="24"/>
      <c r="E58" s="24"/>
      <c r="F58" s="24"/>
      <c r="G58" s="24"/>
      <c r="H58" s="76"/>
      <c r="I58" s="99"/>
      <c r="J58" s="100"/>
      <c r="K58" s="101"/>
      <c r="L58" s="101"/>
      <c r="M58" s="102">
        <v>0</v>
      </c>
      <c r="N58" s="72"/>
    </row>
    <row r="59" spans="1:17" s="3" customFormat="1" ht="21">
      <c r="B59" s="73" t="s">
        <v>803</v>
      </c>
      <c r="C59" s="74" t="s">
        <v>917</v>
      </c>
      <c r="D59" s="103"/>
      <c r="E59" s="103"/>
      <c r="F59" s="103"/>
      <c r="G59" s="103"/>
      <c r="H59" s="103"/>
      <c r="I59" s="104"/>
      <c r="J59" s="105"/>
      <c r="K59" s="28"/>
      <c r="L59" s="106"/>
      <c r="M59" s="107">
        <v>0</v>
      </c>
      <c r="N59" s="30"/>
    </row>
    <row r="60" spans="1:17" s="3" customFormat="1" ht="21">
      <c r="A60" s="3" t="s">
        <v>918</v>
      </c>
      <c r="B60" s="73"/>
      <c r="C60" s="21" t="s">
        <v>624</v>
      </c>
      <c r="D60" s="22" t="s">
        <v>397</v>
      </c>
      <c r="E60" s="22"/>
      <c r="F60" s="22"/>
      <c r="G60" s="22"/>
      <c r="H60" s="22"/>
      <c r="I60" s="104"/>
      <c r="J60" s="105"/>
      <c r="K60" s="27">
        <v>0</v>
      </c>
      <c r="L60" s="27">
        <v>0</v>
      </c>
      <c r="M60" s="107">
        <v>0</v>
      </c>
      <c r="N60" s="30" t="s">
        <v>2280</v>
      </c>
    </row>
    <row r="61" spans="1:17" s="3" customFormat="1" ht="21">
      <c r="A61" s="3" t="s">
        <v>919</v>
      </c>
      <c r="B61" s="73"/>
      <c r="C61" s="21" t="s">
        <v>634</v>
      </c>
      <c r="D61" s="22" t="s">
        <v>18</v>
      </c>
      <c r="E61" s="22"/>
      <c r="F61" s="22"/>
      <c r="G61" s="22"/>
      <c r="H61" s="22"/>
      <c r="I61" s="104"/>
      <c r="J61" s="105"/>
      <c r="K61" s="27">
        <v>0</v>
      </c>
      <c r="L61" s="27">
        <v>0</v>
      </c>
      <c r="M61" s="107">
        <v>0</v>
      </c>
      <c r="N61" s="30" t="s">
        <v>2280</v>
      </c>
    </row>
    <row r="62" spans="1:17" s="3" customFormat="1" ht="21">
      <c r="B62" s="61"/>
      <c r="C62" s="62" t="s">
        <v>813</v>
      </c>
      <c r="D62" s="62"/>
      <c r="E62" s="62"/>
      <c r="F62" s="62"/>
      <c r="G62" s="62"/>
      <c r="H62" s="62"/>
      <c r="I62" s="63"/>
      <c r="J62" s="64"/>
      <c r="K62" s="65">
        <v>0</v>
      </c>
      <c r="L62" s="65">
        <v>0</v>
      </c>
      <c r="M62" s="66">
        <v>0</v>
      </c>
      <c r="N62" s="67" t="s">
        <v>2280</v>
      </c>
    </row>
    <row r="63" spans="1:17" s="4" customFormat="1" ht="21.75" thickBot="1">
      <c r="B63" s="68"/>
      <c r="C63" s="20"/>
      <c r="D63" s="24"/>
      <c r="E63" s="24"/>
      <c r="F63" s="24"/>
      <c r="G63" s="24"/>
      <c r="H63" s="24"/>
      <c r="I63" s="108"/>
      <c r="J63" s="109"/>
      <c r="K63" s="101"/>
      <c r="L63" s="101"/>
      <c r="M63" s="102">
        <v>0</v>
      </c>
      <c r="N63" s="72"/>
    </row>
    <row r="64" spans="1:17" s="4" customFormat="1" ht="22.5" thickTop="1" thickBot="1">
      <c r="B64" s="110" t="s">
        <v>920</v>
      </c>
      <c r="C64" s="111"/>
      <c r="D64" s="112"/>
      <c r="E64" s="113"/>
      <c r="F64" s="113"/>
      <c r="G64" s="113"/>
      <c r="H64" s="112"/>
      <c r="I64" s="114"/>
      <c r="J64" s="115"/>
      <c r="K64" s="116">
        <v>308828490.58999991</v>
      </c>
      <c r="L64" s="116">
        <v>326715363.04999977</v>
      </c>
      <c r="M64" s="117">
        <v>-17886872.459999859</v>
      </c>
      <c r="N64" s="118">
        <v>-5.4747570769307516E-2</v>
      </c>
    </row>
    <row r="65" spans="1:16" s="4" customFormat="1" ht="21.75" thickTop="1">
      <c r="B65" s="68"/>
      <c r="C65" s="20"/>
      <c r="D65" s="24"/>
      <c r="E65" s="24"/>
      <c r="F65" s="24"/>
      <c r="G65" s="24"/>
      <c r="H65" s="24"/>
      <c r="I65" s="108"/>
      <c r="J65" s="109"/>
      <c r="K65" s="101"/>
      <c r="L65" s="101"/>
      <c r="M65" s="102">
        <v>0</v>
      </c>
      <c r="N65" s="72"/>
    </row>
    <row r="66" spans="1:16" s="4" customFormat="1" ht="21">
      <c r="B66" s="73" t="s">
        <v>921</v>
      </c>
      <c r="C66" s="74" t="s">
        <v>922</v>
      </c>
      <c r="D66" s="103"/>
      <c r="E66" s="119"/>
      <c r="F66" s="119"/>
      <c r="G66" s="119"/>
      <c r="H66" s="23"/>
      <c r="I66" s="104"/>
      <c r="J66" s="105"/>
      <c r="K66" s="106"/>
      <c r="L66" s="106"/>
      <c r="M66" s="102">
        <v>0</v>
      </c>
      <c r="N66" s="72"/>
    </row>
    <row r="67" spans="1:16" s="4" customFormat="1" ht="21">
      <c r="A67" s="4" t="s">
        <v>923</v>
      </c>
      <c r="B67" s="68"/>
      <c r="C67" s="21" t="s">
        <v>624</v>
      </c>
      <c r="D67" s="82" t="s">
        <v>11</v>
      </c>
      <c r="E67" s="119"/>
      <c r="F67" s="119"/>
      <c r="G67" s="119"/>
      <c r="H67" s="23"/>
      <c r="I67" s="108"/>
      <c r="J67" s="109"/>
      <c r="K67" s="27">
        <v>0</v>
      </c>
      <c r="L67" s="27">
        <v>0</v>
      </c>
      <c r="M67" s="102">
        <v>0</v>
      </c>
      <c r="N67" s="72" t="s">
        <v>2280</v>
      </c>
    </row>
    <row r="68" spans="1:16" s="4" customFormat="1" ht="21">
      <c r="A68" s="4" t="s">
        <v>924</v>
      </c>
      <c r="B68" s="68"/>
      <c r="C68" s="21" t="s">
        <v>634</v>
      </c>
      <c r="D68" s="82" t="s">
        <v>388</v>
      </c>
      <c r="E68" s="119"/>
      <c r="F68" s="119"/>
      <c r="G68" s="119"/>
      <c r="H68" s="23"/>
      <c r="I68" s="108"/>
      <c r="J68" s="109"/>
      <c r="K68" s="27">
        <v>0</v>
      </c>
      <c r="L68" s="27">
        <v>0</v>
      </c>
      <c r="M68" s="102">
        <v>0</v>
      </c>
      <c r="N68" s="72" t="s">
        <v>2280</v>
      </c>
    </row>
    <row r="69" spans="1:16" s="4" customFormat="1" ht="21">
      <c r="A69" s="4" t="s">
        <v>925</v>
      </c>
      <c r="B69" s="68"/>
      <c r="C69" s="21" t="s">
        <v>637</v>
      </c>
      <c r="D69" s="82" t="s">
        <v>12</v>
      </c>
      <c r="E69" s="119"/>
      <c r="F69" s="119"/>
      <c r="G69" s="119"/>
      <c r="H69" s="23"/>
      <c r="I69" s="108"/>
      <c r="J69" s="109"/>
      <c r="K69" s="27">
        <v>0</v>
      </c>
      <c r="L69" s="27">
        <v>0</v>
      </c>
      <c r="M69" s="102">
        <v>0</v>
      </c>
      <c r="N69" s="72" t="s">
        <v>2280</v>
      </c>
    </row>
    <row r="70" spans="1:16" s="4" customFormat="1" ht="21">
      <c r="A70" s="4" t="s">
        <v>926</v>
      </c>
      <c r="B70" s="68"/>
      <c r="C70" s="21" t="s">
        <v>640</v>
      </c>
      <c r="D70" s="82" t="s">
        <v>13</v>
      </c>
      <c r="E70" s="119"/>
      <c r="F70" s="119"/>
      <c r="G70" s="119"/>
      <c r="H70" s="23"/>
      <c r="I70" s="108"/>
      <c r="J70" s="109"/>
      <c r="K70" s="27">
        <v>0</v>
      </c>
      <c r="L70" s="27">
        <v>0</v>
      </c>
      <c r="M70" s="102">
        <v>0</v>
      </c>
      <c r="N70" s="72" t="s">
        <v>2280</v>
      </c>
    </row>
    <row r="71" spans="1:16" s="3" customFormat="1" ht="21.75" thickBot="1">
      <c r="B71" s="120"/>
      <c r="C71" s="121" t="s">
        <v>927</v>
      </c>
      <c r="D71" s="121"/>
      <c r="E71" s="121"/>
      <c r="F71" s="121"/>
      <c r="G71" s="121"/>
      <c r="H71" s="121"/>
      <c r="I71" s="122"/>
      <c r="J71" s="123"/>
      <c r="K71" s="124">
        <v>0</v>
      </c>
      <c r="L71" s="124">
        <v>0</v>
      </c>
      <c r="M71" s="125">
        <v>0</v>
      </c>
      <c r="N71" s="126" t="s">
        <v>2280</v>
      </c>
    </row>
    <row r="72" spans="1:16" ht="21">
      <c r="B72" s="127"/>
      <c r="C72" s="127"/>
      <c r="D72" s="128"/>
      <c r="E72" s="128"/>
      <c r="F72" s="128"/>
      <c r="G72" s="128"/>
      <c r="H72" s="129"/>
      <c r="I72" s="130"/>
      <c r="J72" s="130"/>
      <c r="K72" s="130"/>
      <c r="L72" s="130"/>
      <c r="M72" s="129"/>
      <c r="N72" s="129"/>
    </row>
    <row r="73" spans="1:16" ht="21">
      <c r="B73" s="127"/>
      <c r="C73" s="127"/>
      <c r="D73" s="128"/>
      <c r="E73" s="128"/>
      <c r="F73" s="128"/>
      <c r="G73" s="128"/>
      <c r="H73" s="129"/>
      <c r="I73" s="130"/>
      <c r="J73" s="130"/>
      <c r="K73" s="130"/>
      <c r="L73" s="130"/>
      <c r="M73" s="129"/>
      <c r="N73" s="129"/>
    </row>
    <row r="74" spans="1:16" s="633" customFormat="1" ht="28.5">
      <c r="B74" s="634"/>
      <c r="C74" s="635"/>
      <c r="D74" s="636"/>
      <c r="E74" s="636"/>
      <c r="F74" s="636"/>
      <c r="G74" s="636"/>
      <c r="H74" s="637" t="s">
        <v>2277</v>
      </c>
      <c r="I74" s="638"/>
      <c r="J74" s="638"/>
      <c r="K74" s="638"/>
      <c r="L74" s="638"/>
      <c r="P74" s="639"/>
    </row>
    <row r="75" spans="1:16" s="633" customFormat="1" ht="28.5">
      <c r="B75" s="634"/>
      <c r="C75" s="635"/>
      <c r="D75" s="636"/>
      <c r="E75" s="636"/>
      <c r="F75" s="636"/>
      <c r="G75" s="636"/>
      <c r="H75" s="637" t="s">
        <v>2260</v>
      </c>
      <c r="I75" s="638"/>
      <c r="J75" s="638"/>
      <c r="K75" s="638"/>
      <c r="L75" s="638"/>
    </row>
    <row r="76" spans="1:16" s="633" customFormat="1" ht="28.5">
      <c r="B76" s="634"/>
      <c r="C76" s="635"/>
      <c r="D76" s="636"/>
      <c r="E76" s="636"/>
      <c r="F76" s="636"/>
      <c r="G76" s="636"/>
      <c r="H76" s="640"/>
      <c r="I76" s="638"/>
      <c r="L76" s="641" t="s">
        <v>830</v>
      </c>
      <c r="M76" s="638"/>
    </row>
    <row r="77" spans="1:16" s="633" customFormat="1" ht="28.5">
      <c r="B77" s="634"/>
      <c r="C77" s="635"/>
      <c r="D77" s="636"/>
      <c r="E77" s="636"/>
      <c r="F77" s="636"/>
      <c r="G77" s="636"/>
      <c r="H77" s="640"/>
      <c r="I77" s="638"/>
      <c r="L77" s="641" t="s">
        <v>2261</v>
      </c>
      <c r="M77" s="638"/>
    </row>
    <row r="78" spans="1:16">
      <c r="B78" s="340"/>
      <c r="C78" s="341"/>
      <c r="D78" s="356"/>
      <c r="E78" s="356"/>
      <c r="F78" s="356"/>
      <c r="G78" s="356"/>
      <c r="H78" s="141"/>
      <c r="I78" s="132"/>
      <c r="J78" s="132"/>
      <c r="K78" s="132"/>
      <c r="L78" s="132"/>
    </row>
    <row r="79" spans="1:16" ht="21">
      <c r="B79" s="8"/>
      <c r="C79" s="8"/>
      <c r="D79" s="9"/>
      <c r="E79" s="9"/>
      <c r="F79" s="9"/>
      <c r="G79" s="10"/>
      <c r="I79" s="221"/>
      <c r="J79" s="221"/>
      <c r="K79" s="130"/>
      <c r="L79" s="221"/>
      <c r="M79" s="129"/>
      <c r="N79" s="129"/>
    </row>
    <row r="80" spans="1:16">
      <c r="B80" s="340"/>
      <c r="C80" s="340"/>
      <c r="I80" s="132"/>
      <c r="J80" s="132"/>
      <c r="K80" s="132"/>
      <c r="L80" s="132"/>
    </row>
    <row r="81" spans="2:14" ht="21">
      <c r="B81" s="340"/>
      <c r="C81" s="340"/>
      <c r="K81" s="130"/>
      <c r="L81" s="130"/>
    </row>
    <row r="82" spans="2:14" ht="21">
      <c r="B82" s="340"/>
      <c r="C82" s="340"/>
      <c r="L82" s="131"/>
    </row>
    <row r="83" spans="2:14">
      <c r="B83" s="340"/>
      <c r="C83" s="340"/>
    </row>
    <row r="84" spans="2:14">
      <c r="B84" s="340"/>
      <c r="C84" s="340"/>
      <c r="L84" s="11"/>
    </row>
    <row r="85" spans="2:14">
      <c r="B85" s="340"/>
      <c r="C85" s="340"/>
    </row>
    <row r="86" spans="2:14">
      <c r="B86" s="340"/>
      <c r="C86" s="340"/>
    </row>
    <row r="87" spans="2:14">
      <c r="B87" s="340"/>
      <c r="C87" s="340"/>
    </row>
    <row r="88" spans="2:14">
      <c r="B88" s="340"/>
      <c r="C88" s="340"/>
    </row>
    <row r="89" spans="2:14">
      <c r="B89" s="340"/>
      <c r="C89" s="340"/>
    </row>
    <row r="90" spans="2:14">
      <c r="B90" s="340"/>
      <c r="C90" s="340"/>
    </row>
    <row r="91" spans="2:14">
      <c r="B91" s="340"/>
      <c r="C91" s="340"/>
    </row>
    <row r="92" spans="2:14">
      <c r="B92" s="340"/>
      <c r="C92" s="340"/>
    </row>
    <row r="93" spans="2:14">
      <c r="B93" s="340"/>
      <c r="C93" s="340"/>
    </row>
    <row r="94" spans="2:14">
      <c r="B94" s="340"/>
      <c r="C94" s="340"/>
    </row>
    <row r="95" spans="2:14" s="2" customFormat="1">
      <c r="B95" s="340"/>
      <c r="C95" s="340"/>
      <c r="H95" s="1"/>
      <c r="I95" s="1"/>
      <c r="J95" s="1"/>
      <c r="K95" s="1"/>
      <c r="L95" s="1"/>
      <c r="M95" s="1"/>
      <c r="N95" s="1"/>
    </row>
    <row r="96" spans="2:14" s="2" customFormat="1">
      <c r="B96" s="340"/>
      <c r="C96" s="340"/>
      <c r="H96" s="1"/>
      <c r="I96" s="1"/>
      <c r="J96" s="1"/>
      <c r="K96" s="1"/>
      <c r="L96" s="1"/>
      <c r="M96" s="1"/>
      <c r="N96" s="1"/>
    </row>
    <row r="97" spans="2:14" s="2" customFormat="1">
      <c r="B97" s="340"/>
      <c r="C97" s="340"/>
      <c r="H97" s="1"/>
      <c r="I97" s="1"/>
      <c r="J97" s="1"/>
      <c r="K97" s="1"/>
      <c r="L97" s="1"/>
      <c r="M97" s="1"/>
      <c r="N97" s="1"/>
    </row>
    <row r="98" spans="2:14" s="2" customFormat="1">
      <c r="B98" s="340"/>
      <c r="C98" s="340"/>
      <c r="H98" s="1"/>
      <c r="I98" s="1"/>
      <c r="J98" s="1"/>
      <c r="K98" s="1"/>
      <c r="L98" s="1"/>
      <c r="M98" s="1"/>
      <c r="N98" s="1"/>
    </row>
    <row r="99" spans="2:14" s="2" customFormat="1">
      <c r="B99" s="340"/>
      <c r="C99" s="340"/>
      <c r="H99" s="1"/>
      <c r="I99" s="1"/>
      <c r="J99" s="1"/>
      <c r="K99" s="1"/>
      <c r="L99" s="1"/>
      <c r="M99" s="1"/>
      <c r="N99" s="1"/>
    </row>
    <row r="100" spans="2:14" s="2" customFormat="1">
      <c r="B100" s="340"/>
      <c r="C100" s="340"/>
      <c r="H100" s="1"/>
      <c r="I100" s="1"/>
      <c r="J100" s="1"/>
      <c r="K100" s="1"/>
      <c r="L100" s="1"/>
      <c r="M100" s="1"/>
      <c r="N100" s="1"/>
    </row>
    <row r="101" spans="2:14" s="2" customFormat="1">
      <c r="B101" s="340"/>
      <c r="C101" s="340"/>
      <c r="H101" s="1"/>
      <c r="I101" s="1"/>
      <c r="J101" s="1"/>
      <c r="K101" s="1"/>
      <c r="L101" s="1"/>
      <c r="M101" s="1"/>
      <c r="N101" s="1"/>
    </row>
    <row r="102" spans="2:14" s="2" customFormat="1">
      <c r="B102" s="340"/>
      <c r="C102" s="340"/>
      <c r="H102" s="1"/>
      <c r="I102" s="1"/>
      <c r="J102" s="1"/>
      <c r="K102" s="1"/>
      <c r="L102" s="1"/>
      <c r="M102" s="1"/>
      <c r="N102" s="1"/>
    </row>
    <row r="103" spans="2:14" s="2" customFormat="1">
      <c r="B103" s="340"/>
      <c r="C103" s="340"/>
      <c r="H103" s="1"/>
      <c r="I103" s="1"/>
      <c r="J103" s="1"/>
      <c r="K103" s="1"/>
      <c r="L103" s="1"/>
      <c r="M103" s="1"/>
      <c r="N103" s="1"/>
    </row>
    <row r="104" spans="2:14" s="2" customFormat="1">
      <c r="B104" s="340"/>
      <c r="C104" s="340"/>
      <c r="H104" s="1"/>
      <c r="I104" s="1"/>
      <c r="J104" s="1"/>
      <c r="K104" s="1"/>
      <c r="L104" s="1"/>
      <c r="M104" s="1"/>
      <c r="N104" s="1"/>
    </row>
    <row r="105" spans="2:14" s="2" customFormat="1">
      <c r="B105" s="340"/>
      <c r="C105" s="340"/>
      <c r="H105" s="1"/>
      <c r="I105" s="1"/>
      <c r="J105" s="1"/>
      <c r="K105" s="1"/>
      <c r="L105" s="1"/>
      <c r="M105" s="1"/>
      <c r="N105" s="1"/>
    </row>
    <row r="106" spans="2:14" s="2" customFormat="1">
      <c r="B106" s="340"/>
      <c r="C106" s="340"/>
      <c r="H106" s="1"/>
      <c r="I106" s="1"/>
      <c r="J106" s="1"/>
      <c r="K106" s="1"/>
      <c r="L106" s="1"/>
      <c r="M106" s="1"/>
      <c r="N106" s="1"/>
    </row>
    <row r="107" spans="2:14" s="2" customFormat="1">
      <c r="B107" s="340"/>
      <c r="C107" s="340"/>
      <c r="H107" s="1"/>
      <c r="I107" s="1"/>
      <c r="J107" s="1"/>
      <c r="K107" s="1"/>
      <c r="L107" s="1"/>
      <c r="M107" s="1"/>
      <c r="N107" s="1"/>
    </row>
    <row r="108" spans="2:14" s="2" customFormat="1">
      <c r="B108" s="340"/>
      <c r="C108" s="340"/>
      <c r="H108" s="1"/>
      <c r="I108" s="1"/>
      <c r="J108" s="1"/>
      <c r="K108" s="1"/>
      <c r="L108" s="1"/>
      <c r="M108" s="1"/>
      <c r="N108" s="1"/>
    </row>
    <row r="109" spans="2:14" s="2" customFormat="1">
      <c r="B109" s="340"/>
      <c r="C109" s="340"/>
      <c r="H109" s="1"/>
      <c r="I109" s="1"/>
      <c r="J109" s="1"/>
      <c r="K109" s="1"/>
      <c r="L109" s="1"/>
      <c r="M109" s="1"/>
      <c r="N109" s="1"/>
    </row>
    <row r="110" spans="2:14" s="2" customFormat="1">
      <c r="B110" s="340"/>
      <c r="C110" s="340"/>
      <c r="H110" s="1"/>
      <c r="I110" s="1"/>
      <c r="J110" s="1"/>
      <c r="K110" s="1"/>
      <c r="L110" s="1"/>
      <c r="M110" s="1"/>
      <c r="N110" s="1"/>
    </row>
    <row r="111" spans="2:14" s="2" customFormat="1">
      <c r="B111" s="340"/>
      <c r="C111" s="340"/>
      <c r="H111" s="1"/>
      <c r="I111" s="1"/>
      <c r="J111" s="1"/>
      <c r="K111" s="1"/>
      <c r="L111" s="1"/>
      <c r="M111" s="1"/>
      <c r="N111" s="1"/>
    </row>
    <row r="112" spans="2:14" s="2" customFormat="1">
      <c r="B112" s="340"/>
      <c r="C112" s="340"/>
      <c r="H112" s="1"/>
      <c r="I112" s="1"/>
      <c r="J112" s="1"/>
      <c r="K112" s="1"/>
      <c r="L112" s="1"/>
      <c r="M112" s="1"/>
      <c r="N112" s="1"/>
    </row>
    <row r="113" spans="2:14" s="2" customFormat="1">
      <c r="B113" s="340"/>
      <c r="C113" s="340"/>
      <c r="H113" s="1"/>
      <c r="I113" s="1"/>
      <c r="J113" s="1"/>
      <c r="K113" s="1"/>
      <c r="L113" s="1"/>
      <c r="M113" s="1"/>
      <c r="N113" s="1"/>
    </row>
    <row r="114" spans="2:14" s="2" customFormat="1">
      <c r="B114" s="340"/>
      <c r="C114" s="340"/>
      <c r="H114" s="1"/>
      <c r="I114" s="1"/>
      <c r="J114" s="1"/>
      <c r="K114" s="1"/>
      <c r="L114" s="1"/>
      <c r="M114" s="1"/>
      <c r="N114" s="1"/>
    </row>
    <row r="115" spans="2:14" s="2" customFormat="1">
      <c r="B115" s="340"/>
      <c r="C115" s="340"/>
      <c r="H115" s="1"/>
      <c r="I115" s="1"/>
      <c r="J115" s="1"/>
      <c r="K115" s="1"/>
      <c r="L115" s="1"/>
      <c r="M115" s="1"/>
      <c r="N115" s="1"/>
    </row>
    <row r="116" spans="2:14" s="2" customFormat="1">
      <c r="B116" s="340"/>
      <c r="C116" s="340"/>
      <c r="H116" s="1"/>
      <c r="I116" s="1"/>
      <c r="J116" s="1"/>
      <c r="K116" s="1"/>
      <c r="L116" s="1"/>
      <c r="M116" s="1"/>
      <c r="N116" s="1"/>
    </row>
    <row r="117" spans="2:14" s="2" customFormat="1">
      <c r="B117" s="340"/>
      <c r="C117" s="340"/>
      <c r="H117" s="1"/>
      <c r="I117" s="1"/>
      <c r="J117" s="1"/>
      <c r="K117" s="1"/>
      <c r="L117" s="1"/>
      <c r="M117" s="1"/>
      <c r="N117" s="1"/>
    </row>
    <row r="118" spans="2:14" s="2" customFormat="1">
      <c r="B118" s="340"/>
      <c r="C118" s="340"/>
      <c r="H118" s="1"/>
      <c r="I118" s="1"/>
      <c r="J118" s="1"/>
      <c r="K118" s="1"/>
      <c r="L118" s="1"/>
      <c r="M118" s="1"/>
      <c r="N118" s="1"/>
    </row>
    <row r="119" spans="2:14" s="2" customFormat="1">
      <c r="B119" s="340"/>
      <c r="C119" s="340"/>
      <c r="H119" s="1"/>
      <c r="I119" s="1"/>
      <c r="J119" s="1"/>
      <c r="K119" s="1"/>
      <c r="L119" s="1"/>
      <c r="M119" s="1"/>
      <c r="N119" s="1"/>
    </row>
    <row r="120" spans="2:14" s="2" customFormat="1">
      <c r="B120" s="340"/>
      <c r="C120" s="340"/>
      <c r="H120" s="1"/>
      <c r="I120" s="1"/>
      <c r="J120" s="1"/>
      <c r="K120" s="1"/>
      <c r="L120" s="1"/>
      <c r="M120" s="1"/>
      <c r="N120" s="1"/>
    </row>
    <row r="121" spans="2:14" s="2" customFormat="1">
      <c r="B121" s="340"/>
      <c r="C121" s="340"/>
      <c r="H121" s="1"/>
      <c r="I121" s="1"/>
      <c r="J121" s="1"/>
      <c r="K121" s="1"/>
      <c r="L121" s="1"/>
      <c r="M121" s="1"/>
      <c r="N121" s="1"/>
    </row>
    <row r="122" spans="2:14" s="2" customFormat="1">
      <c r="B122" s="340"/>
      <c r="C122" s="340"/>
      <c r="H122" s="1"/>
      <c r="I122" s="1"/>
      <c r="J122" s="1"/>
      <c r="K122" s="1"/>
      <c r="L122" s="1"/>
      <c r="M122" s="1"/>
      <c r="N122" s="1"/>
    </row>
    <row r="123" spans="2:14" s="2" customFormat="1">
      <c r="B123" s="340"/>
      <c r="C123" s="340"/>
      <c r="H123" s="1"/>
      <c r="I123" s="1"/>
      <c r="J123" s="1"/>
      <c r="K123" s="1"/>
      <c r="L123" s="1"/>
      <c r="M123" s="1"/>
      <c r="N123" s="1"/>
    </row>
    <row r="124" spans="2:14" s="2" customFormat="1">
      <c r="B124" s="340"/>
      <c r="C124" s="340"/>
      <c r="H124" s="1"/>
      <c r="I124" s="1"/>
      <c r="J124" s="1"/>
      <c r="K124" s="1"/>
      <c r="L124" s="1"/>
      <c r="M124" s="1"/>
      <c r="N124" s="1"/>
    </row>
    <row r="125" spans="2:14" s="2" customFormat="1">
      <c r="B125" s="340"/>
      <c r="C125" s="340"/>
      <c r="H125" s="1"/>
      <c r="I125" s="1"/>
      <c r="J125" s="1"/>
      <c r="K125" s="1"/>
      <c r="L125" s="1"/>
      <c r="M125" s="1"/>
      <c r="N125" s="1"/>
    </row>
    <row r="126" spans="2:14" s="2" customFormat="1">
      <c r="B126" s="340"/>
      <c r="C126" s="340"/>
      <c r="H126" s="1"/>
      <c r="I126" s="1"/>
      <c r="J126" s="1"/>
      <c r="K126" s="1"/>
      <c r="L126" s="1"/>
      <c r="M126" s="1"/>
      <c r="N126" s="1"/>
    </row>
    <row r="127" spans="2:14" s="2" customFormat="1">
      <c r="B127" s="340"/>
      <c r="C127" s="340"/>
      <c r="H127" s="1"/>
      <c r="I127" s="1"/>
      <c r="J127" s="1"/>
      <c r="K127" s="1"/>
      <c r="L127" s="1"/>
      <c r="M127" s="1"/>
      <c r="N127" s="1"/>
    </row>
    <row r="128" spans="2:14" s="2" customFormat="1">
      <c r="B128" s="340"/>
      <c r="C128" s="340"/>
      <c r="H128" s="1"/>
      <c r="I128" s="1"/>
      <c r="J128" s="1"/>
      <c r="K128" s="1"/>
      <c r="L128" s="1"/>
      <c r="M128" s="1"/>
      <c r="N128" s="1"/>
    </row>
    <row r="129" spans="2:14" s="2" customFormat="1">
      <c r="B129" s="340"/>
      <c r="C129" s="340"/>
      <c r="H129" s="1"/>
      <c r="I129" s="1"/>
      <c r="J129" s="1"/>
      <c r="K129" s="1"/>
      <c r="L129" s="1"/>
      <c r="M129" s="1"/>
      <c r="N129" s="1"/>
    </row>
    <row r="130" spans="2:14" s="2" customFormat="1">
      <c r="B130" s="340"/>
      <c r="C130" s="340"/>
      <c r="H130" s="1"/>
      <c r="I130" s="1"/>
      <c r="J130" s="1"/>
      <c r="K130" s="1"/>
      <c r="L130" s="1"/>
      <c r="M130" s="1"/>
      <c r="N130" s="1"/>
    </row>
    <row r="131" spans="2:14" s="2" customFormat="1">
      <c r="B131" s="340"/>
      <c r="C131" s="340"/>
      <c r="H131" s="1"/>
      <c r="I131" s="1"/>
      <c r="J131" s="1"/>
      <c r="K131" s="1"/>
      <c r="L131" s="1"/>
      <c r="M131" s="1"/>
      <c r="N131" s="1"/>
    </row>
    <row r="132" spans="2:14" s="2" customFormat="1">
      <c r="B132" s="340"/>
      <c r="C132" s="340"/>
      <c r="H132" s="1"/>
      <c r="I132" s="1"/>
      <c r="J132" s="1"/>
      <c r="K132" s="1"/>
      <c r="L132" s="1"/>
      <c r="M132" s="1"/>
      <c r="N132" s="1"/>
    </row>
    <row r="133" spans="2:14" s="2" customFormat="1">
      <c r="B133" s="340"/>
      <c r="C133" s="340"/>
      <c r="H133" s="1"/>
      <c r="I133" s="1"/>
      <c r="J133" s="1"/>
      <c r="K133" s="1"/>
      <c r="L133" s="1"/>
      <c r="M133" s="1"/>
      <c r="N133" s="1"/>
    </row>
    <row r="134" spans="2:14" s="2" customFormat="1">
      <c r="B134" s="340"/>
      <c r="C134" s="340"/>
      <c r="H134" s="1"/>
      <c r="I134" s="1"/>
      <c r="J134" s="1"/>
      <c r="K134" s="1"/>
      <c r="L134" s="1"/>
      <c r="M134" s="1"/>
      <c r="N134" s="1"/>
    </row>
    <row r="135" spans="2:14" s="2" customFormat="1">
      <c r="B135" s="340"/>
      <c r="C135" s="340"/>
      <c r="H135" s="1"/>
      <c r="I135" s="1"/>
      <c r="J135" s="1"/>
      <c r="K135" s="1"/>
      <c r="L135" s="1"/>
      <c r="M135" s="1"/>
      <c r="N135" s="1"/>
    </row>
    <row r="136" spans="2:14" s="2" customFormat="1">
      <c r="B136" s="340"/>
      <c r="C136" s="340"/>
      <c r="H136" s="1"/>
      <c r="I136" s="1"/>
      <c r="J136" s="1"/>
      <c r="K136" s="1"/>
      <c r="L136" s="1"/>
      <c r="M136" s="1"/>
      <c r="N136" s="1"/>
    </row>
    <row r="137" spans="2:14" s="2" customFormat="1">
      <c r="B137" s="340"/>
      <c r="C137" s="340"/>
      <c r="H137" s="1"/>
      <c r="I137" s="1"/>
      <c r="J137" s="1"/>
      <c r="K137" s="1"/>
      <c r="L137" s="1"/>
      <c r="M137" s="1"/>
      <c r="N137" s="1"/>
    </row>
    <row r="138" spans="2:14" s="2" customFormat="1">
      <c r="B138" s="340"/>
      <c r="C138" s="340"/>
      <c r="H138" s="1"/>
      <c r="I138" s="1"/>
      <c r="J138" s="1"/>
      <c r="K138" s="1"/>
      <c r="L138" s="1"/>
      <c r="M138" s="1"/>
      <c r="N138" s="1"/>
    </row>
    <row r="139" spans="2:14" s="2" customFormat="1">
      <c r="B139" s="340"/>
      <c r="C139" s="340"/>
      <c r="H139" s="1"/>
      <c r="I139" s="1"/>
      <c r="J139" s="1"/>
      <c r="K139" s="1"/>
      <c r="L139" s="1"/>
      <c r="M139" s="1"/>
      <c r="N139" s="1"/>
    </row>
    <row r="140" spans="2:14" s="2" customFormat="1">
      <c r="B140" s="340"/>
      <c r="C140" s="340"/>
      <c r="H140" s="1"/>
      <c r="I140" s="1"/>
      <c r="J140" s="1"/>
      <c r="K140" s="1"/>
      <c r="L140" s="1"/>
      <c r="M140" s="1"/>
      <c r="N140" s="1"/>
    </row>
    <row r="141" spans="2:14" s="2" customFormat="1">
      <c r="B141" s="340"/>
      <c r="C141" s="340"/>
      <c r="H141" s="1"/>
      <c r="I141" s="1"/>
      <c r="J141" s="1"/>
      <c r="K141" s="1"/>
      <c r="L141" s="1"/>
      <c r="M141" s="1"/>
      <c r="N141" s="1"/>
    </row>
    <row r="142" spans="2:14" s="2" customFormat="1">
      <c r="B142" s="340"/>
      <c r="C142" s="340"/>
      <c r="H142" s="1"/>
      <c r="I142" s="1"/>
      <c r="J142" s="1"/>
      <c r="K142" s="1"/>
      <c r="L142" s="1"/>
      <c r="M142" s="1"/>
      <c r="N142" s="1"/>
    </row>
    <row r="143" spans="2:14" s="2" customFormat="1">
      <c r="B143" s="340"/>
      <c r="H143" s="1"/>
      <c r="I143" s="1"/>
      <c r="J143" s="1"/>
      <c r="K143" s="1"/>
      <c r="L143" s="1"/>
      <c r="M143" s="1"/>
      <c r="N143" s="1"/>
    </row>
    <row r="144" spans="2:14" s="2" customFormat="1">
      <c r="B144" s="340"/>
      <c r="H144" s="1"/>
      <c r="I144" s="1"/>
      <c r="J144" s="1"/>
      <c r="K144" s="1"/>
      <c r="L144" s="1"/>
      <c r="M144" s="1"/>
      <c r="N144" s="1"/>
    </row>
    <row r="145" spans="2:14" s="2" customFormat="1">
      <c r="B145" s="340"/>
      <c r="H145" s="1"/>
      <c r="I145" s="1"/>
      <c r="J145" s="1"/>
      <c r="K145" s="1"/>
      <c r="L145" s="1"/>
      <c r="M145" s="1"/>
      <c r="N145" s="1"/>
    </row>
    <row r="146" spans="2:14" s="2" customFormat="1">
      <c r="B146" s="340"/>
      <c r="H146" s="1"/>
      <c r="I146" s="1"/>
      <c r="J146" s="1"/>
      <c r="K146" s="1"/>
      <c r="L146" s="1"/>
      <c r="M146" s="1"/>
      <c r="N146" s="1"/>
    </row>
    <row r="147" spans="2:14" s="2" customFormat="1">
      <c r="B147" s="340"/>
      <c r="H147" s="1"/>
      <c r="I147" s="1"/>
      <c r="J147" s="1"/>
      <c r="K147" s="1"/>
      <c r="L147" s="1"/>
      <c r="M147" s="1"/>
      <c r="N147" s="1"/>
    </row>
    <row r="148" spans="2:14" s="2" customFormat="1">
      <c r="B148" s="340"/>
      <c r="H148" s="1"/>
      <c r="I148" s="1"/>
      <c r="J148" s="1"/>
      <c r="K148" s="1"/>
      <c r="L148" s="1"/>
      <c r="M148" s="1"/>
      <c r="N148" s="1"/>
    </row>
    <row r="149" spans="2:14" s="2" customFormat="1">
      <c r="B149" s="340"/>
      <c r="H149" s="1"/>
      <c r="I149" s="1"/>
      <c r="J149" s="1"/>
      <c r="K149" s="1"/>
      <c r="L149" s="1"/>
      <c r="M149" s="1"/>
      <c r="N149" s="1"/>
    </row>
    <row r="150" spans="2:14" s="2" customFormat="1">
      <c r="B150" s="340"/>
      <c r="H150" s="1"/>
      <c r="I150" s="1"/>
      <c r="J150" s="1"/>
      <c r="K150" s="1"/>
      <c r="L150" s="1"/>
      <c r="M150" s="1"/>
      <c r="N150" s="1"/>
    </row>
    <row r="151" spans="2:14" s="2" customFormat="1">
      <c r="B151" s="340"/>
      <c r="H151" s="1"/>
      <c r="I151" s="1"/>
      <c r="J151" s="1"/>
      <c r="K151" s="1"/>
      <c r="L151" s="1"/>
      <c r="M151" s="1"/>
      <c r="N151" s="1"/>
    </row>
    <row r="152" spans="2:14" s="2" customFormat="1">
      <c r="B152" s="340"/>
      <c r="H152" s="1"/>
      <c r="I152" s="1"/>
      <c r="J152" s="1"/>
      <c r="K152" s="1"/>
      <c r="L152" s="1"/>
      <c r="M152" s="1"/>
      <c r="N152" s="1"/>
    </row>
    <row r="153" spans="2:14" s="2" customFormat="1">
      <c r="B153" s="340"/>
      <c r="H153" s="1"/>
      <c r="I153" s="1"/>
      <c r="J153" s="1"/>
      <c r="K153" s="1"/>
      <c r="L153" s="1"/>
      <c r="M153" s="1"/>
      <c r="N153" s="1"/>
    </row>
    <row r="154" spans="2:14" s="2" customFormat="1">
      <c r="B154" s="340"/>
      <c r="H154" s="1"/>
      <c r="I154" s="1"/>
      <c r="J154" s="1"/>
      <c r="K154" s="1"/>
      <c r="L154" s="1"/>
      <c r="M154" s="1"/>
      <c r="N154" s="1"/>
    </row>
    <row r="155" spans="2:14" s="2" customFormat="1">
      <c r="B155" s="340"/>
      <c r="H155" s="1"/>
      <c r="I155" s="1"/>
      <c r="J155" s="1"/>
      <c r="K155" s="1"/>
      <c r="L155" s="1"/>
      <c r="M155" s="1"/>
      <c r="N155" s="1"/>
    </row>
    <row r="156" spans="2:14" s="2" customFormat="1">
      <c r="B156" s="340"/>
      <c r="H156" s="1"/>
      <c r="I156" s="1"/>
      <c r="J156" s="1"/>
      <c r="K156" s="1"/>
      <c r="L156" s="1"/>
      <c r="M156" s="1"/>
      <c r="N156" s="1"/>
    </row>
    <row r="157" spans="2:14" s="2" customFormat="1">
      <c r="B157" s="340"/>
      <c r="H157" s="1"/>
      <c r="I157" s="1"/>
      <c r="J157" s="1"/>
      <c r="K157" s="1"/>
      <c r="L157" s="1"/>
      <c r="M157" s="1"/>
      <c r="N157" s="1"/>
    </row>
    <row r="158" spans="2:14" s="2" customFormat="1">
      <c r="B158" s="340"/>
      <c r="H158" s="1"/>
      <c r="I158" s="1"/>
      <c r="J158" s="1"/>
      <c r="K158" s="1"/>
      <c r="L158" s="1"/>
      <c r="M158" s="1"/>
      <c r="N158" s="1"/>
    </row>
    <row r="159" spans="2:14" s="2" customFormat="1">
      <c r="B159" s="340"/>
      <c r="H159" s="1"/>
      <c r="I159" s="1"/>
      <c r="J159" s="1"/>
      <c r="K159" s="1"/>
      <c r="L159" s="1"/>
      <c r="M159" s="1"/>
      <c r="N159" s="1"/>
    </row>
    <row r="160" spans="2:14" s="2" customFormat="1">
      <c r="B160" s="340"/>
      <c r="H160" s="1"/>
      <c r="I160" s="1"/>
      <c r="J160" s="1"/>
      <c r="K160" s="1"/>
      <c r="L160" s="1"/>
      <c r="M160" s="1"/>
      <c r="N160" s="1"/>
    </row>
    <row r="161" spans="2:14" s="2" customFormat="1">
      <c r="B161" s="340"/>
      <c r="H161" s="1"/>
      <c r="I161" s="1"/>
      <c r="J161" s="1"/>
      <c r="K161" s="1"/>
      <c r="L161" s="1"/>
      <c r="M161" s="1"/>
      <c r="N161" s="1"/>
    </row>
    <row r="162" spans="2:14" s="2" customFormat="1">
      <c r="B162" s="340"/>
      <c r="H162" s="1"/>
      <c r="I162" s="1"/>
      <c r="J162" s="1"/>
      <c r="K162" s="1"/>
      <c r="L162" s="1"/>
      <c r="M162" s="1"/>
      <c r="N162" s="1"/>
    </row>
    <row r="163" spans="2:14" s="2" customFormat="1">
      <c r="B163" s="340"/>
      <c r="H163" s="1"/>
      <c r="I163" s="1"/>
      <c r="J163" s="1"/>
      <c r="K163" s="1"/>
      <c r="L163" s="1"/>
      <c r="M163" s="1"/>
      <c r="N163" s="1"/>
    </row>
    <row r="164" spans="2:14" s="2" customFormat="1">
      <c r="B164" s="340"/>
      <c r="H164" s="1"/>
      <c r="I164" s="1"/>
      <c r="J164" s="1"/>
      <c r="K164" s="1"/>
      <c r="L164" s="1"/>
      <c r="M164" s="1"/>
      <c r="N164" s="1"/>
    </row>
    <row r="165" spans="2:14" s="2" customFormat="1">
      <c r="B165" s="340"/>
      <c r="H165" s="1"/>
      <c r="I165" s="1"/>
      <c r="J165" s="1"/>
      <c r="K165" s="1"/>
      <c r="L165" s="1"/>
      <c r="M165" s="1"/>
      <c r="N165" s="1"/>
    </row>
    <row r="166" spans="2:14" s="2" customFormat="1">
      <c r="B166" s="340"/>
      <c r="H166" s="1"/>
      <c r="I166" s="1"/>
      <c r="J166" s="1"/>
      <c r="K166" s="1"/>
      <c r="L166" s="1"/>
      <c r="M166" s="1"/>
      <c r="N166" s="1"/>
    </row>
    <row r="167" spans="2:14" s="2" customFormat="1">
      <c r="B167" s="340"/>
      <c r="H167" s="1"/>
      <c r="I167" s="1"/>
      <c r="J167" s="1"/>
      <c r="K167" s="1"/>
      <c r="L167" s="1"/>
      <c r="M167" s="1"/>
      <c r="N167" s="1"/>
    </row>
    <row r="168" spans="2:14" s="2" customFormat="1">
      <c r="B168" s="340"/>
      <c r="H168" s="1"/>
      <c r="I168" s="1"/>
      <c r="J168" s="1"/>
      <c r="K168" s="1"/>
      <c r="L168" s="1"/>
      <c r="M168" s="1"/>
      <c r="N168" s="1"/>
    </row>
    <row r="169" spans="2:14" s="2" customFormat="1">
      <c r="B169" s="340"/>
      <c r="H169" s="1"/>
      <c r="I169" s="1"/>
      <c r="J169" s="1"/>
      <c r="K169" s="1"/>
      <c r="L169" s="1"/>
      <c r="M169" s="1"/>
      <c r="N169" s="1"/>
    </row>
    <row r="170" spans="2:14" s="2" customFormat="1">
      <c r="B170" s="340"/>
      <c r="H170" s="1"/>
      <c r="I170" s="1"/>
      <c r="J170" s="1"/>
      <c r="K170" s="1"/>
      <c r="L170" s="1"/>
      <c r="M170" s="1"/>
      <c r="N170" s="1"/>
    </row>
    <row r="171" spans="2:14" s="2" customFormat="1">
      <c r="B171" s="340"/>
      <c r="H171" s="1"/>
      <c r="I171" s="1"/>
      <c r="J171" s="1"/>
      <c r="K171" s="1"/>
      <c r="L171" s="1"/>
      <c r="M171" s="1"/>
      <c r="N171" s="1"/>
    </row>
    <row r="172" spans="2:14" s="2" customFormat="1">
      <c r="B172" s="340"/>
      <c r="H172" s="1"/>
      <c r="I172" s="1"/>
      <c r="J172" s="1"/>
      <c r="K172" s="1"/>
      <c r="L172" s="1"/>
      <c r="M172" s="1"/>
      <c r="N172" s="1"/>
    </row>
    <row r="173" spans="2:14" s="2" customFormat="1">
      <c r="B173" s="340"/>
      <c r="H173" s="1"/>
      <c r="I173" s="1"/>
      <c r="J173" s="1"/>
      <c r="K173" s="1"/>
      <c r="L173" s="1"/>
      <c r="M173" s="1"/>
      <c r="N173" s="1"/>
    </row>
    <row r="174" spans="2:14" s="2" customFormat="1">
      <c r="B174" s="340"/>
      <c r="H174" s="1"/>
      <c r="I174" s="1"/>
      <c r="J174" s="1"/>
      <c r="K174" s="1"/>
      <c r="L174" s="1"/>
      <c r="M174" s="1"/>
      <c r="N174" s="1"/>
    </row>
    <row r="175" spans="2:14" s="2" customFormat="1">
      <c r="B175" s="340"/>
      <c r="H175" s="1"/>
      <c r="I175" s="1"/>
      <c r="J175" s="1"/>
      <c r="K175" s="1"/>
      <c r="L175" s="1"/>
      <c r="M175" s="1"/>
      <c r="N175" s="1"/>
    </row>
    <row r="176" spans="2:14" s="2" customFormat="1">
      <c r="B176" s="340"/>
      <c r="H176" s="1"/>
      <c r="I176" s="1"/>
      <c r="J176" s="1"/>
      <c r="K176" s="1"/>
      <c r="L176" s="1"/>
      <c r="M176" s="1"/>
      <c r="N176" s="1"/>
    </row>
    <row r="177" spans="2:14" s="2" customFormat="1">
      <c r="B177" s="340"/>
      <c r="H177" s="1"/>
      <c r="I177" s="1"/>
      <c r="J177" s="1"/>
      <c r="K177" s="1"/>
      <c r="L177" s="1"/>
      <c r="M177" s="1"/>
      <c r="N177" s="1"/>
    </row>
    <row r="178" spans="2:14" s="2" customFormat="1">
      <c r="B178" s="340"/>
      <c r="H178" s="1"/>
      <c r="I178" s="1"/>
      <c r="J178" s="1"/>
      <c r="K178" s="1"/>
      <c r="L178" s="1"/>
      <c r="M178" s="1"/>
      <c r="N178" s="1"/>
    </row>
    <row r="179" spans="2:14" s="2" customFormat="1">
      <c r="B179" s="340"/>
      <c r="H179" s="1"/>
      <c r="I179" s="1"/>
      <c r="J179" s="1"/>
      <c r="K179" s="1"/>
      <c r="L179" s="1"/>
      <c r="M179" s="1"/>
      <c r="N179" s="1"/>
    </row>
    <row r="180" spans="2:14" s="2" customFormat="1">
      <c r="B180" s="340"/>
      <c r="H180" s="1"/>
      <c r="I180" s="1"/>
      <c r="J180" s="1"/>
      <c r="K180" s="1"/>
      <c r="L180" s="1"/>
      <c r="M180" s="1"/>
      <c r="N180" s="1"/>
    </row>
    <row r="181" spans="2:14" s="2" customFormat="1">
      <c r="B181" s="340"/>
      <c r="H181" s="1"/>
      <c r="I181" s="1"/>
      <c r="J181" s="1"/>
      <c r="K181" s="1"/>
      <c r="L181" s="1"/>
      <c r="M181" s="1"/>
      <c r="N181" s="1"/>
    </row>
    <row r="182" spans="2:14" s="2" customFormat="1">
      <c r="B182" s="340"/>
      <c r="H182" s="1"/>
      <c r="I182" s="1"/>
      <c r="J182" s="1"/>
      <c r="K182" s="1"/>
      <c r="L182" s="1"/>
      <c r="M182" s="1"/>
      <c r="N182" s="1"/>
    </row>
    <row r="183" spans="2:14" s="2" customFormat="1">
      <c r="B183" s="340"/>
      <c r="H183" s="1"/>
      <c r="I183" s="1"/>
      <c r="J183" s="1"/>
      <c r="K183" s="1"/>
      <c r="L183" s="1"/>
      <c r="M183" s="1"/>
      <c r="N183" s="1"/>
    </row>
    <row r="184" spans="2:14" s="2" customFormat="1">
      <c r="B184" s="340"/>
      <c r="H184" s="1"/>
      <c r="I184" s="1"/>
      <c r="J184" s="1"/>
      <c r="K184" s="1"/>
      <c r="L184" s="1"/>
      <c r="M184" s="1"/>
      <c r="N184" s="1"/>
    </row>
    <row r="185" spans="2:14" s="2" customFormat="1">
      <c r="B185" s="340"/>
      <c r="H185" s="1"/>
      <c r="I185" s="1"/>
      <c r="J185" s="1"/>
      <c r="K185" s="1"/>
      <c r="L185" s="1"/>
      <c r="M185" s="1"/>
      <c r="N185" s="1"/>
    </row>
    <row r="186" spans="2:14" s="2" customFormat="1">
      <c r="B186" s="340"/>
      <c r="H186" s="1"/>
      <c r="I186" s="1"/>
      <c r="J186" s="1"/>
      <c r="K186" s="1"/>
      <c r="L186" s="1"/>
      <c r="M186" s="1"/>
      <c r="N186" s="1"/>
    </row>
    <row r="187" spans="2:14" s="2" customFormat="1">
      <c r="B187" s="340"/>
      <c r="H187" s="1"/>
      <c r="I187" s="1"/>
      <c r="J187" s="1"/>
      <c r="K187" s="1"/>
      <c r="L187" s="1"/>
      <c r="M187" s="1"/>
      <c r="N187" s="1"/>
    </row>
    <row r="188" spans="2:14" s="2" customFormat="1">
      <c r="B188" s="340"/>
      <c r="H188" s="1"/>
      <c r="I188" s="1"/>
      <c r="J188" s="1"/>
      <c r="K188" s="1"/>
      <c r="L188" s="1"/>
      <c r="M188" s="1"/>
      <c r="N188" s="1"/>
    </row>
    <row r="189" spans="2:14" s="2" customFormat="1">
      <c r="B189" s="340"/>
      <c r="H189" s="1"/>
      <c r="I189" s="1"/>
      <c r="J189" s="1"/>
      <c r="K189" s="1"/>
      <c r="L189" s="1"/>
      <c r="M189" s="1"/>
      <c r="N189" s="1"/>
    </row>
    <row r="190" spans="2:14" s="2" customFormat="1">
      <c r="B190" s="340"/>
      <c r="H190" s="1"/>
      <c r="I190" s="1"/>
      <c r="J190" s="1"/>
      <c r="K190" s="1"/>
      <c r="L190" s="1"/>
      <c r="M190" s="1"/>
      <c r="N190" s="1"/>
    </row>
    <row r="191" spans="2:14" s="2" customFormat="1">
      <c r="B191" s="340"/>
      <c r="H191" s="1"/>
      <c r="I191" s="1"/>
      <c r="J191" s="1"/>
      <c r="K191" s="1"/>
      <c r="L191" s="1"/>
      <c r="M191" s="1"/>
      <c r="N191" s="1"/>
    </row>
    <row r="192" spans="2:14" s="2" customFormat="1">
      <c r="B192" s="340"/>
      <c r="H192" s="1"/>
      <c r="I192" s="1"/>
      <c r="J192" s="1"/>
      <c r="K192" s="1"/>
      <c r="L192" s="1"/>
      <c r="M192" s="1"/>
      <c r="N192" s="1"/>
    </row>
    <row r="193" spans="2:14" s="2" customFormat="1">
      <c r="B193" s="340"/>
      <c r="H193" s="1"/>
      <c r="I193" s="1"/>
      <c r="J193" s="1"/>
      <c r="K193" s="1"/>
      <c r="L193" s="1"/>
      <c r="M193" s="1"/>
      <c r="N193" s="1"/>
    </row>
    <row r="194" spans="2:14" s="2" customFormat="1">
      <c r="B194" s="340"/>
      <c r="H194" s="1"/>
      <c r="I194" s="1"/>
      <c r="J194" s="1"/>
      <c r="K194" s="1"/>
      <c r="L194" s="1"/>
      <c r="M194" s="1"/>
      <c r="N194" s="1"/>
    </row>
    <row r="195" spans="2:14" s="2" customFormat="1">
      <c r="B195" s="340"/>
      <c r="H195" s="1"/>
      <c r="I195" s="1"/>
      <c r="J195" s="1"/>
      <c r="K195" s="1"/>
      <c r="L195" s="1"/>
      <c r="M195" s="1"/>
      <c r="N195" s="1"/>
    </row>
    <row r="196" spans="2:14" s="2" customFormat="1">
      <c r="B196" s="340"/>
      <c r="H196" s="1"/>
      <c r="I196" s="1"/>
      <c r="J196" s="1"/>
      <c r="K196" s="1"/>
      <c r="L196" s="1"/>
      <c r="M196" s="1"/>
      <c r="N196" s="1"/>
    </row>
    <row r="197" spans="2:14" s="2" customFormat="1">
      <c r="B197" s="340"/>
      <c r="H197" s="1"/>
      <c r="I197" s="1"/>
      <c r="J197" s="1"/>
      <c r="K197" s="1"/>
      <c r="L197" s="1"/>
      <c r="M197" s="1"/>
      <c r="N197" s="1"/>
    </row>
    <row r="198" spans="2:14" s="2" customFormat="1">
      <c r="B198" s="340"/>
      <c r="H198" s="1"/>
      <c r="I198" s="1"/>
      <c r="J198" s="1"/>
      <c r="K198" s="1"/>
      <c r="L198" s="1"/>
      <c r="M198" s="1"/>
      <c r="N198" s="1"/>
    </row>
    <row r="199" spans="2:14" s="2" customFormat="1">
      <c r="B199" s="340"/>
      <c r="H199" s="1"/>
      <c r="I199" s="1"/>
      <c r="J199" s="1"/>
      <c r="K199" s="1"/>
      <c r="L199" s="1"/>
      <c r="M199" s="1"/>
      <c r="N199" s="1"/>
    </row>
    <row r="200" spans="2:14" s="2" customFormat="1">
      <c r="B200" s="340"/>
      <c r="H200" s="1"/>
      <c r="I200" s="1"/>
      <c r="J200" s="1"/>
      <c r="K200" s="1"/>
      <c r="L200" s="1"/>
      <c r="M200" s="1"/>
      <c r="N200" s="1"/>
    </row>
    <row r="201" spans="2:14" s="2" customFormat="1">
      <c r="B201" s="340"/>
      <c r="H201" s="1"/>
      <c r="I201" s="1"/>
      <c r="J201" s="1"/>
      <c r="K201" s="1"/>
      <c r="L201" s="1"/>
      <c r="M201" s="1"/>
      <c r="N201" s="1"/>
    </row>
    <row r="202" spans="2:14" s="2" customFormat="1">
      <c r="B202" s="340"/>
      <c r="H202" s="1"/>
      <c r="I202" s="1"/>
      <c r="J202" s="1"/>
      <c r="K202" s="1"/>
      <c r="L202" s="1"/>
      <c r="M202" s="1"/>
      <c r="N202" s="1"/>
    </row>
    <row r="203" spans="2:14" s="2" customFormat="1">
      <c r="B203" s="340"/>
      <c r="H203" s="1"/>
      <c r="I203" s="1"/>
      <c r="J203" s="1"/>
      <c r="K203" s="1"/>
      <c r="L203" s="1"/>
      <c r="M203" s="1"/>
      <c r="N203" s="1"/>
    </row>
    <row r="204" spans="2:14" s="2" customFormat="1">
      <c r="B204" s="340"/>
      <c r="H204" s="1"/>
      <c r="I204" s="1"/>
      <c r="J204" s="1"/>
      <c r="K204" s="1"/>
      <c r="L204" s="1"/>
      <c r="M204" s="1"/>
      <c r="N204" s="1"/>
    </row>
    <row r="205" spans="2:14" s="2" customFormat="1">
      <c r="B205" s="340"/>
      <c r="H205" s="1"/>
      <c r="I205" s="1"/>
      <c r="J205" s="1"/>
      <c r="K205" s="1"/>
      <c r="L205" s="1"/>
      <c r="M205" s="1"/>
      <c r="N205" s="1"/>
    </row>
    <row r="206" spans="2:14" s="2" customFormat="1">
      <c r="B206" s="340"/>
      <c r="H206" s="1"/>
      <c r="I206" s="1"/>
      <c r="J206" s="1"/>
      <c r="K206" s="1"/>
      <c r="L206" s="1"/>
      <c r="M206" s="1"/>
      <c r="N206" s="1"/>
    </row>
    <row r="207" spans="2:14" s="2" customFormat="1">
      <c r="B207" s="340"/>
      <c r="H207" s="1"/>
      <c r="I207" s="1"/>
      <c r="J207" s="1"/>
      <c r="K207" s="1"/>
      <c r="L207" s="1"/>
      <c r="M207" s="1"/>
      <c r="N207" s="1"/>
    </row>
    <row r="208" spans="2:14" s="2" customFormat="1">
      <c r="B208" s="340"/>
      <c r="H208" s="1"/>
      <c r="I208" s="1"/>
      <c r="J208" s="1"/>
      <c r="K208" s="1"/>
      <c r="L208" s="1"/>
      <c r="M208" s="1"/>
      <c r="N208" s="1"/>
    </row>
    <row r="209" spans="2:14" s="2" customFormat="1">
      <c r="B209" s="340"/>
      <c r="H209" s="1"/>
      <c r="I209" s="1"/>
      <c r="J209" s="1"/>
      <c r="K209" s="1"/>
      <c r="L209" s="1"/>
      <c r="M209" s="1"/>
      <c r="N209" s="1"/>
    </row>
    <row r="210" spans="2:14" s="2" customFormat="1">
      <c r="B210" s="340"/>
      <c r="H210" s="1"/>
      <c r="I210" s="1"/>
      <c r="J210" s="1"/>
      <c r="K210" s="1"/>
      <c r="L210" s="1"/>
      <c r="M210" s="1"/>
      <c r="N210" s="1"/>
    </row>
    <row r="211" spans="2:14" s="2" customFormat="1">
      <c r="B211" s="340"/>
      <c r="H211" s="1"/>
      <c r="I211" s="1"/>
      <c r="J211" s="1"/>
      <c r="K211" s="1"/>
      <c r="L211" s="1"/>
      <c r="M211" s="1"/>
      <c r="N211" s="1"/>
    </row>
    <row r="212" spans="2:14" s="2" customFormat="1">
      <c r="B212" s="340"/>
      <c r="H212" s="1"/>
      <c r="I212" s="1"/>
      <c r="J212" s="1"/>
      <c r="K212" s="1"/>
      <c r="L212" s="1"/>
      <c r="M212" s="1"/>
      <c r="N212" s="1"/>
    </row>
    <row r="213" spans="2:14" s="2" customFormat="1">
      <c r="B213" s="340"/>
      <c r="H213" s="1"/>
      <c r="I213" s="1"/>
      <c r="J213" s="1"/>
      <c r="K213" s="1"/>
      <c r="L213" s="1"/>
      <c r="M213" s="1"/>
      <c r="N213" s="1"/>
    </row>
    <row r="214" spans="2:14" s="2" customFormat="1">
      <c r="B214" s="340"/>
      <c r="H214" s="1"/>
      <c r="I214" s="1"/>
      <c r="J214" s="1"/>
      <c r="K214" s="1"/>
      <c r="L214" s="1"/>
      <c r="M214" s="1"/>
      <c r="N214" s="1"/>
    </row>
    <row r="215" spans="2:14" s="2" customFormat="1">
      <c r="B215" s="340"/>
      <c r="H215" s="1"/>
      <c r="I215" s="1"/>
      <c r="J215" s="1"/>
      <c r="K215" s="1"/>
      <c r="L215" s="1"/>
      <c r="M215" s="1"/>
      <c r="N215" s="1"/>
    </row>
    <row r="216" spans="2:14" s="2" customFormat="1">
      <c r="B216" s="340"/>
      <c r="H216" s="1"/>
      <c r="I216" s="1"/>
      <c r="J216" s="1"/>
      <c r="K216" s="1"/>
      <c r="L216" s="1"/>
      <c r="M216" s="1"/>
      <c r="N216" s="1"/>
    </row>
    <row r="217" spans="2:14" s="2" customFormat="1">
      <c r="B217" s="340"/>
      <c r="H217" s="1"/>
      <c r="I217" s="1"/>
      <c r="J217" s="1"/>
      <c r="K217" s="1"/>
      <c r="L217" s="1"/>
      <c r="M217" s="1"/>
      <c r="N217" s="1"/>
    </row>
    <row r="218" spans="2:14" s="2" customFormat="1">
      <c r="B218" s="340"/>
      <c r="H218" s="1"/>
      <c r="I218" s="1"/>
      <c r="J218" s="1"/>
      <c r="K218" s="1"/>
      <c r="L218" s="1"/>
      <c r="M218" s="1"/>
      <c r="N218" s="1"/>
    </row>
    <row r="219" spans="2:14" s="2" customFormat="1">
      <c r="B219" s="340"/>
      <c r="H219" s="1"/>
      <c r="I219" s="1"/>
      <c r="J219" s="1"/>
      <c r="K219" s="1"/>
      <c r="L219" s="1"/>
      <c r="M219" s="1"/>
      <c r="N219" s="1"/>
    </row>
    <row r="220" spans="2:14" s="2" customFormat="1">
      <c r="B220" s="340"/>
      <c r="H220" s="1"/>
      <c r="I220" s="1"/>
      <c r="J220" s="1"/>
      <c r="K220" s="1"/>
      <c r="L220" s="1"/>
      <c r="M220" s="1"/>
      <c r="N220" s="1"/>
    </row>
    <row r="221" spans="2:14" s="2" customFormat="1">
      <c r="B221" s="340"/>
      <c r="H221" s="1"/>
      <c r="I221" s="1"/>
      <c r="J221" s="1"/>
      <c r="K221" s="1"/>
      <c r="L221" s="1"/>
      <c r="M221" s="1"/>
      <c r="N221" s="1"/>
    </row>
    <row r="222" spans="2:14" s="2" customFormat="1">
      <c r="B222" s="340"/>
      <c r="H222" s="1"/>
      <c r="I222" s="1"/>
      <c r="J222" s="1"/>
      <c r="K222" s="1"/>
      <c r="L222" s="1"/>
      <c r="M222" s="1"/>
      <c r="N222" s="1"/>
    </row>
    <row r="223" spans="2:14" s="2" customFormat="1">
      <c r="B223" s="340"/>
      <c r="H223" s="1"/>
      <c r="I223" s="1"/>
      <c r="J223" s="1"/>
      <c r="K223" s="1"/>
      <c r="L223" s="1"/>
      <c r="M223" s="1"/>
      <c r="N223" s="1"/>
    </row>
    <row r="224" spans="2:14" s="2" customFormat="1">
      <c r="B224" s="340"/>
      <c r="H224" s="1"/>
      <c r="I224" s="1"/>
      <c r="J224" s="1"/>
      <c r="K224" s="1"/>
      <c r="L224" s="1"/>
      <c r="M224" s="1"/>
      <c r="N224" s="1"/>
    </row>
    <row r="225" spans="2:14" s="2" customFormat="1">
      <c r="B225" s="340"/>
      <c r="H225" s="1"/>
      <c r="I225" s="1"/>
      <c r="J225" s="1"/>
      <c r="K225" s="1"/>
      <c r="L225" s="1"/>
      <c r="M225" s="1"/>
      <c r="N225" s="1"/>
    </row>
    <row r="226" spans="2:14" s="2" customFormat="1">
      <c r="B226" s="340"/>
      <c r="H226" s="1"/>
      <c r="I226" s="1"/>
      <c r="J226" s="1"/>
      <c r="K226" s="1"/>
      <c r="L226" s="1"/>
      <c r="M226" s="1"/>
      <c r="N226" s="1"/>
    </row>
    <row r="227" spans="2:14" s="2" customFormat="1">
      <c r="B227" s="340"/>
      <c r="H227" s="1"/>
      <c r="I227" s="1"/>
      <c r="J227" s="1"/>
      <c r="K227" s="1"/>
      <c r="L227" s="1"/>
      <c r="M227" s="1"/>
      <c r="N227" s="1"/>
    </row>
    <row r="228" spans="2:14" s="2" customFormat="1">
      <c r="B228" s="340"/>
      <c r="H228" s="1"/>
      <c r="I228" s="1"/>
      <c r="J228" s="1"/>
      <c r="K228" s="1"/>
      <c r="L228" s="1"/>
      <c r="M228" s="1"/>
      <c r="N228" s="1"/>
    </row>
    <row r="229" spans="2:14" s="2" customFormat="1">
      <c r="B229" s="340"/>
      <c r="H229" s="1"/>
      <c r="I229" s="1"/>
      <c r="J229" s="1"/>
      <c r="K229" s="1"/>
      <c r="L229" s="1"/>
      <c r="M229" s="1"/>
      <c r="N229" s="1"/>
    </row>
    <row r="230" spans="2:14" s="2" customFormat="1">
      <c r="B230" s="340"/>
      <c r="H230" s="1"/>
      <c r="I230" s="1"/>
      <c r="J230" s="1"/>
      <c r="K230" s="1"/>
      <c r="L230" s="1"/>
      <c r="M230" s="1"/>
      <c r="N230" s="1"/>
    </row>
    <row r="231" spans="2:14" s="2" customFormat="1">
      <c r="B231" s="340"/>
      <c r="H231" s="1"/>
      <c r="I231" s="1"/>
      <c r="J231" s="1"/>
      <c r="K231" s="1"/>
      <c r="L231" s="1"/>
      <c r="M231" s="1"/>
      <c r="N231" s="1"/>
    </row>
    <row r="232" spans="2:14" s="2" customFormat="1">
      <c r="B232" s="340"/>
      <c r="H232" s="1"/>
      <c r="I232" s="1"/>
      <c r="J232" s="1"/>
      <c r="K232" s="1"/>
      <c r="L232" s="1"/>
      <c r="M232" s="1"/>
      <c r="N232" s="1"/>
    </row>
    <row r="233" spans="2:14" s="2" customFormat="1">
      <c r="B233" s="340"/>
      <c r="H233" s="1"/>
      <c r="I233" s="1"/>
      <c r="J233" s="1"/>
      <c r="K233" s="1"/>
      <c r="L233" s="1"/>
      <c r="M233" s="1"/>
      <c r="N233" s="1"/>
    </row>
    <row r="234" spans="2:14" s="2" customFormat="1">
      <c r="B234" s="340"/>
      <c r="H234" s="1"/>
      <c r="I234" s="1"/>
      <c r="J234" s="1"/>
      <c r="K234" s="1"/>
      <c r="L234" s="1"/>
      <c r="M234" s="1"/>
      <c r="N234" s="1"/>
    </row>
    <row r="235" spans="2:14" s="2" customFormat="1">
      <c r="B235" s="340"/>
      <c r="H235" s="1"/>
      <c r="I235" s="1"/>
      <c r="J235" s="1"/>
      <c r="K235" s="1"/>
      <c r="L235" s="1"/>
      <c r="M235" s="1"/>
      <c r="N235" s="1"/>
    </row>
  </sheetData>
  <mergeCells count="11">
    <mergeCell ref="C37:H37"/>
    <mergeCell ref="F45:H45"/>
    <mergeCell ref="F46:H46"/>
    <mergeCell ref="E50:H50"/>
    <mergeCell ref="H1:L1"/>
    <mergeCell ref="K4:K5"/>
    <mergeCell ref="M1:N2"/>
    <mergeCell ref="H2:L2"/>
    <mergeCell ref="B4:J5"/>
    <mergeCell ref="L4:L5"/>
    <mergeCell ref="M4:N4"/>
  </mergeCells>
  <pageMargins left="0.7" right="0.7" top="0.75" bottom="0.75" header="0.3" footer="0.3"/>
  <pageSetup paperSize="9"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3"/>
  <sheetViews>
    <sheetView showGridLines="0" tabSelected="1" topLeftCell="A85" zoomScale="70" zoomScaleNormal="70" workbookViewId="0">
      <selection activeCell="N120" sqref="N120"/>
    </sheetView>
  </sheetViews>
  <sheetFormatPr defaultColWidth="10.42578125" defaultRowHeight="18.75"/>
  <cols>
    <col min="1" max="1" width="10.42578125" style="222"/>
    <col min="2" max="2" width="4" style="223" customWidth="1"/>
    <col min="3" max="3" width="4.5703125" style="223" customWidth="1"/>
    <col min="4" max="4" width="2.5703125" style="223" customWidth="1"/>
    <col min="5" max="6" width="4" style="223" customWidth="1"/>
    <col min="7" max="7" width="93" style="222" customWidth="1"/>
    <col min="8" max="9" width="20.5703125" style="222" customWidth="1"/>
    <col min="10" max="10" width="18.140625" style="222" customWidth="1"/>
    <col min="11" max="11" width="13.140625" style="222" customWidth="1"/>
    <col min="12" max="12" width="10.42578125" style="222" customWidth="1"/>
    <col min="13" max="13" width="15.5703125" style="222" customWidth="1"/>
    <col min="14" max="257" width="10.42578125" style="222"/>
    <col min="258" max="258" width="4" style="222" customWidth="1"/>
    <col min="259" max="259" width="4.5703125" style="222" customWidth="1"/>
    <col min="260" max="260" width="1.85546875" style="222" customWidth="1"/>
    <col min="261" max="261" width="4" style="222" customWidth="1"/>
    <col min="262" max="262" width="53" style="222" customWidth="1"/>
    <col min="263" max="263" width="0" style="222" hidden="1" customWidth="1"/>
    <col min="264" max="265" width="21.42578125" style="222" customWidth="1"/>
    <col min="266" max="266" width="18.5703125" style="222" customWidth="1"/>
    <col min="267" max="267" width="13.140625" style="222" customWidth="1"/>
    <col min="268" max="268" width="10.42578125" style="222" customWidth="1"/>
    <col min="269" max="269" width="15.5703125" style="222" customWidth="1"/>
    <col min="270" max="513" width="10.42578125" style="222"/>
    <col min="514" max="514" width="4" style="222" customWidth="1"/>
    <col min="515" max="515" width="4.5703125" style="222" customWidth="1"/>
    <col min="516" max="516" width="1.85546875" style="222" customWidth="1"/>
    <col min="517" max="517" width="4" style="222" customWidth="1"/>
    <col min="518" max="518" width="53" style="222" customWidth="1"/>
    <col min="519" max="519" width="0" style="222" hidden="1" customWidth="1"/>
    <col min="520" max="521" width="21.42578125" style="222" customWidth="1"/>
    <col min="522" max="522" width="18.5703125" style="222" customWidth="1"/>
    <col min="523" max="523" width="13.140625" style="222" customWidth="1"/>
    <col min="524" max="524" width="10.42578125" style="222" customWidth="1"/>
    <col min="525" max="525" width="15.5703125" style="222" customWidth="1"/>
    <col min="526" max="769" width="10.42578125" style="222"/>
    <col min="770" max="770" width="4" style="222" customWidth="1"/>
    <col min="771" max="771" width="4.5703125" style="222" customWidth="1"/>
    <col min="772" max="772" width="1.85546875" style="222" customWidth="1"/>
    <col min="773" max="773" width="4" style="222" customWidth="1"/>
    <col min="774" max="774" width="53" style="222" customWidth="1"/>
    <col min="775" max="775" width="0" style="222" hidden="1" customWidth="1"/>
    <col min="776" max="777" width="21.42578125" style="222" customWidth="1"/>
    <col min="778" max="778" width="18.5703125" style="222" customWidth="1"/>
    <col min="779" max="779" width="13.140625" style="222" customWidth="1"/>
    <col min="780" max="780" width="10.42578125" style="222" customWidth="1"/>
    <col min="781" max="781" width="15.5703125" style="222" customWidth="1"/>
    <col min="782" max="1025" width="10.42578125" style="222"/>
    <col min="1026" max="1026" width="4" style="222" customWidth="1"/>
    <col min="1027" max="1027" width="4.5703125" style="222" customWidth="1"/>
    <col min="1028" max="1028" width="1.85546875" style="222" customWidth="1"/>
    <col min="1029" max="1029" width="4" style="222" customWidth="1"/>
    <col min="1030" max="1030" width="53" style="222" customWidth="1"/>
    <col min="1031" max="1031" width="0" style="222" hidden="1" customWidth="1"/>
    <col min="1032" max="1033" width="21.42578125" style="222" customWidth="1"/>
    <col min="1034" max="1034" width="18.5703125" style="222" customWidth="1"/>
    <col min="1035" max="1035" width="13.140625" style="222" customWidth="1"/>
    <col min="1036" max="1036" width="10.42578125" style="222" customWidth="1"/>
    <col min="1037" max="1037" width="15.5703125" style="222" customWidth="1"/>
    <col min="1038" max="1281" width="10.42578125" style="222"/>
    <col min="1282" max="1282" width="4" style="222" customWidth="1"/>
    <col min="1283" max="1283" width="4.5703125" style="222" customWidth="1"/>
    <col min="1284" max="1284" width="1.85546875" style="222" customWidth="1"/>
    <col min="1285" max="1285" width="4" style="222" customWidth="1"/>
    <col min="1286" max="1286" width="53" style="222" customWidth="1"/>
    <col min="1287" max="1287" width="0" style="222" hidden="1" customWidth="1"/>
    <col min="1288" max="1289" width="21.42578125" style="222" customWidth="1"/>
    <col min="1290" max="1290" width="18.5703125" style="222" customWidth="1"/>
    <col min="1291" max="1291" width="13.140625" style="222" customWidth="1"/>
    <col min="1292" max="1292" width="10.42578125" style="222" customWidth="1"/>
    <col min="1293" max="1293" width="15.5703125" style="222" customWidth="1"/>
    <col min="1294" max="1537" width="10.42578125" style="222"/>
    <col min="1538" max="1538" width="4" style="222" customWidth="1"/>
    <col min="1539" max="1539" width="4.5703125" style="222" customWidth="1"/>
    <col min="1540" max="1540" width="1.85546875" style="222" customWidth="1"/>
    <col min="1541" max="1541" width="4" style="222" customWidth="1"/>
    <col min="1542" max="1542" width="53" style="222" customWidth="1"/>
    <col min="1543" max="1543" width="0" style="222" hidden="1" customWidth="1"/>
    <col min="1544" max="1545" width="21.42578125" style="222" customWidth="1"/>
    <col min="1546" max="1546" width="18.5703125" style="222" customWidth="1"/>
    <col min="1547" max="1547" width="13.140625" style="222" customWidth="1"/>
    <col min="1548" max="1548" width="10.42578125" style="222" customWidth="1"/>
    <col min="1549" max="1549" width="15.5703125" style="222" customWidth="1"/>
    <col min="1550" max="1793" width="10.42578125" style="222"/>
    <col min="1794" max="1794" width="4" style="222" customWidth="1"/>
    <col min="1795" max="1795" width="4.5703125" style="222" customWidth="1"/>
    <col min="1796" max="1796" width="1.85546875" style="222" customWidth="1"/>
    <col min="1797" max="1797" width="4" style="222" customWidth="1"/>
    <col min="1798" max="1798" width="53" style="222" customWidth="1"/>
    <col min="1799" max="1799" width="0" style="222" hidden="1" customWidth="1"/>
    <col min="1800" max="1801" width="21.42578125" style="222" customWidth="1"/>
    <col min="1802" max="1802" width="18.5703125" style="222" customWidth="1"/>
    <col min="1803" max="1803" width="13.140625" style="222" customWidth="1"/>
    <col min="1804" max="1804" width="10.42578125" style="222" customWidth="1"/>
    <col min="1805" max="1805" width="15.5703125" style="222" customWidth="1"/>
    <col min="1806" max="2049" width="10.42578125" style="222"/>
    <col min="2050" max="2050" width="4" style="222" customWidth="1"/>
    <col min="2051" max="2051" width="4.5703125" style="222" customWidth="1"/>
    <col min="2052" max="2052" width="1.85546875" style="222" customWidth="1"/>
    <col min="2053" max="2053" width="4" style="222" customWidth="1"/>
    <col min="2054" max="2054" width="53" style="222" customWidth="1"/>
    <col min="2055" max="2055" width="0" style="222" hidden="1" customWidth="1"/>
    <col min="2056" max="2057" width="21.42578125" style="222" customWidth="1"/>
    <col min="2058" max="2058" width="18.5703125" style="222" customWidth="1"/>
    <col min="2059" max="2059" width="13.140625" style="222" customWidth="1"/>
    <col min="2060" max="2060" width="10.42578125" style="222" customWidth="1"/>
    <col min="2061" max="2061" width="15.5703125" style="222" customWidth="1"/>
    <col min="2062" max="2305" width="10.42578125" style="222"/>
    <col min="2306" max="2306" width="4" style="222" customWidth="1"/>
    <col min="2307" max="2307" width="4.5703125" style="222" customWidth="1"/>
    <col min="2308" max="2308" width="1.85546875" style="222" customWidth="1"/>
    <col min="2309" max="2309" width="4" style="222" customWidth="1"/>
    <col min="2310" max="2310" width="53" style="222" customWidth="1"/>
    <col min="2311" max="2311" width="0" style="222" hidden="1" customWidth="1"/>
    <col min="2312" max="2313" width="21.42578125" style="222" customWidth="1"/>
    <col min="2314" max="2314" width="18.5703125" style="222" customWidth="1"/>
    <col min="2315" max="2315" width="13.140625" style="222" customWidth="1"/>
    <col min="2316" max="2316" width="10.42578125" style="222" customWidth="1"/>
    <col min="2317" max="2317" width="15.5703125" style="222" customWidth="1"/>
    <col min="2318" max="2561" width="10.42578125" style="222"/>
    <col min="2562" max="2562" width="4" style="222" customWidth="1"/>
    <col min="2563" max="2563" width="4.5703125" style="222" customWidth="1"/>
    <col min="2564" max="2564" width="1.85546875" style="222" customWidth="1"/>
    <col min="2565" max="2565" width="4" style="222" customWidth="1"/>
    <col min="2566" max="2566" width="53" style="222" customWidth="1"/>
    <col min="2567" max="2567" width="0" style="222" hidden="1" customWidth="1"/>
    <col min="2568" max="2569" width="21.42578125" style="222" customWidth="1"/>
    <col min="2570" max="2570" width="18.5703125" style="222" customWidth="1"/>
    <col min="2571" max="2571" width="13.140625" style="222" customWidth="1"/>
    <col min="2572" max="2572" width="10.42578125" style="222" customWidth="1"/>
    <col min="2573" max="2573" width="15.5703125" style="222" customWidth="1"/>
    <col min="2574" max="2817" width="10.42578125" style="222"/>
    <col min="2818" max="2818" width="4" style="222" customWidth="1"/>
    <col min="2819" max="2819" width="4.5703125" style="222" customWidth="1"/>
    <col min="2820" max="2820" width="1.85546875" style="222" customWidth="1"/>
    <col min="2821" max="2821" width="4" style="222" customWidth="1"/>
    <col min="2822" max="2822" width="53" style="222" customWidth="1"/>
    <col min="2823" max="2823" width="0" style="222" hidden="1" customWidth="1"/>
    <col min="2824" max="2825" width="21.42578125" style="222" customWidth="1"/>
    <col min="2826" max="2826" width="18.5703125" style="222" customWidth="1"/>
    <col min="2827" max="2827" width="13.140625" style="222" customWidth="1"/>
    <col min="2828" max="2828" width="10.42578125" style="222" customWidth="1"/>
    <col min="2829" max="2829" width="15.5703125" style="222" customWidth="1"/>
    <col min="2830" max="3073" width="10.42578125" style="222"/>
    <col min="3074" max="3074" width="4" style="222" customWidth="1"/>
    <col min="3075" max="3075" width="4.5703125" style="222" customWidth="1"/>
    <col min="3076" max="3076" width="1.85546875" style="222" customWidth="1"/>
    <col min="3077" max="3077" width="4" style="222" customWidth="1"/>
    <col min="3078" max="3078" width="53" style="222" customWidth="1"/>
    <col min="3079" max="3079" width="0" style="222" hidden="1" customWidth="1"/>
    <col min="3080" max="3081" width="21.42578125" style="222" customWidth="1"/>
    <col min="3082" max="3082" width="18.5703125" style="222" customWidth="1"/>
    <col min="3083" max="3083" width="13.140625" style="222" customWidth="1"/>
    <col min="3084" max="3084" width="10.42578125" style="222" customWidth="1"/>
    <col min="3085" max="3085" width="15.5703125" style="222" customWidth="1"/>
    <col min="3086" max="3329" width="10.42578125" style="222"/>
    <col min="3330" max="3330" width="4" style="222" customWidth="1"/>
    <col min="3331" max="3331" width="4.5703125" style="222" customWidth="1"/>
    <col min="3332" max="3332" width="1.85546875" style="222" customWidth="1"/>
    <col min="3333" max="3333" width="4" style="222" customWidth="1"/>
    <col min="3334" max="3334" width="53" style="222" customWidth="1"/>
    <col min="3335" max="3335" width="0" style="222" hidden="1" customWidth="1"/>
    <col min="3336" max="3337" width="21.42578125" style="222" customWidth="1"/>
    <col min="3338" max="3338" width="18.5703125" style="222" customWidth="1"/>
    <col min="3339" max="3339" width="13.140625" style="222" customWidth="1"/>
    <col min="3340" max="3340" width="10.42578125" style="222" customWidth="1"/>
    <col min="3341" max="3341" width="15.5703125" style="222" customWidth="1"/>
    <col min="3342" max="3585" width="10.42578125" style="222"/>
    <col min="3586" max="3586" width="4" style="222" customWidth="1"/>
    <col min="3587" max="3587" width="4.5703125" style="222" customWidth="1"/>
    <col min="3588" max="3588" width="1.85546875" style="222" customWidth="1"/>
    <col min="3589" max="3589" width="4" style="222" customWidth="1"/>
    <col min="3590" max="3590" width="53" style="222" customWidth="1"/>
    <col min="3591" max="3591" width="0" style="222" hidden="1" customWidth="1"/>
    <col min="3592" max="3593" width="21.42578125" style="222" customWidth="1"/>
    <col min="3594" max="3594" width="18.5703125" style="222" customWidth="1"/>
    <col min="3595" max="3595" width="13.140625" style="222" customWidth="1"/>
    <col min="3596" max="3596" width="10.42578125" style="222" customWidth="1"/>
    <col min="3597" max="3597" width="15.5703125" style="222" customWidth="1"/>
    <col min="3598" max="3841" width="10.42578125" style="222"/>
    <col min="3842" max="3842" width="4" style="222" customWidth="1"/>
    <col min="3843" max="3843" width="4.5703125" style="222" customWidth="1"/>
    <col min="3844" max="3844" width="1.85546875" style="222" customWidth="1"/>
    <col min="3845" max="3845" width="4" style="222" customWidth="1"/>
    <col min="3846" max="3846" width="53" style="222" customWidth="1"/>
    <col min="3847" max="3847" width="0" style="222" hidden="1" customWidth="1"/>
    <col min="3848" max="3849" width="21.42578125" style="222" customWidth="1"/>
    <col min="3850" max="3850" width="18.5703125" style="222" customWidth="1"/>
    <col min="3851" max="3851" width="13.140625" style="222" customWidth="1"/>
    <col min="3852" max="3852" width="10.42578125" style="222" customWidth="1"/>
    <col min="3853" max="3853" width="15.5703125" style="222" customWidth="1"/>
    <col min="3854" max="4097" width="10.42578125" style="222"/>
    <col min="4098" max="4098" width="4" style="222" customWidth="1"/>
    <col min="4099" max="4099" width="4.5703125" style="222" customWidth="1"/>
    <col min="4100" max="4100" width="1.85546875" style="222" customWidth="1"/>
    <col min="4101" max="4101" width="4" style="222" customWidth="1"/>
    <col min="4102" max="4102" width="53" style="222" customWidth="1"/>
    <col min="4103" max="4103" width="0" style="222" hidden="1" customWidth="1"/>
    <col min="4104" max="4105" width="21.42578125" style="222" customWidth="1"/>
    <col min="4106" max="4106" width="18.5703125" style="222" customWidth="1"/>
    <col min="4107" max="4107" width="13.140625" style="222" customWidth="1"/>
    <col min="4108" max="4108" width="10.42578125" style="222" customWidth="1"/>
    <col min="4109" max="4109" width="15.5703125" style="222" customWidth="1"/>
    <col min="4110" max="4353" width="10.42578125" style="222"/>
    <col min="4354" max="4354" width="4" style="222" customWidth="1"/>
    <col min="4355" max="4355" width="4.5703125" style="222" customWidth="1"/>
    <col min="4356" max="4356" width="1.85546875" style="222" customWidth="1"/>
    <col min="4357" max="4357" width="4" style="222" customWidth="1"/>
    <col min="4358" max="4358" width="53" style="222" customWidth="1"/>
    <col min="4359" max="4359" width="0" style="222" hidden="1" customWidth="1"/>
    <col min="4360" max="4361" width="21.42578125" style="222" customWidth="1"/>
    <col min="4362" max="4362" width="18.5703125" style="222" customWidth="1"/>
    <col min="4363" max="4363" width="13.140625" style="222" customWidth="1"/>
    <col min="4364" max="4364" width="10.42578125" style="222" customWidth="1"/>
    <col min="4365" max="4365" width="15.5703125" style="222" customWidth="1"/>
    <col min="4366" max="4609" width="10.42578125" style="222"/>
    <col min="4610" max="4610" width="4" style="222" customWidth="1"/>
    <col min="4611" max="4611" width="4.5703125" style="222" customWidth="1"/>
    <col min="4612" max="4612" width="1.85546875" style="222" customWidth="1"/>
    <col min="4613" max="4613" width="4" style="222" customWidth="1"/>
    <col min="4614" max="4614" width="53" style="222" customWidth="1"/>
    <col min="4615" max="4615" width="0" style="222" hidden="1" customWidth="1"/>
    <col min="4616" max="4617" width="21.42578125" style="222" customWidth="1"/>
    <col min="4618" max="4618" width="18.5703125" style="222" customWidth="1"/>
    <col min="4619" max="4619" width="13.140625" style="222" customWidth="1"/>
    <col min="4620" max="4620" width="10.42578125" style="222" customWidth="1"/>
    <col min="4621" max="4621" width="15.5703125" style="222" customWidth="1"/>
    <col min="4622" max="4865" width="10.42578125" style="222"/>
    <col min="4866" max="4866" width="4" style="222" customWidth="1"/>
    <col min="4867" max="4867" width="4.5703125" style="222" customWidth="1"/>
    <col min="4868" max="4868" width="1.85546875" style="222" customWidth="1"/>
    <col min="4869" max="4869" width="4" style="222" customWidth="1"/>
    <col min="4870" max="4870" width="53" style="222" customWidth="1"/>
    <col min="4871" max="4871" width="0" style="222" hidden="1" customWidth="1"/>
    <col min="4872" max="4873" width="21.42578125" style="222" customWidth="1"/>
    <col min="4874" max="4874" width="18.5703125" style="222" customWidth="1"/>
    <col min="4875" max="4875" width="13.140625" style="222" customWidth="1"/>
    <col min="4876" max="4876" width="10.42578125" style="222" customWidth="1"/>
    <col min="4877" max="4877" width="15.5703125" style="222" customWidth="1"/>
    <col min="4878" max="5121" width="10.42578125" style="222"/>
    <col min="5122" max="5122" width="4" style="222" customWidth="1"/>
    <col min="5123" max="5123" width="4.5703125" style="222" customWidth="1"/>
    <col min="5124" max="5124" width="1.85546875" style="222" customWidth="1"/>
    <col min="5125" max="5125" width="4" style="222" customWidth="1"/>
    <col min="5126" max="5126" width="53" style="222" customWidth="1"/>
    <col min="5127" max="5127" width="0" style="222" hidden="1" customWidth="1"/>
    <col min="5128" max="5129" width="21.42578125" style="222" customWidth="1"/>
    <col min="5130" max="5130" width="18.5703125" style="222" customWidth="1"/>
    <col min="5131" max="5131" width="13.140625" style="222" customWidth="1"/>
    <col min="5132" max="5132" width="10.42578125" style="222" customWidth="1"/>
    <col min="5133" max="5133" width="15.5703125" style="222" customWidth="1"/>
    <col min="5134" max="5377" width="10.42578125" style="222"/>
    <col min="5378" max="5378" width="4" style="222" customWidth="1"/>
    <col min="5379" max="5379" width="4.5703125" style="222" customWidth="1"/>
    <col min="5380" max="5380" width="1.85546875" style="222" customWidth="1"/>
    <col min="5381" max="5381" width="4" style="222" customWidth="1"/>
    <col min="5382" max="5382" width="53" style="222" customWidth="1"/>
    <col min="5383" max="5383" width="0" style="222" hidden="1" customWidth="1"/>
    <col min="5384" max="5385" width="21.42578125" style="222" customWidth="1"/>
    <col min="5386" max="5386" width="18.5703125" style="222" customWidth="1"/>
    <col min="5387" max="5387" width="13.140625" style="222" customWidth="1"/>
    <col min="5388" max="5388" width="10.42578125" style="222" customWidth="1"/>
    <col min="5389" max="5389" width="15.5703125" style="222" customWidth="1"/>
    <col min="5390" max="5633" width="10.42578125" style="222"/>
    <col min="5634" max="5634" width="4" style="222" customWidth="1"/>
    <col min="5635" max="5635" width="4.5703125" style="222" customWidth="1"/>
    <col min="5636" max="5636" width="1.85546875" style="222" customWidth="1"/>
    <col min="5637" max="5637" width="4" style="222" customWidth="1"/>
    <col min="5638" max="5638" width="53" style="222" customWidth="1"/>
    <col min="5639" max="5639" width="0" style="222" hidden="1" customWidth="1"/>
    <col min="5640" max="5641" width="21.42578125" style="222" customWidth="1"/>
    <col min="5642" max="5642" width="18.5703125" style="222" customWidth="1"/>
    <col min="5643" max="5643" width="13.140625" style="222" customWidth="1"/>
    <col min="5644" max="5644" width="10.42578125" style="222" customWidth="1"/>
    <col min="5645" max="5645" width="15.5703125" style="222" customWidth="1"/>
    <col min="5646" max="5889" width="10.42578125" style="222"/>
    <col min="5890" max="5890" width="4" style="222" customWidth="1"/>
    <col min="5891" max="5891" width="4.5703125" style="222" customWidth="1"/>
    <col min="5892" max="5892" width="1.85546875" style="222" customWidth="1"/>
    <col min="5893" max="5893" width="4" style="222" customWidth="1"/>
    <col min="5894" max="5894" width="53" style="222" customWidth="1"/>
    <col min="5895" max="5895" width="0" style="222" hidden="1" customWidth="1"/>
    <col min="5896" max="5897" width="21.42578125" style="222" customWidth="1"/>
    <col min="5898" max="5898" width="18.5703125" style="222" customWidth="1"/>
    <col min="5899" max="5899" width="13.140625" style="222" customWidth="1"/>
    <col min="5900" max="5900" width="10.42578125" style="222" customWidth="1"/>
    <col min="5901" max="5901" width="15.5703125" style="222" customWidth="1"/>
    <col min="5902" max="6145" width="10.42578125" style="222"/>
    <col min="6146" max="6146" width="4" style="222" customWidth="1"/>
    <col min="6147" max="6147" width="4.5703125" style="222" customWidth="1"/>
    <col min="6148" max="6148" width="1.85546875" style="222" customWidth="1"/>
    <col min="6149" max="6149" width="4" style="222" customWidth="1"/>
    <col min="6150" max="6150" width="53" style="222" customWidth="1"/>
    <col min="6151" max="6151" width="0" style="222" hidden="1" customWidth="1"/>
    <col min="6152" max="6153" width="21.42578125" style="222" customWidth="1"/>
    <col min="6154" max="6154" width="18.5703125" style="222" customWidth="1"/>
    <col min="6155" max="6155" width="13.140625" style="222" customWidth="1"/>
    <col min="6156" max="6156" width="10.42578125" style="222" customWidth="1"/>
    <col min="6157" max="6157" width="15.5703125" style="222" customWidth="1"/>
    <col min="6158" max="6401" width="10.42578125" style="222"/>
    <col min="6402" max="6402" width="4" style="222" customWidth="1"/>
    <col min="6403" max="6403" width="4.5703125" style="222" customWidth="1"/>
    <col min="6404" max="6404" width="1.85546875" style="222" customWidth="1"/>
    <col min="6405" max="6405" width="4" style="222" customWidth="1"/>
    <col min="6406" max="6406" width="53" style="222" customWidth="1"/>
    <col min="6407" max="6407" width="0" style="222" hidden="1" customWidth="1"/>
    <col min="6408" max="6409" width="21.42578125" style="222" customWidth="1"/>
    <col min="6410" max="6410" width="18.5703125" style="222" customWidth="1"/>
    <col min="6411" max="6411" width="13.140625" style="222" customWidth="1"/>
    <col min="6412" max="6412" width="10.42578125" style="222" customWidth="1"/>
    <col min="6413" max="6413" width="15.5703125" style="222" customWidth="1"/>
    <col min="6414" max="6657" width="10.42578125" style="222"/>
    <col min="6658" max="6658" width="4" style="222" customWidth="1"/>
    <col min="6659" max="6659" width="4.5703125" style="222" customWidth="1"/>
    <col min="6660" max="6660" width="1.85546875" style="222" customWidth="1"/>
    <col min="6661" max="6661" width="4" style="222" customWidth="1"/>
    <col min="6662" max="6662" width="53" style="222" customWidth="1"/>
    <col min="6663" max="6663" width="0" style="222" hidden="1" customWidth="1"/>
    <col min="6664" max="6665" width="21.42578125" style="222" customWidth="1"/>
    <col min="6666" max="6666" width="18.5703125" style="222" customWidth="1"/>
    <col min="6667" max="6667" width="13.140625" style="222" customWidth="1"/>
    <col min="6668" max="6668" width="10.42578125" style="222" customWidth="1"/>
    <col min="6669" max="6669" width="15.5703125" style="222" customWidth="1"/>
    <col min="6670" max="6913" width="10.42578125" style="222"/>
    <col min="6914" max="6914" width="4" style="222" customWidth="1"/>
    <col min="6915" max="6915" width="4.5703125" style="222" customWidth="1"/>
    <col min="6916" max="6916" width="1.85546875" style="222" customWidth="1"/>
    <col min="6917" max="6917" width="4" style="222" customWidth="1"/>
    <col min="6918" max="6918" width="53" style="222" customWidth="1"/>
    <col min="6919" max="6919" width="0" style="222" hidden="1" customWidth="1"/>
    <col min="6920" max="6921" width="21.42578125" style="222" customWidth="1"/>
    <col min="6922" max="6922" width="18.5703125" style="222" customWidth="1"/>
    <col min="6923" max="6923" width="13.140625" style="222" customWidth="1"/>
    <col min="6924" max="6924" width="10.42578125" style="222" customWidth="1"/>
    <col min="6925" max="6925" width="15.5703125" style="222" customWidth="1"/>
    <col min="6926" max="7169" width="10.42578125" style="222"/>
    <col min="7170" max="7170" width="4" style="222" customWidth="1"/>
    <col min="7171" max="7171" width="4.5703125" style="222" customWidth="1"/>
    <col min="7172" max="7172" width="1.85546875" style="222" customWidth="1"/>
    <col min="7173" max="7173" width="4" style="222" customWidth="1"/>
    <col min="7174" max="7174" width="53" style="222" customWidth="1"/>
    <col min="7175" max="7175" width="0" style="222" hidden="1" customWidth="1"/>
    <col min="7176" max="7177" width="21.42578125" style="222" customWidth="1"/>
    <col min="7178" max="7178" width="18.5703125" style="222" customWidth="1"/>
    <col min="7179" max="7179" width="13.140625" style="222" customWidth="1"/>
    <col min="7180" max="7180" width="10.42578125" style="222" customWidth="1"/>
    <col min="7181" max="7181" width="15.5703125" style="222" customWidth="1"/>
    <col min="7182" max="7425" width="10.42578125" style="222"/>
    <col min="7426" max="7426" width="4" style="222" customWidth="1"/>
    <col min="7427" max="7427" width="4.5703125" style="222" customWidth="1"/>
    <col min="7428" max="7428" width="1.85546875" style="222" customWidth="1"/>
    <col min="7429" max="7429" width="4" style="222" customWidth="1"/>
    <col min="7430" max="7430" width="53" style="222" customWidth="1"/>
    <col min="7431" max="7431" width="0" style="222" hidden="1" customWidth="1"/>
    <col min="7432" max="7433" width="21.42578125" style="222" customWidth="1"/>
    <col min="7434" max="7434" width="18.5703125" style="222" customWidth="1"/>
    <col min="7435" max="7435" width="13.140625" style="222" customWidth="1"/>
    <col min="7436" max="7436" width="10.42578125" style="222" customWidth="1"/>
    <col min="7437" max="7437" width="15.5703125" style="222" customWidth="1"/>
    <col min="7438" max="7681" width="10.42578125" style="222"/>
    <col min="7682" max="7682" width="4" style="222" customWidth="1"/>
    <col min="7683" max="7683" width="4.5703125" style="222" customWidth="1"/>
    <col min="7684" max="7684" width="1.85546875" style="222" customWidth="1"/>
    <col min="7685" max="7685" width="4" style="222" customWidth="1"/>
    <col min="7686" max="7686" width="53" style="222" customWidth="1"/>
    <col min="7687" max="7687" width="0" style="222" hidden="1" customWidth="1"/>
    <col min="7688" max="7689" width="21.42578125" style="222" customWidth="1"/>
    <col min="7690" max="7690" width="18.5703125" style="222" customWidth="1"/>
    <col min="7691" max="7691" width="13.140625" style="222" customWidth="1"/>
    <col min="7692" max="7692" width="10.42578125" style="222" customWidth="1"/>
    <col min="7693" max="7693" width="15.5703125" style="222" customWidth="1"/>
    <col min="7694" max="7937" width="10.42578125" style="222"/>
    <col min="7938" max="7938" width="4" style="222" customWidth="1"/>
    <col min="7939" max="7939" width="4.5703125" style="222" customWidth="1"/>
    <col min="7940" max="7940" width="1.85546875" style="222" customWidth="1"/>
    <col min="7941" max="7941" width="4" style="222" customWidth="1"/>
    <col min="7942" max="7942" width="53" style="222" customWidth="1"/>
    <col min="7943" max="7943" width="0" style="222" hidden="1" customWidth="1"/>
    <col min="7944" max="7945" width="21.42578125" style="222" customWidth="1"/>
    <col min="7946" max="7946" width="18.5703125" style="222" customWidth="1"/>
    <col min="7947" max="7947" width="13.140625" style="222" customWidth="1"/>
    <col min="7948" max="7948" width="10.42578125" style="222" customWidth="1"/>
    <col min="7949" max="7949" width="15.5703125" style="222" customWidth="1"/>
    <col min="7950" max="8193" width="10.42578125" style="222"/>
    <col min="8194" max="8194" width="4" style="222" customWidth="1"/>
    <col min="8195" max="8195" width="4.5703125" style="222" customWidth="1"/>
    <col min="8196" max="8196" width="1.85546875" style="222" customWidth="1"/>
    <col min="8197" max="8197" width="4" style="222" customWidth="1"/>
    <col min="8198" max="8198" width="53" style="222" customWidth="1"/>
    <col min="8199" max="8199" width="0" style="222" hidden="1" customWidth="1"/>
    <col min="8200" max="8201" width="21.42578125" style="222" customWidth="1"/>
    <col min="8202" max="8202" width="18.5703125" style="222" customWidth="1"/>
    <col min="8203" max="8203" width="13.140625" style="222" customWidth="1"/>
    <col min="8204" max="8204" width="10.42578125" style="222" customWidth="1"/>
    <col min="8205" max="8205" width="15.5703125" style="222" customWidth="1"/>
    <col min="8206" max="8449" width="10.42578125" style="222"/>
    <col min="8450" max="8450" width="4" style="222" customWidth="1"/>
    <col min="8451" max="8451" width="4.5703125" style="222" customWidth="1"/>
    <col min="8452" max="8452" width="1.85546875" style="222" customWidth="1"/>
    <col min="8453" max="8453" width="4" style="222" customWidth="1"/>
    <col min="8454" max="8454" width="53" style="222" customWidth="1"/>
    <col min="8455" max="8455" width="0" style="222" hidden="1" customWidth="1"/>
    <col min="8456" max="8457" width="21.42578125" style="222" customWidth="1"/>
    <col min="8458" max="8458" width="18.5703125" style="222" customWidth="1"/>
    <col min="8459" max="8459" width="13.140625" style="222" customWidth="1"/>
    <col min="8460" max="8460" width="10.42578125" style="222" customWidth="1"/>
    <col min="8461" max="8461" width="15.5703125" style="222" customWidth="1"/>
    <col min="8462" max="8705" width="10.42578125" style="222"/>
    <col min="8706" max="8706" width="4" style="222" customWidth="1"/>
    <col min="8707" max="8707" width="4.5703125" style="222" customWidth="1"/>
    <col min="8708" max="8708" width="1.85546875" style="222" customWidth="1"/>
    <col min="8709" max="8709" width="4" style="222" customWidth="1"/>
    <col min="8710" max="8710" width="53" style="222" customWidth="1"/>
    <col min="8711" max="8711" width="0" style="222" hidden="1" customWidth="1"/>
    <col min="8712" max="8713" width="21.42578125" style="222" customWidth="1"/>
    <col min="8714" max="8714" width="18.5703125" style="222" customWidth="1"/>
    <col min="8715" max="8715" width="13.140625" style="222" customWidth="1"/>
    <col min="8716" max="8716" width="10.42578125" style="222" customWidth="1"/>
    <col min="8717" max="8717" width="15.5703125" style="222" customWidth="1"/>
    <col min="8718" max="8961" width="10.42578125" style="222"/>
    <col min="8962" max="8962" width="4" style="222" customWidth="1"/>
    <col min="8963" max="8963" width="4.5703125" style="222" customWidth="1"/>
    <col min="8964" max="8964" width="1.85546875" style="222" customWidth="1"/>
    <col min="8965" max="8965" width="4" style="222" customWidth="1"/>
    <col min="8966" max="8966" width="53" style="222" customWidth="1"/>
    <col min="8967" max="8967" width="0" style="222" hidden="1" customWidth="1"/>
    <col min="8968" max="8969" width="21.42578125" style="222" customWidth="1"/>
    <col min="8970" max="8970" width="18.5703125" style="222" customWidth="1"/>
    <col min="8971" max="8971" width="13.140625" style="222" customWidth="1"/>
    <col min="8972" max="8972" width="10.42578125" style="222" customWidth="1"/>
    <col min="8973" max="8973" width="15.5703125" style="222" customWidth="1"/>
    <col min="8974" max="9217" width="10.42578125" style="222"/>
    <col min="9218" max="9218" width="4" style="222" customWidth="1"/>
    <col min="9219" max="9219" width="4.5703125" style="222" customWidth="1"/>
    <col min="9220" max="9220" width="1.85546875" style="222" customWidth="1"/>
    <col min="9221" max="9221" width="4" style="222" customWidth="1"/>
    <col min="9222" max="9222" width="53" style="222" customWidth="1"/>
    <col min="9223" max="9223" width="0" style="222" hidden="1" customWidth="1"/>
    <col min="9224" max="9225" width="21.42578125" style="222" customWidth="1"/>
    <col min="9226" max="9226" width="18.5703125" style="222" customWidth="1"/>
    <col min="9227" max="9227" width="13.140625" style="222" customWidth="1"/>
    <col min="9228" max="9228" width="10.42578125" style="222" customWidth="1"/>
    <col min="9229" max="9229" width="15.5703125" style="222" customWidth="1"/>
    <col min="9230" max="9473" width="10.42578125" style="222"/>
    <col min="9474" max="9474" width="4" style="222" customWidth="1"/>
    <col min="9475" max="9475" width="4.5703125" style="222" customWidth="1"/>
    <col min="9476" max="9476" width="1.85546875" style="222" customWidth="1"/>
    <col min="9477" max="9477" width="4" style="222" customWidth="1"/>
    <col min="9478" max="9478" width="53" style="222" customWidth="1"/>
    <col min="9479" max="9479" width="0" style="222" hidden="1" customWidth="1"/>
    <col min="9480" max="9481" width="21.42578125" style="222" customWidth="1"/>
    <col min="9482" max="9482" width="18.5703125" style="222" customWidth="1"/>
    <col min="9483" max="9483" width="13.140625" style="222" customWidth="1"/>
    <col min="9484" max="9484" width="10.42578125" style="222" customWidth="1"/>
    <col min="9485" max="9485" width="15.5703125" style="222" customWidth="1"/>
    <col min="9486" max="9729" width="10.42578125" style="222"/>
    <col min="9730" max="9730" width="4" style="222" customWidth="1"/>
    <col min="9731" max="9731" width="4.5703125" style="222" customWidth="1"/>
    <col min="9732" max="9732" width="1.85546875" style="222" customWidth="1"/>
    <col min="9733" max="9733" width="4" style="222" customWidth="1"/>
    <col min="9734" max="9734" width="53" style="222" customWidth="1"/>
    <col min="9735" max="9735" width="0" style="222" hidden="1" customWidth="1"/>
    <col min="9736" max="9737" width="21.42578125" style="222" customWidth="1"/>
    <col min="9738" max="9738" width="18.5703125" style="222" customWidth="1"/>
    <col min="9739" max="9739" width="13.140625" style="222" customWidth="1"/>
    <col min="9740" max="9740" width="10.42578125" style="222" customWidth="1"/>
    <col min="9741" max="9741" width="15.5703125" style="222" customWidth="1"/>
    <col min="9742" max="9985" width="10.42578125" style="222"/>
    <col min="9986" max="9986" width="4" style="222" customWidth="1"/>
    <col min="9987" max="9987" width="4.5703125" style="222" customWidth="1"/>
    <col min="9988" max="9988" width="1.85546875" style="222" customWidth="1"/>
    <col min="9989" max="9989" width="4" style="222" customWidth="1"/>
    <col min="9990" max="9990" width="53" style="222" customWidth="1"/>
    <col min="9991" max="9991" width="0" style="222" hidden="1" customWidth="1"/>
    <col min="9992" max="9993" width="21.42578125" style="222" customWidth="1"/>
    <col min="9994" max="9994" width="18.5703125" style="222" customWidth="1"/>
    <col min="9995" max="9995" width="13.140625" style="222" customWidth="1"/>
    <col min="9996" max="9996" width="10.42578125" style="222" customWidth="1"/>
    <col min="9997" max="9997" width="15.5703125" style="222" customWidth="1"/>
    <col min="9998" max="10241" width="10.42578125" style="222"/>
    <col min="10242" max="10242" width="4" style="222" customWidth="1"/>
    <col min="10243" max="10243" width="4.5703125" style="222" customWidth="1"/>
    <col min="10244" max="10244" width="1.85546875" style="222" customWidth="1"/>
    <col min="10245" max="10245" width="4" style="222" customWidth="1"/>
    <col min="10246" max="10246" width="53" style="222" customWidth="1"/>
    <col min="10247" max="10247" width="0" style="222" hidden="1" customWidth="1"/>
    <col min="10248" max="10249" width="21.42578125" style="222" customWidth="1"/>
    <col min="10250" max="10250" width="18.5703125" style="222" customWidth="1"/>
    <col min="10251" max="10251" width="13.140625" style="222" customWidth="1"/>
    <col min="10252" max="10252" width="10.42578125" style="222" customWidth="1"/>
    <col min="10253" max="10253" width="15.5703125" style="222" customWidth="1"/>
    <col min="10254" max="10497" width="10.42578125" style="222"/>
    <col min="10498" max="10498" width="4" style="222" customWidth="1"/>
    <col min="10499" max="10499" width="4.5703125" style="222" customWidth="1"/>
    <col min="10500" max="10500" width="1.85546875" style="222" customWidth="1"/>
    <col min="10501" max="10501" width="4" style="222" customWidth="1"/>
    <col min="10502" max="10502" width="53" style="222" customWidth="1"/>
    <col min="10503" max="10503" width="0" style="222" hidden="1" customWidth="1"/>
    <col min="10504" max="10505" width="21.42578125" style="222" customWidth="1"/>
    <col min="10506" max="10506" width="18.5703125" style="222" customWidth="1"/>
    <col min="10507" max="10507" width="13.140625" style="222" customWidth="1"/>
    <col min="10508" max="10508" width="10.42578125" style="222" customWidth="1"/>
    <col min="10509" max="10509" width="15.5703125" style="222" customWidth="1"/>
    <col min="10510" max="10753" width="10.42578125" style="222"/>
    <col min="10754" max="10754" width="4" style="222" customWidth="1"/>
    <col min="10755" max="10755" width="4.5703125" style="222" customWidth="1"/>
    <col min="10756" max="10756" width="1.85546875" style="222" customWidth="1"/>
    <col min="10757" max="10757" width="4" style="222" customWidth="1"/>
    <col min="10758" max="10758" width="53" style="222" customWidth="1"/>
    <col min="10759" max="10759" width="0" style="222" hidden="1" customWidth="1"/>
    <col min="10760" max="10761" width="21.42578125" style="222" customWidth="1"/>
    <col min="10762" max="10762" width="18.5703125" style="222" customWidth="1"/>
    <col min="10763" max="10763" width="13.140625" style="222" customWidth="1"/>
    <col min="10764" max="10764" width="10.42578125" style="222" customWidth="1"/>
    <col min="10765" max="10765" width="15.5703125" style="222" customWidth="1"/>
    <col min="10766" max="11009" width="10.42578125" style="222"/>
    <col min="11010" max="11010" width="4" style="222" customWidth="1"/>
    <col min="11011" max="11011" width="4.5703125" style="222" customWidth="1"/>
    <col min="11012" max="11012" width="1.85546875" style="222" customWidth="1"/>
    <col min="11013" max="11013" width="4" style="222" customWidth="1"/>
    <col min="11014" max="11014" width="53" style="222" customWidth="1"/>
    <col min="11015" max="11015" width="0" style="222" hidden="1" customWidth="1"/>
    <col min="11016" max="11017" width="21.42578125" style="222" customWidth="1"/>
    <col min="11018" max="11018" width="18.5703125" style="222" customWidth="1"/>
    <col min="11019" max="11019" width="13.140625" style="222" customWidth="1"/>
    <col min="11020" max="11020" width="10.42578125" style="222" customWidth="1"/>
    <col min="11021" max="11021" width="15.5703125" style="222" customWidth="1"/>
    <col min="11022" max="11265" width="10.42578125" style="222"/>
    <col min="11266" max="11266" width="4" style="222" customWidth="1"/>
    <col min="11267" max="11267" width="4.5703125" style="222" customWidth="1"/>
    <col min="11268" max="11268" width="1.85546875" style="222" customWidth="1"/>
    <col min="11269" max="11269" width="4" style="222" customWidth="1"/>
    <col min="11270" max="11270" width="53" style="222" customWidth="1"/>
    <col min="11271" max="11271" width="0" style="222" hidden="1" customWidth="1"/>
    <col min="11272" max="11273" width="21.42578125" style="222" customWidth="1"/>
    <col min="11274" max="11274" width="18.5703125" style="222" customWidth="1"/>
    <col min="11275" max="11275" width="13.140625" style="222" customWidth="1"/>
    <col min="11276" max="11276" width="10.42578125" style="222" customWidth="1"/>
    <col min="11277" max="11277" width="15.5703125" style="222" customWidth="1"/>
    <col min="11278" max="11521" width="10.42578125" style="222"/>
    <col min="11522" max="11522" width="4" style="222" customWidth="1"/>
    <col min="11523" max="11523" width="4.5703125" style="222" customWidth="1"/>
    <col min="11524" max="11524" width="1.85546875" style="222" customWidth="1"/>
    <col min="11525" max="11525" width="4" style="222" customWidth="1"/>
    <col min="11526" max="11526" width="53" style="222" customWidth="1"/>
    <col min="11527" max="11527" width="0" style="222" hidden="1" customWidth="1"/>
    <col min="11528" max="11529" width="21.42578125" style="222" customWidth="1"/>
    <col min="11530" max="11530" width="18.5703125" style="222" customWidth="1"/>
    <col min="11531" max="11531" width="13.140625" style="222" customWidth="1"/>
    <col min="11532" max="11532" width="10.42578125" style="222" customWidth="1"/>
    <col min="11533" max="11533" width="15.5703125" style="222" customWidth="1"/>
    <col min="11534" max="11777" width="10.42578125" style="222"/>
    <col min="11778" max="11778" width="4" style="222" customWidth="1"/>
    <col min="11779" max="11779" width="4.5703125" style="222" customWidth="1"/>
    <col min="11780" max="11780" width="1.85546875" style="222" customWidth="1"/>
    <col min="11781" max="11781" width="4" style="222" customWidth="1"/>
    <col min="11782" max="11782" width="53" style="222" customWidth="1"/>
    <col min="11783" max="11783" width="0" style="222" hidden="1" customWidth="1"/>
    <col min="11784" max="11785" width="21.42578125" style="222" customWidth="1"/>
    <col min="11786" max="11786" width="18.5703125" style="222" customWidth="1"/>
    <col min="11787" max="11787" width="13.140625" style="222" customWidth="1"/>
    <col min="11788" max="11788" width="10.42578125" style="222" customWidth="1"/>
    <col min="11789" max="11789" width="15.5703125" style="222" customWidth="1"/>
    <col min="11790" max="12033" width="10.42578125" style="222"/>
    <col min="12034" max="12034" width="4" style="222" customWidth="1"/>
    <col min="12035" max="12035" width="4.5703125" style="222" customWidth="1"/>
    <col min="12036" max="12036" width="1.85546875" style="222" customWidth="1"/>
    <col min="12037" max="12037" width="4" style="222" customWidth="1"/>
    <col min="12038" max="12038" width="53" style="222" customWidth="1"/>
    <col min="12039" max="12039" width="0" style="222" hidden="1" customWidth="1"/>
    <col min="12040" max="12041" width="21.42578125" style="222" customWidth="1"/>
    <col min="12042" max="12042" width="18.5703125" style="222" customWidth="1"/>
    <col min="12043" max="12043" width="13.140625" style="222" customWidth="1"/>
    <col min="12044" max="12044" width="10.42578125" style="222" customWidth="1"/>
    <col min="12045" max="12045" width="15.5703125" style="222" customWidth="1"/>
    <col min="12046" max="12289" width="10.42578125" style="222"/>
    <col min="12290" max="12290" width="4" style="222" customWidth="1"/>
    <col min="12291" max="12291" width="4.5703125" style="222" customWidth="1"/>
    <col min="12292" max="12292" width="1.85546875" style="222" customWidth="1"/>
    <col min="12293" max="12293" width="4" style="222" customWidth="1"/>
    <col min="12294" max="12294" width="53" style="222" customWidth="1"/>
    <col min="12295" max="12295" width="0" style="222" hidden="1" customWidth="1"/>
    <col min="12296" max="12297" width="21.42578125" style="222" customWidth="1"/>
    <col min="12298" max="12298" width="18.5703125" style="222" customWidth="1"/>
    <col min="12299" max="12299" width="13.140625" style="222" customWidth="1"/>
    <col min="12300" max="12300" width="10.42578125" style="222" customWidth="1"/>
    <col min="12301" max="12301" width="15.5703125" style="222" customWidth="1"/>
    <col min="12302" max="12545" width="10.42578125" style="222"/>
    <col min="12546" max="12546" width="4" style="222" customWidth="1"/>
    <col min="12547" max="12547" width="4.5703125" style="222" customWidth="1"/>
    <col min="12548" max="12548" width="1.85546875" style="222" customWidth="1"/>
    <col min="12549" max="12549" width="4" style="222" customWidth="1"/>
    <col min="12550" max="12550" width="53" style="222" customWidth="1"/>
    <col min="12551" max="12551" width="0" style="222" hidden="1" customWidth="1"/>
    <col min="12552" max="12553" width="21.42578125" style="222" customWidth="1"/>
    <col min="12554" max="12554" width="18.5703125" style="222" customWidth="1"/>
    <col min="12555" max="12555" width="13.140625" style="222" customWidth="1"/>
    <col min="12556" max="12556" width="10.42578125" style="222" customWidth="1"/>
    <col min="12557" max="12557" width="15.5703125" style="222" customWidth="1"/>
    <col min="12558" max="12801" width="10.42578125" style="222"/>
    <col min="12802" max="12802" width="4" style="222" customWidth="1"/>
    <col min="12803" max="12803" width="4.5703125" style="222" customWidth="1"/>
    <col min="12804" max="12804" width="1.85546875" style="222" customWidth="1"/>
    <col min="12805" max="12805" width="4" style="222" customWidth="1"/>
    <col min="12806" max="12806" width="53" style="222" customWidth="1"/>
    <col min="12807" max="12807" width="0" style="222" hidden="1" customWidth="1"/>
    <col min="12808" max="12809" width="21.42578125" style="222" customWidth="1"/>
    <col min="12810" max="12810" width="18.5703125" style="222" customWidth="1"/>
    <col min="12811" max="12811" width="13.140625" style="222" customWidth="1"/>
    <col min="12812" max="12812" width="10.42578125" style="222" customWidth="1"/>
    <col min="12813" max="12813" width="15.5703125" style="222" customWidth="1"/>
    <col min="12814" max="13057" width="10.42578125" style="222"/>
    <col min="13058" max="13058" width="4" style="222" customWidth="1"/>
    <col min="13059" max="13059" width="4.5703125" style="222" customWidth="1"/>
    <col min="13060" max="13060" width="1.85546875" style="222" customWidth="1"/>
    <col min="13061" max="13061" width="4" style="222" customWidth="1"/>
    <col min="13062" max="13062" width="53" style="222" customWidth="1"/>
    <col min="13063" max="13063" width="0" style="222" hidden="1" customWidth="1"/>
    <col min="13064" max="13065" width="21.42578125" style="222" customWidth="1"/>
    <col min="13066" max="13066" width="18.5703125" style="222" customWidth="1"/>
    <col min="13067" max="13067" width="13.140625" style="222" customWidth="1"/>
    <col min="13068" max="13068" width="10.42578125" style="222" customWidth="1"/>
    <col min="13069" max="13069" width="15.5703125" style="222" customWidth="1"/>
    <col min="13070" max="13313" width="10.42578125" style="222"/>
    <col min="13314" max="13314" width="4" style="222" customWidth="1"/>
    <col min="13315" max="13315" width="4.5703125" style="222" customWidth="1"/>
    <col min="13316" max="13316" width="1.85546875" style="222" customWidth="1"/>
    <col min="13317" max="13317" width="4" style="222" customWidth="1"/>
    <col min="13318" max="13318" width="53" style="222" customWidth="1"/>
    <col min="13319" max="13319" width="0" style="222" hidden="1" customWidth="1"/>
    <col min="13320" max="13321" width="21.42578125" style="222" customWidth="1"/>
    <col min="13322" max="13322" width="18.5703125" style="222" customWidth="1"/>
    <col min="13323" max="13323" width="13.140625" style="222" customWidth="1"/>
    <col min="13324" max="13324" width="10.42578125" style="222" customWidth="1"/>
    <col min="13325" max="13325" width="15.5703125" style="222" customWidth="1"/>
    <col min="13326" max="13569" width="10.42578125" style="222"/>
    <col min="13570" max="13570" width="4" style="222" customWidth="1"/>
    <col min="13571" max="13571" width="4.5703125" style="222" customWidth="1"/>
    <col min="13572" max="13572" width="1.85546875" style="222" customWidth="1"/>
    <col min="13573" max="13573" width="4" style="222" customWidth="1"/>
    <col min="13574" max="13574" width="53" style="222" customWidth="1"/>
    <col min="13575" max="13575" width="0" style="222" hidden="1" customWidth="1"/>
    <col min="13576" max="13577" width="21.42578125" style="222" customWidth="1"/>
    <col min="13578" max="13578" width="18.5703125" style="222" customWidth="1"/>
    <col min="13579" max="13579" width="13.140625" style="222" customWidth="1"/>
    <col min="13580" max="13580" width="10.42578125" style="222" customWidth="1"/>
    <col min="13581" max="13581" width="15.5703125" style="222" customWidth="1"/>
    <col min="13582" max="13825" width="10.42578125" style="222"/>
    <col min="13826" max="13826" width="4" style="222" customWidth="1"/>
    <col min="13827" max="13827" width="4.5703125" style="222" customWidth="1"/>
    <col min="13828" max="13828" width="1.85546875" style="222" customWidth="1"/>
    <col min="13829" max="13829" width="4" style="222" customWidth="1"/>
    <col min="13830" max="13830" width="53" style="222" customWidth="1"/>
    <col min="13831" max="13831" width="0" style="222" hidden="1" customWidth="1"/>
    <col min="13832" max="13833" width="21.42578125" style="222" customWidth="1"/>
    <col min="13834" max="13834" width="18.5703125" style="222" customWidth="1"/>
    <col min="13835" max="13835" width="13.140625" style="222" customWidth="1"/>
    <col min="13836" max="13836" width="10.42578125" style="222" customWidth="1"/>
    <col min="13837" max="13837" width="15.5703125" style="222" customWidth="1"/>
    <col min="13838" max="14081" width="10.42578125" style="222"/>
    <col min="14082" max="14082" width="4" style="222" customWidth="1"/>
    <col min="14083" max="14083" width="4.5703125" style="222" customWidth="1"/>
    <col min="14084" max="14084" width="1.85546875" style="222" customWidth="1"/>
    <col min="14085" max="14085" width="4" style="222" customWidth="1"/>
    <col min="14086" max="14086" width="53" style="222" customWidth="1"/>
    <col min="14087" max="14087" width="0" style="222" hidden="1" customWidth="1"/>
    <col min="14088" max="14089" width="21.42578125" style="222" customWidth="1"/>
    <col min="14090" max="14090" width="18.5703125" style="222" customWidth="1"/>
    <col min="14091" max="14091" width="13.140625" style="222" customWidth="1"/>
    <col min="14092" max="14092" width="10.42578125" style="222" customWidth="1"/>
    <col min="14093" max="14093" width="15.5703125" style="222" customWidth="1"/>
    <col min="14094" max="14337" width="10.42578125" style="222"/>
    <col min="14338" max="14338" width="4" style="222" customWidth="1"/>
    <col min="14339" max="14339" width="4.5703125" style="222" customWidth="1"/>
    <col min="14340" max="14340" width="1.85546875" style="222" customWidth="1"/>
    <col min="14341" max="14341" width="4" style="222" customWidth="1"/>
    <col min="14342" max="14342" width="53" style="222" customWidth="1"/>
    <col min="14343" max="14343" width="0" style="222" hidden="1" customWidth="1"/>
    <col min="14344" max="14345" width="21.42578125" style="222" customWidth="1"/>
    <col min="14346" max="14346" width="18.5703125" style="222" customWidth="1"/>
    <col min="14347" max="14347" width="13.140625" style="222" customWidth="1"/>
    <col min="14348" max="14348" width="10.42578125" style="222" customWidth="1"/>
    <col min="14349" max="14349" width="15.5703125" style="222" customWidth="1"/>
    <col min="14350" max="14593" width="10.42578125" style="222"/>
    <col min="14594" max="14594" width="4" style="222" customWidth="1"/>
    <col min="14595" max="14595" width="4.5703125" style="222" customWidth="1"/>
    <col min="14596" max="14596" width="1.85546875" style="222" customWidth="1"/>
    <col min="14597" max="14597" width="4" style="222" customWidth="1"/>
    <col min="14598" max="14598" width="53" style="222" customWidth="1"/>
    <col min="14599" max="14599" width="0" style="222" hidden="1" customWidth="1"/>
    <col min="14600" max="14601" width="21.42578125" style="222" customWidth="1"/>
    <col min="14602" max="14602" width="18.5703125" style="222" customWidth="1"/>
    <col min="14603" max="14603" width="13.140625" style="222" customWidth="1"/>
    <col min="14604" max="14604" width="10.42578125" style="222" customWidth="1"/>
    <col min="14605" max="14605" width="15.5703125" style="222" customWidth="1"/>
    <col min="14606" max="14849" width="10.42578125" style="222"/>
    <col min="14850" max="14850" width="4" style="222" customWidth="1"/>
    <col min="14851" max="14851" width="4.5703125" style="222" customWidth="1"/>
    <col min="14852" max="14852" width="1.85546875" style="222" customWidth="1"/>
    <col min="14853" max="14853" width="4" style="222" customWidth="1"/>
    <col min="14854" max="14854" width="53" style="222" customWidth="1"/>
    <col min="14855" max="14855" width="0" style="222" hidden="1" customWidth="1"/>
    <col min="14856" max="14857" width="21.42578125" style="222" customWidth="1"/>
    <col min="14858" max="14858" width="18.5703125" style="222" customWidth="1"/>
    <col min="14859" max="14859" width="13.140625" style="222" customWidth="1"/>
    <col min="14860" max="14860" width="10.42578125" style="222" customWidth="1"/>
    <col min="14861" max="14861" width="15.5703125" style="222" customWidth="1"/>
    <col min="14862" max="15105" width="10.42578125" style="222"/>
    <col min="15106" max="15106" width="4" style="222" customWidth="1"/>
    <col min="15107" max="15107" width="4.5703125" style="222" customWidth="1"/>
    <col min="15108" max="15108" width="1.85546875" style="222" customWidth="1"/>
    <col min="15109" max="15109" width="4" style="222" customWidth="1"/>
    <col min="15110" max="15110" width="53" style="222" customWidth="1"/>
    <col min="15111" max="15111" width="0" style="222" hidden="1" customWidth="1"/>
    <col min="15112" max="15113" width="21.42578125" style="222" customWidth="1"/>
    <col min="15114" max="15114" width="18.5703125" style="222" customWidth="1"/>
    <col min="15115" max="15115" width="13.140625" style="222" customWidth="1"/>
    <col min="15116" max="15116" width="10.42578125" style="222" customWidth="1"/>
    <col min="15117" max="15117" width="15.5703125" style="222" customWidth="1"/>
    <col min="15118" max="15361" width="10.42578125" style="222"/>
    <col min="15362" max="15362" width="4" style="222" customWidth="1"/>
    <col min="15363" max="15363" width="4.5703125" style="222" customWidth="1"/>
    <col min="15364" max="15364" width="1.85546875" style="222" customWidth="1"/>
    <col min="15365" max="15365" width="4" style="222" customWidth="1"/>
    <col min="15366" max="15366" width="53" style="222" customWidth="1"/>
    <col min="15367" max="15367" width="0" style="222" hidden="1" customWidth="1"/>
    <col min="15368" max="15369" width="21.42578125" style="222" customWidth="1"/>
    <col min="15370" max="15370" width="18.5703125" style="222" customWidth="1"/>
    <col min="15371" max="15371" width="13.140625" style="222" customWidth="1"/>
    <col min="15372" max="15372" width="10.42578125" style="222" customWidth="1"/>
    <col min="15373" max="15373" width="15.5703125" style="222" customWidth="1"/>
    <col min="15374" max="15617" width="10.42578125" style="222"/>
    <col min="15618" max="15618" width="4" style="222" customWidth="1"/>
    <col min="15619" max="15619" width="4.5703125" style="222" customWidth="1"/>
    <col min="15620" max="15620" width="1.85546875" style="222" customWidth="1"/>
    <col min="15621" max="15621" width="4" style="222" customWidth="1"/>
    <col min="15622" max="15622" width="53" style="222" customWidth="1"/>
    <col min="15623" max="15623" width="0" style="222" hidden="1" customWidth="1"/>
    <col min="15624" max="15625" width="21.42578125" style="222" customWidth="1"/>
    <col min="15626" max="15626" width="18.5703125" style="222" customWidth="1"/>
    <col min="15627" max="15627" width="13.140625" style="222" customWidth="1"/>
    <col min="15628" max="15628" width="10.42578125" style="222" customWidth="1"/>
    <col min="15629" max="15629" width="15.5703125" style="222" customWidth="1"/>
    <col min="15630" max="15873" width="10.42578125" style="222"/>
    <col min="15874" max="15874" width="4" style="222" customWidth="1"/>
    <col min="15875" max="15875" width="4.5703125" style="222" customWidth="1"/>
    <col min="15876" max="15876" width="1.85546875" style="222" customWidth="1"/>
    <col min="15877" max="15877" width="4" style="222" customWidth="1"/>
    <col min="15878" max="15878" width="53" style="222" customWidth="1"/>
    <col min="15879" max="15879" width="0" style="222" hidden="1" customWidth="1"/>
    <col min="15880" max="15881" width="21.42578125" style="222" customWidth="1"/>
    <col min="15882" max="15882" width="18.5703125" style="222" customWidth="1"/>
    <col min="15883" max="15883" width="13.140625" style="222" customWidth="1"/>
    <col min="15884" max="15884" width="10.42578125" style="222" customWidth="1"/>
    <col min="15885" max="15885" width="15.5703125" style="222" customWidth="1"/>
    <col min="15886" max="16129" width="10.42578125" style="222"/>
    <col min="16130" max="16130" width="4" style="222" customWidth="1"/>
    <col min="16131" max="16131" width="4.5703125" style="222" customWidth="1"/>
    <col min="16132" max="16132" width="1.85546875" style="222" customWidth="1"/>
    <col min="16133" max="16133" width="4" style="222" customWidth="1"/>
    <col min="16134" max="16134" width="53" style="222" customWidth="1"/>
    <col min="16135" max="16135" width="0" style="222" hidden="1" customWidth="1"/>
    <col min="16136" max="16137" width="21.42578125" style="222" customWidth="1"/>
    <col min="16138" max="16138" width="18.5703125" style="222" customWidth="1"/>
    <col min="16139" max="16139" width="13.140625" style="222" customWidth="1"/>
    <col min="16140" max="16140" width="10.42578125" style="222" customWidth="1"/>
    <col min="16141" max="16141" width="15.5703125" style="222" customWidth="1"/>
    <col min="16142" max="16384" width="10.42578125" style="222"/>
  </cols>
  <sheetData>
    <row r="1" spans="1:11" ht="19.5" thickBot="1"/>
    <row r="2" spans="1:11" s="224" customFormat="1">
      <c r="B2" s="816" t="s">
        <v>618</v>
      </c>
      <c r="C2" s="817"/>
      <c r="D2" s="817"/>
      <c r="E2" s="817"/>
      <c r="F2" s="817"/>
      <c r="G2" s="817"/>
      <c r="H2" s="817"/>
      <c r="I2" s="817"/>
      <c r="J2" s="820" t="s">
        <v>2257</v>
      </c>
      <c r="K2" s="821"/>
    </row>
    <row r="3" spans="1:11" s="224" customFormat="1" ht="19.5" thickBot="1">
      <c r="B3" s="818"/>
      <c r="C3" s="819"/>
      <c r="D3" s="819"/>
      <c r="E3" s="819"/>
      <c r="F3" s="819"/>
      <c r="G3" s="819"/>
      <c r="H3" s="819"/>
      <c r="I3" s="819"/>
      <c r="J3" s="822"/>
      <c r="K3" s="823"/>
    </row>
    <row r="4" spans="1:11" ht="19.5" thickBot="1">
      <c r="B4" s="220"/>
      <c r="C4" s="220"/>
      <c r="D4" s="220"/>
      <c r="E4" s="220"/>
      <c r="F4" s="220"/>
      <c r="G4" s="220"/>
      <c r="I4" s="220"/>
    </row>
    <row r="5" spans="1:11" ht="18.75" customHeight="1">
      <c r="B5" s="824" t="s">
        <v>2258</v>
      </c>
      <c r="C5" s="825"/>
      <c r="D5" s="825"/>
      <c r="E5" s="825"/>
      <c r="F5" s="825"/>
      <c r="G5" s="826"/>
      <c r="H5" s="830" t="s">
        <v>2269</v>
      </c>
      <c r="I5" s="830" t="s">
        <v>2268</v>
      </c>
      <c r="J5" s="832" t="s">
        <v>619</v>
      </c>
      <c r="K5" s="833"/>
    </row>
    <row r="6" spans="1:11" ht="28.5" customHeight="1">
      <c r="B6" s="827"/>
      <c r="C6" s="828"/>
      <c r="D6" s="828"/>
      <c r="E6" s="828"/>
      <c r="F6" s="828"/>
      <c r="G6" s="829"/>
      <c r="H6" s="831"/>
      <c r="I6" s="831"/>
      <c r="J6" s="225" t="s">
        <v>620</v>
      </c>
      <c r="K6" s="226" t="s">
        <v>621</v>
      </c>
    </row>
    <row r="7" spans="1:11" s="227" customFormat="1">
      <c r="B7" s="228" t="s">
        <v>622</v>
      </c>
      <c r="C7" s="229" t="s">
        <v>623</v>
      </c>
      <c r="D7" s="229"/>
      <c r="E7" s="229"/>
      <c r="F7" s="229"/>
      <c r="G7" s="229"/>
      <c r="H7" s="230"/>
      <c r="I7" s="230"/>
      <c r="J7" s="231"/>
      <c r="K7" s="232"/>
    </row>
    <row r="8" spans="1:11" s="227" customFormat="1">
      <c r="B8" s="233"/>
      <c r="C8" s="234" t="s">
        <v>624</v>
      </c>
      <c r="D8" s="235" t="s">
        <v>625</v>
      </c>
      <c r="E8" s="235"/>
      <c r="F8" s="235"/>
      <c r="G8" s="236"/>
      <c r="H8" s="230">
        <v>169554258.88</v>
      </c>
      <c r="I8" s="230">
        <v>174059435.22</v>
      </c>
      <c r="J8" s="237">
        <v>-4505176.3400000036</v>
      </c>
      <c r="K8" s="238">
        <v>-2.5882976894103724E-2</v>
      </c>
    </row>
    <row r="9" spans="1:11" s="224" customFormat="1">
      <c r="A9" s="224" t="s">
        <v>626</v>
      </c>
      <c r="B9" s="239"/>
      <c r="C9" s="240"/>
      <c r="D9" s="241"/>
      <c r="E9" s="278" t="s">
        <v>627</v>
      </c>
      <c r="F9" s="241" t="s">
        <v>628</v>
      </c>
      <c r="G9" s="241"/>
      <c r="H9" s="246">
        <v>149379968</v>
      </c>
      <c r="I9" s="246">
        <v>151237418</v>
      </c>
      <c r="J9" s="242">
        <v>-1857450</v>
      </c>
      <c r="K9" s="243">
        <v>-1.2281682830633885E-2</v>
      </c>
    </row>
    <row r="10" spans="1:11" s="224" customFormat="1">
      <c r="B10" s="239"/>
      <c r="C10" s="240"/>
      <c r="D10" s="241"/>
      <c r="E10" s="234" t="s">
        <v>629</v>
      </c>
      <c r="F10" s="241" t="s">
        <v>630</v>
      </c>
      <c r="G10" s="245"/>
      <c r="H10" s="246">
        <v>20126290.879999999</v>
      </c>
      <c r="I10" s="246">
        <v>22700642.140000001</v>
      </c>
      <c r="J10" s="242">
        <v>-2574351.2600000016</v>
      </c>
      <c r="K10" s="243">
        <v>-0.11340433649953136</v>
      </c>
    </row>
    <row r="11" spans="1:11" s="248" customFormat="1">
      <c r="A11" s="248" t="s">
        <v>631</v>
      </c>
      <c r="B11" s="249"/>
      <c r="C11" s="244"/>
      <c r="D11" s="250"/>
      <c r="E11" s="244"/>
      <c r="F11" s="251" t="s">
        <v>624</v>
      </c>
      <c r="G11" s="251" t="s">
        <v>632</v>
      </c>
      <c r="H11" s="246">
        <v>20027253</v>
      </c>
      <c r="I11" s="246">
        <v>22373527.859999999</v>
      </c>
      <c r="J11" s="252">
        <v>-2346274.8599999994</v>
      </c>
      <c r="K11" s="253">
        <v>-0.10486834596142226</v>
      </c>
    </row>
    <row r="12" spans="1:11" s="248" customFormat="1">
      <c r="A12" s="248" t="s">
        <v>633</v>
      </c>
      <c r="B12" s="249"/>
      <c r="C12" s="244"/>
      <c r="D12" s="250"/>
      <c r="E12" s="244"/>
      <c r="F12" s="251" t="s">
        <v>634</v>
      </c>
      <c r="G12" s="251" t="s">
        <v>635</v>
      </c>
      <c r="H12" s="230">
        <v>0</v>
      </c>
      <c r="I12" s="230">
        <v>0</v>
      </c>
      <c r="J12" s="252">
        <v>0</v>
      </c>
      <c r="K12" s="253" t="s">
        <v>2280</v>
      </c>
    </row>
    <row r="13" spans="1:11" s="248" customFormat="1">
      <c r="A13" s="248" t="s">
        <v>636</v>
      </c>
      <c r="B13" s="249"/>
      <c r="C13" s="244"/>
      <c r="D13" s="250"/>
      <c r="E13" s="244"/>
      <c r="F13" s="251" t="s">
        <v>637</v>
      </c>
      <c r="G13" s="251" t="s">
        <v>638</v>
      </c>
      <c r="H13" s="230">
        <v>0</v>
      </c>
      <c r="I13" s="230">
        <v>0</v>
      </c>
      <c r="J13" s="252">
        <v>0</v>
      </c>
      <c r="K13" s="253" t="s">
        <v>2280</v>
      </c>
    </row>
    <row r="14" spans="1:11" s="248" customFormat="1">
      <c r="A14" s="248" t="s">
        <v>639</v>
      </c>
      <c r="B14" s="249"/>
      <c r="C14" s="244"/>
      <c r="D14" s="250"/>
      <c r="E14" s="244"/>
      <c r="F14" s="251" t="s">
        <v>640</v>
      </c>
      <c r="G14" s="251" t="s">
        <v>641</v>
      </c>
      <c r="H14" s="230">
        <v>0</v>
      </c>
      <c r="I14" s="230">
        <v>0</v>
      </c>
      <c r="J14" s="252">
        <v>0</v>
      </c>
      <c r="K14" s="253" t="s">
        <v>2280</v>
      </c>
    </row>
    <row r="15" spans="1:11" s="248" customFormat="1">
      <c r="A15" s="248" t="s">
        <v>642</v>
      </c>
      <c r="B15" s="249"/>
      <c r="C15" s="244"/>
      <c r="D15" s="250"/>
      <c r="E15" s="244"/>
      <c r="F15" s="251" t="s">
        <v>643</v>
      </c>
      <c r="G15" s="251" t="s">
        <v>644</v>
      </c>
      <c r="H15" s="230">
        <v>0</v>
      </c>
      <c r="I15" s="230">
        <v>0</v>
      </c>
      <c r="J15" s="254">
        <v>0</v>
      </c>
      <c r="K15" s="255" t="s">
        <v>2280</v>
      </c>
    </row>
    <row r="16" spans="1:11" s="248" customFormat="1">
      <c r="A16" s="248" t="s">
        <v>645</v>
      </c>
      <c r="B16" s="249"/>
      <c r="C16" s="244"/>
      <c r="D16" s="250"/>
      <c r="E16" s="244"/>
      <c r="F16" s="251" t="s">
        <v>646</v>
      </c>
      <c r="G16" s="251" t="s">
        <v>647</v>
      </c>
      <c r="H16" s="246">
        <v>99037.88</v>
      </c>
      <c r="I16" s="246">
        <v>327114.28000000003</v>
      </c>
      <c r="J16" s="252">
        <v>-228076.40000000002</v>
      </c>
      <c r="K16" s="253">
        <v>-0.69723767485785093</v>
      </c>
    </row>
    <row r="17" spans="1:11" s="256" customFormat="1">
      <c r="B17" s="257"/>
      <c r="C17" s="258"/>
      <c r="D17" s="259"/>
      <c r="E17" s="258" t="s">
        <v>648</v>
      </c>
      <c r="F17" s="259" t="s">
        <v>649</v>
      </c>
      <c r="G17" s="260"/>
      <c r="H17" s="261">
        <v>48000</v>
      </c>
      <c r="I17" s="261">
        <v>121375.08</v>
      </c>
      <c r="J17" s="252">
        <v>-73375.08</v>
      </c>
      <c r="K17" s="253">
        <v>-0.60453167157541732</v>
      </c>
    </row>
    <row r="18" spans="1:11" s="256" customFormat="1">
      <c r="A18" s="256" t="s">
        <v>650</v>
      </c>
      <c r="B18" s="257"/>
      <c r="C18" s="258"/>
      <c r="D18" s="259"/>
      <c r="E18" s="259"/>
      <c r="F18" s="262" t="s">
        <v>624</v>
      </c>
      <c r="G18" s="262" t="s">
        <v>651</v>
      </c>
      <c r="H18" s="230">
        <v>0</v>
      </c>
      <c r="I18" s="230">
        <v>0</v>
      </c>
      <c r="J18" s="263">
        <v>0</v>
      </c>
      <c r="K18" s="264" t="s">
        <v>2280</v>
      </c>
    </row>
    <row r="19" spans="1:11" s="256" customFormat="1">
      <c r="A19" s="256" t="s">
        <v>652</v>
      </c>
      <c r="B19" s="257"/>
      <c r="C19" s="258"/>
      <c r="D19" s="259"/>
      <c r="E19" s="259"/>
      <c r="F19" s="262" t="s">
        <v>634</v>
      </c>
      <c r="G19" s="262" t="s">
        <v>653</v>
      </c>
      <c r="H19" s="230">
        <v>0</v>
      </c>
      <c r="I19" s="230">
        <v>0</v>
      </c>
      <c r="J19" s="263">
        <v>0</v>
      </c>
      <c r="K19" s="264" t="s">
        <v>2280</v>
      </c>
    </row>
    <row r="20" spans="1:11" s="256" customFormat="1">
      <c r="A20" s="256" t="s">
        <v>654</v>
      </c>
      <c r="B20" s="257"/>
      <c r="C20" s="258"/>
      <c r="D20" s="259"/>
      <c r="E20" s="259"/>
      <c r="F20" s="262" t="s">
        <v>637</v>
      </c>
      <c r="G20" s="262" t="s">
        <v>655</v>
      </c>
      <c r="H20" s="246">
        <v>48000</v>
      </c>
      <c r="I20" s="246">
        <v>121375.08</v>
      </c>
      <c r="J20" s="263">
        <v>-73375.08</v>
      </c>
      <c r="K20" s="264">
        <v>-0.60453167157541732</v>
      </c>
    </row>
    <row r="21" spans="1:11" s="256" customFormat="1">
      <c r="A21" s="256" t="s">
        <v>656</v>
      </c>
      <c r="B21" s="257"/>
      <c r="C21" s="258"/>
      <c r="D21" s="259"/>
      <c r="E21" s="259"/>
      <c r="F21" s="262" t="s">
        <v>640</v>
      </c>
      <c r="G21" s="262" t="s">
        <v>657</v>
      </c>
      <c r="H21" s="230">
        <v>0</v>
      </c>
      <c r="I21" s="230">
        <v>0</v>
      </c>
      <c r="J21" s="263">
        <v>0</v>
      </c>
      <c r="K21" s="264" t="s">
        <v>2280</v>
      </c>
    </row>
    <row r="22" spans="1:11" s="256" customFormat="1">
      <c r="A22" s="256" t="s">
        <v>658</v>
      </c>
      <c r="B22" s="257"/>
      <c r="C22" s="258"/>
      <c r="D22" s="259"/>
      <c r="E22" s="258" t="s">
        <v>659</v>
      </c>
      <c r="F22" s="259" t="s">
        <v>660</v>
      </c>
      <c r="G22" s="259"/>
      <c r="H22" s="230">
        <v>0</v>
      </c>
      <c r="I22" s="230">
        <v>0</v>
      </c>
      <c r="J22" s="252">
        <v>0</v>
      </c>
      <c r="K22" s="253" t="s">
        <v>2280</v>
      </c>
    </row>
    <row r="23" spans="1:11" s="271" customFormat="1">
      <c r="A23" s="265" t="s">
        <v>661</v>
      </c>
      <c r="B23" s="266"/>
      <c r="C23" s="267" t="s">
        <v>634</v>
      </c>
      <c r="D23" s="268" t="s">
        <v>662</v>
      </c>
      <c r="E23" s="268"/>
      <c r="F23" s="268"/>
      <c r="G23" s="268"/>
      <c r="H23" s="230">
        <v>-5096307.96</v>
      </c>
      <c r="I23" s="230">
        <v>-8448313.6400000006</v>
      </c>
      <c r="J23" s="269">
        <v>3352005.6800000006</v>
      </c>
      <c r="K23" s="270">
        <v>-0.39676624505621461</v>
      </c>
    </row>
    <row r="24" spans="1:11" s="271" customFormat="1">
      <c r="A24" s="265" t="s">
        <v>663</v>
      </c>
      <c r="B24" s="266"/>
      <c r="C24" s="267" t="s">
        <v>637</v>
      </c>
      <c r="D24" s="268" t="s">
        <v>664</v>
      </c>
      <c r="E24" s="268"/>
      <c r="F24" s="268"/>
      <c r="G24" s="268"/>
      <c r="H24" s="230">
        <v>8406306.1300000008</v>
      </c>
      <c r="I24" s="230">
        <v>7548641.1299999999</v>
      </c>
      <c r="J24" s="269">
        <v>857665.00000000093</v>
      </c>
      <c r="K24" s="270">
        <v>0.113618462611959</v>
      </c>
    </row>
    <row r="25" spans="1:11" s="271" customFormat="1">
      <c r="A25" s="265" t="s">
        <v>665</v>
      </c>
      <c r="B25" s="272"/>
      <c r="C25" s="267" t="s">
        <v>640</v>
      </c>
      <c r="D25" s="268" t="s">
        <v>666</v>
      </c>
      <c r="E25" s="268"/>
      <c r="F25" s="268"/>
      <c r="G25" s="273"/>
      <c r="H25" s="274">
        <v>172044590.38</v>
      </c>
      <c r="I25" s="274">
        <v>161036011.95000002</v>
      </c>
      <c r="J25" s="269">
        <v>11008578.429999977</v>
      </c>
      <c r="K25" s="270">
        <v>6.8360972783019641E-2</v>
      </c>
    </row>
    <row r="26" spans="1:11" s="256" customFormat="1">
      <c r="A26" s="256" t="s">
        <v>667</v>
      </c>
      <c r="B26" s="257"/>
      <c r="C26" s="258"/>
      <c r="D26" s="259"/>
      <c r="E26" s="258" t="s">
        <v>627</v>
      </c>
      <c r="F26" s="259" t="s">
        <v>668</v>
      </c>
      <c r="G26" s="259"/>
      <c r="H26" s="246">
        <v>167742075.47999999</v>
      </c>
      <c r="I26" s="246">
        <v>156297883.83000001</v>
      </c>
      <c r="J26" s="252">
        <v>11444191.649999976</v>
      </c>
      <c r="K26" s="253">
        <v>7.3220387695379432E-2</v>
      </c>
    </row>
    <row r="27" spans="1:11" s="256" customFormat="1">
      <c r="A27" s="256" t="s">
        <v>669</v>
      </c>
      <c r="B27" s="257"/>
      <c r="C27" s="258"/>
      <c r="D27" s="259"/>
      <c r="E27" s="258" t="s">
        <v>629</v>
      </c>
      <c r="F27" s="259" t="s">
        <v>670</v>
      </c>
      <c r="G27" s="259"/>
      <c r="H27" s="246">
        <v>2102609.7200000002</v>
      </c>
      <c r="I27" s="246">
        <v>2442028.2400000002</v>
      </c>
      <c r="J27" s="252">
        <v>-339418.52</v>
      </c>
      <c r="K27" s="253">
        <v>-0.13899041560633221</v>
      </c>
    </row>
    <row r="28" spans="1:11" s="224" customFormat="1">
      <c r="A28" s="256" t="s">
        <v>671</v>
      </c>
      <c r="B28" s="239"/>
      <c r="C28" s="240"/>
      <c r="D28" s="241"/>
      <c r="E28" s="240" t="s">
        <v>648</v>
      </c>
      <c r="F28" s="241" t="s">
        <v>672</v>
      </c>
      <c r="G28" s="275"/>
      <c r="H28" s="246">
        <v>2199905.1800000002</v>
      </c>
      <c r="I28" s="246">
        <v>2296099.88</v>
      </c>
      <c r="J28" s="242">
        <v>-96194.699999999721</v>
      </c>
      <c r="K28" s="243">
        <v>-4.1894823843638601E-2</v>
      </c>
    </row>
    <row r="29" spans="1:11" s="227" customFormat="1">
      <c r="A29" s="276" t="s">
        <v>673</v>
      </c>
      <c r="B29" s="277"/>
      <c r="C29" s="278" t="s">
        <v>643</v>
      </c>
      <c r="D29" s="235" t="s">
        <v>674</v>
      </c>
      <c r="E29" s="235"/>
      <c r="F29" s="235"/>
      <c r="G29" s="235"/>
      <c r="H29" s="230">
        <v>1578579.8699999999</v>
      </c>
      <c r="I29" s="230">
        <v>2654670.0700000003</v>
      </c>
      <c r="J29" s="237">
        <v>-1076090.2000000004</v>
      </c>
      <c r="K29" s="238">
        <v>-0.40535741603475428</v>
      </c>
    </row>
    <row r="30" spans="1:11" s="227" customFormat="1">
      <c r="A30" s="276" t="s">
        <v>675</v>
      </c>
      <c r="B30" s="277"/>
      <c r="C30" s="278" t="s">
        <v>646</v>
      </c>
      <c r="D30" s="235" t="s">
        <v>676</v>
      </c>
      <c r="E30" s="235"/>
      <c r="F30" s="235"/>
      <c r="G30" s="235"/>
      <c r="H30" s="230">
        <v>1736408.2</v>
      </c>
      <c r="I30" s="230">
        <v>1748734.8299999998</v>
      </c>
      <c r="J30" s="237">
        <v>-12326.629999999888</v>
      </c>
      <c r="K30" s="238">
        <v>-7.0488845927543457E-3</v>
      </c>
    </row>
    <row r="31" spans="1:11" s="227" customFormat="1">
      <c r="A31" s="276" t="s">
        <v>677</v>
      </c>
      <c r="B31" s="277"/>
      <c r="C31" s="278" t="s">
        <v>678</v>
      </c>
      <c r="D31" s="235" t="s">
        <v>679</v>
      </c>
      <c r="E31" s="235"/>
      <c r="F31" s="235"/>
      <c r="G31" s="235"/>
      <c r="H31" s="230">
        <v>10691847.629999999</v>
      </c>
      <c r="I31" s="230">
        <v>10151698.359999999</v>
      </c>
      <c r="J31" s="237">
        <v>540149.26999999955</v>
      </c>
      <c r="K31" s="238">
        <v>5.3207773797565791E-2</v>
      </c>
    </row>
    <row r="32" spans="1:11" s="227" customFormat="1">
      <c r="A32" s="276" t="s">
        <v>680</v>
      </c>
      <c r="B32" s="266"/>
      <c r="C32" s="267" t="s">
        <v>681</v>
      </c>
      <c r="D32" s="279" t="s">
        <v>682</v>
      </c>
      <c r="E32" s="280"/>
      <c r="F32" s="280"/>
      <c r="G32" s="280"/>
      <c r="H32" s="230">
        <v>0</v>
      </c>
      <c r="I32" s="230">
        <v>0</v>
      </c>
      <c r="J32" s="269">
        <v>0</v>
      </c>
      <c r="K32" s="270" t="s">
        <v>2280</v>
      </c>
    </row>
    <row r="33" spans="1:11" s="227" customFormat="1">
      <c r="A33" s="276" t="s">
        <v>683</v>
      </c>
      <c r="B33" s="277"/>
      <c r="C33" s="278" t="s">
        <v>684</v>
      </c>
      <c r="D33" s="235" t="s">
        <v>685</v>
      </c>
      <c r="E33" s="235"/>
      <c r="F33" s="235"/>
      <c r="G33" s="235"/>
      <c r="H33" s="230">
        <v>710796.72000000009</v>
      </c>
      <c r="I33" s="230">
        <v>455761.08</v>
      </c>
      <c r="J33" s="237">
        <v>255035.64000000007</v>
      </c>
      <c r="K33" s="238">
        <v>0.55958187566169548</v>
      </c>
    </row>
    <row r="34" spans="1:11" s="227" customFormat="1">
      <c r="B34" s="281"/>
      <c r="C34" s="814" t="s">
        <v>686</v>
      </c>
      <c r="D34" s="814"/>
      <c r="E34" s="814"/>
      <c r="F34" s="814"/>
      <c r="G34" s="815"/>
      <c r="H34" s="282">
        <v>359626479.84999996</v>
      </c>
      <c r="I34" s="282">
        <v>349206638.99999994</v>
      </c>
      <c r="J34" s="283">
        <v>10419840.850000024</v>
      </c>
      <c r="K34" s="284">
        <v>2.9838610399385981E-2</v>
      </c>
    </row>
    <row r="35" spans="1:11" s="224" customFormat="1">
      <c r="B35" s="285"/>
      <c r="C35" s="240"/>
      <c r="D35" s="241"/>
      <c r="E35" s="241"/>
      <c r="F35" s="241"/>
      <c r="G35" s="241"/>
      <c r="H35" s="246"/>
      <c r="I35" s="246"/>
      <c r="J35" s="242">
        <v>0</v>
      </c>
      <c r="K35" s="243"/>
    </row>
    <row r="36" spans="1:11" s="227" customFormat="1">
      <c r="B36" s="286" t="s">
        <v>687</v>
      </c>
      <c r="C36" s="287" t="s">
        <v>688</v>
      </c>
      <c r="D36" s="288"/>
      <c r="E36" s="288"/>
      <c r="F36" s="288"/>
      <c r="G36" s="288"/>
      <c r="H36" s="246"/>
      <c r="I36" s="246"/>
      <c r="J36" s="237">
        <v>0</v>
      </c>
      <c r="K36" s="238"/>
    </row>
    <row r="37" spans="1:11" s="227" customFormat="1">
      <c r="B37" s="277"/>
      <c r="C37" s="234" t="s">
        <v>624</v>
      </c>
      <c r="D37" s="235" t="s">
        <v>689</v>
      </c>
      <c r="E37" s="289"/>
      <c r="F37" s="235"/>
      <c r="G37" s="236"/>
      <c r="H37" s="230">
        <v>80938942.799999997</v>
      </c>
      <c r="I37" s="230">
        <v>75214901.850000009</v>
      </c>
      <c r="J37" s="237">
        <v>5724040.9499999881</v>
      </c>
      <c r="K37" s="238">
        <v>7.6102485135397246E-2</v>
      </c>
    </row>
    <row r="38" spans="1:11" s="224" customFormat="1">
      <c r="A38" s="224" t="s">
        <v>690</v>
      </c>
      <c r="B38" s="239"/>
      <c r="C38" s="240"/>
      <c r="D38" s="241"/>
      <c r="E38" s="244" t="s">
        <v>627</v>
      </c>
      <c r="F38" s="241" t="s">
        <v>691</v>
      </c>
      <c r="G38" s="241"/>
      <c r="H38" s="246">
        <v>80570223.609999999</v>
      </c>
      <c r="I38" s="246">
        <v>74853272.460000008</v>
      </c>
      <c r="J38" s="242">
        <v>5716951.1499999911</v>
      </c>
      <c r="K38" s="243">
        <v>7.6375433726762018E-2</v>
      </c>
    </row>
    <row r="39" spans="1:11" s="224" customFormat="1">
      <c r="A39" s="224" t="s">
        <v>692</v>
      </c>
      <c r="B39" s="239"/>
      <c r="C39" s="240"/>
      <c r="D39" s="241"/>
      <c r="E39" s="240" t="s">
        <v>629</v>
      </c>
      <c r="F39" s="241" t="s">
        <v>693</v>
      </c>
      <c r="G39" s="241"/>
      <c r="H39" s="246">
        <v>368719.19</v>
      </c>
      <c r="I39" s="246">
        <v>361629.39</v>
      </c>
      <c r="J39" s="242">
        <v>7089.7999999999884</v>
      </c>
      <c r="K39" s="243">
        <v>1.9605154326643608E-2</v>
      </c>
    </row>
    <row r="40" spans="1:11" s="227" customFormat="1">
      <c r="B40" s="277"/>
      <c r="C40" s="278" t="s">
        <v>634</v>
      </c>
      <c r="D40" s="235" t="s">
        <v>694</v>
      </c>
      <c r="E40" s="289"/>
      <c r="F40" s="235"/>
      <c r="G40" s="236"/>
      <c r="H40" s="230">
        <v>34702845.109999999</v>
      </c>
      <c r="I40" s="230">
        <v>25487724.850000001</v>
      </c>
      <c r="J40" s="237">
        <v>9215120.2599999979</v>
      </c>
      <c r="K40" s="238">
        <v>0.36155130809959279</v>
      </c>
    </row>
    <row r="41" spans="1:11" s="224" customFormat="1">
      <c r="A41" s="224" t="s">
        <v>695</v>
      </c>
      <c r="B41" s="285"/>
      <c r="C41" s="240"/>
      <c r="D41" s="241"/>
      <c r="E41" s="240" t="s">
        <v>627</v>
      </c>
      <c r="F41" s="241" t="s">
        <v>696</v>
      </c>
      <c r="G41" s="241"/>
      <c r="H41" s="230">
        <v>0</v>
      </c>
      <c r="I41" s="230">
        <v>0</v>
      </c>
      <c r="J41" s="242">
        <v>0</v>
      </c>
      <c r="K41" s="243" t="s">
        <v>2280</v>
      </c>
    </row>
    <row r="42" spans="1:11" s="224" customFormat="1">
      <c r="A42" s="224" t="s">
        <v>697</v>
      </c>
      <c r="B42" s="285"/>
      <c r="C42" s="240"/>
      <c r="D42" s="241"/>
      <c r="E42" s="240" t="s">
        <v>629</v>
      </c>
      <c r="F42" s="241" t="s">
        <v>698</v>
      </c>
      <c r="G42" s="241"/>
      <c r="H42" s="230">
        <v>0</v>
      </c>
      <c r="I42" s="230">
        <v>0</v>
      </c>
      <c r="J42" s="242">
        <v>0</v>
      </c>
      <c r="K42" s="243" t="s">
        <v>2280</v>
      </c>
    </row>
    <row r="43" spans="1:11" s="224" customFormat="1">
      <c r="A43" s="224" t="s">
        <v>699</v>
      </c>
      <c r="B43" s="285"/>
      <c r="C43" s="240"/>
      <c r="D43" s="290"/>
      <c r="E43" s="258" t="s">
        <v>648</v>
      </c>
      <c r="F43" s="259" t="s">
        <v>700</v>
      </c>
      <c r="G43" s="259"/>
      <c r="H43" s="230">
        <v>0</v>
      </c>
      <c r="I43" s="230">
        <v>0</v>
      </c>
      <c r="J43" s="242">
        <v>0</v>
      </c>
      <c r="K43" s="243" t="s">
        <v>2280</v>
      </c>
    </row>
    <row r="44" spans="1:11" s="224" customFormat="1">
      <c r="A44" s="224" t="s">
        <v>701</v>
      </c>
      <c r="B44" s="285"/>
      <c r="C44" s="240"/>
      <c r="D44" s="290"/>
      <c r="E44" s="258" t="s">
        <v>659</v>
      </c>
      <c r="F44" s="259" t="s">
        <v>702</v>
      </c>
      <c r="G44" s="259"/>
      <c r="H44" s="230">
        <v>0</v>
      </c>
      <c r="I44" s="230">
        <v>0</v>
      </c>
      <c r="J44" s="242">
        <v>0</v>
      </c>
      <c r="K44" s="243" t="s">
        <v>2280</v>
      </c>
    </row>
    <row r="45" spans="1:11" s="224" customFormat="1">
      <c r="A45" s="224" t="s">
        <v>703</v>
      </c>
      <c r="B45" s="285"/>
      <c r="C45" s="240"/>
      <c r="D45" s="290"/>
      <c r="E45" s="258" t="s">
        <v>704</v>
      </c>
      <c r="F45" s="259" t="s">
        <v>705</v>
      </c>
      <c r="G45" s="259"/>
      <c r="H45" s="230">
        <v>0</v>
      </c>
      <c r="I45" s="230">
        <v>0</v>
      </c>
      <c r="J45" s="242">
        <v>0</v>
      </c>
      <c r="K45" s="243" t="s">
        <v>2280</v>
      </c>
    </row>
    <row r="46" spans="1:11" s="224" customFormat="1">
      <c r="A46" s="224" t="s">
        <v>706</v>
      </c>
      <c r="B46" s="291"/>
      <c r="C46" s="258"/>
      <c r="D46" s="292"/>
      <c r="E46" s="258" t="s">
        <v>707</v>
      </c>
      <c r="F46" s="259" t="s">
        <v>708</v>
      </c>
      <c r="G46" s="259"/>
      <c r="H46" s="230">
        <v>0</v>
      </c>
      <c r="I46" s="230">
        <v>0</v>
      </c>
      <c r="J46" s="252">
        <v>0</v>
      </c>
      <c r="K46" s="253" t="s">
        <v>2280</v>
      </c>
    </row>
    <row r="47" spans="1:11" s="224" customFormat="1">
      <c r="A47" s="224" t="s">
        <v>709</v>
      </c>
      <c r="B47" s="285"/>
      <c r="C47" s="240"/>
      <c r="D47" s="290"/>
      <c r="E47" s="258" t="s">
        <v>710</v>
      </c>
      <c r="F47" s="259" t="s">
        <v>2256</v>
      </c>
      <c r="G47" s="259"/>
      <c r="H47" s="230">
        <v>0</v>
      </c>
      <c r="I47" s="230">
        <v>0</v>
      </c>
      <c r="J47" s="242">
        <v>0</v>
      </c>
      <c r="K47" s="243" t="s">
        <v>2280</v>
      </c>
    </row>
    <row r="48" spans="1:11" s="224" customFormat="1">
      <c r="A48" s="224" t="s">
        <v>711</v>
      </c>
      <c r="B48" s="285"/>
      <c r="C48" s="240"/>
      <c r="D48" s="290"/>
      <c r="E48" s="258" t="s">
        <v>712</v>
      </c>
      <c r="F48" s="259" t="s">
        <v>713</v>
      </c>
      <c r="G48" s="259"/>
      <c r="H48" s="230">
        <v>0</v>
      </c>
      <c r="I48" s="230">
        <v>0</v>
      </c>
      <c r="J48" s="269">
        <v>0</v>
      </c>
      <c r="K48" s="270" t="s">
        <v>2280</v>
      </c>
    </row>
    <row r="49" spans="1:13" s="224" customFormat="1">
      <c r="A49" s="224" t="s">
        <v>714</v>
      </c>
      <c r="B49" s="285"/>
      <c r="C49" s="240"/>
      <c r="D49" s="290"/>
      <c r="E49" s="258" t="s">
        <v>715</v>
      </c>
      <c r="F49" s="259" t="s">
        <v>716</v>
      </c>
      <c r="G49" s="259"/>
      <c r="H49" s="230">
        <v>0</v>
      </c>
      <c r="I49" s="230">
        <v>0</v>
      </c>
      <c r="J49" s="269">
        <v>0</v>
      </c>
      <c r="K49" s="270" t="s">
        <v>2280</v>
      </c>
    </row>
    <row r="50" spans="1:13" s="224" customFormat="1">
      <c r="A50" s="224" t="s">
        <v>717</v>
      </c>
      <c r="B50" s="285"/>
      <c r="C50" s="240"/>
      <c r="D50" s="290"/>
      <c r="E50" s="258" t="s">
        <v>718</v>
      </c>
      <c r="F50" s="259" t="s">
        <v>719</v>
      </c>
      <c r="G50" s="259"/>
      <c r="H50" s="230">
        <v>0</v>
      </c>
      <c r="I50" s="230">
        <v>0</v>
      </c>
      <c r="J50" s="269">
        <v>0</v>
      </c>
      <c r="K50" s="270" t="s">
        <v>2280</v>
      </c>
    </row>
    <row r="51" spans="1:13" s="224" customFormat="1">
      <c r="A51" s="224" t="s">
        <v>720</v>
      </c>
      <c r="B51" s="285"/>
      <c r="C51" s="240"/>
      <c r="D51" s="290"/>
      <c r="E51" s="258" t="s">
        <v>721</v>
      </c>
      <c r="F51" s="259" t="s">
        <v>722</v>
      </c>
      <c r="G51" s="259"/>
      <c r="H51" s="246">
        <v>159974.41</v>
      </c>
      <c r="I51" s="246">
        <v>241798.29</v>
      </c>
      <c r="J51" s="242">
        <v>-81823.88</v>
      </c>
      <c r="K51" s="243">
        <v>-0.33839726492689426</v>
      </c>
    </row>
    <row r="52" spans="1:13" s="224" customFormat="1">
      <c r="A52" s="224" t="s">
        <v>723</v>
      </c>
      <c r="B52" s="285"/>
      <c r="C52" s="240"/>
      <c r="D52" s="290"/>
      <c r="E52" s="258" t="s">
        <v>724</v>
      </c>
      <c r="F52" s="259" t="s">
        <v>725</v>
      </c>
      <c r="G52" s="259"/>
      <c r="H52" s="246">
        <v>0</v>
      </c>
      <c r="I52" s="246">
        <v>0</v>
      </c>
      <c r="J52" s="242">
        <v>0</v>
      </c>
      <c r="K52" s="243" t="s">
        <v>2280</v>
      </c>
    </row>
    <row r="53" spans="1:13" s="224" customFormat="1">
      <c r="A53" s="224" t="s">
        <v>726</v>
      </c>
      <c r="B53" s="285"/>
      <c r="C53" s="240"/>
      <c r="D53" s="290"/>
      <c r="E53" s="258" t="s">
        <v>727</v>
      </c>
      <c r="F53" s="259" t="s">
        <v>728</v>
      </c>
      <c r="G53" s="259"/>
      <c r="H53" s="246">
        <v>1410535.42</v>
      </c>
      <c r="I53" s="246">
        <v>1593128.4999999998</v>
      </c>
      <c r="J53" s="269">
        <v>-182593.07999999984</v>
      </c>
      <c r="K53" s="270">
        <v>-0.11461290159582223</v>
      </c>
    </row>
    <row r="54" spans="1:13" s="224" customFormat="1">
      <c r="A54" s="224" t="s">
        <v>729</v>
      </c>
      <c r="B54" s="285"/>
      <c r="C54" s="240"/>
      <c r="D54" s="290"/>
      <c r="E54" s="258" t="s">
        <v>730</v>
      </c>
      <c r="F54" s="259" t="s">
        <v>731</v>
      </c>
      <c r="G54" s="259"/>
      <c r="H54" s="246">
        <v>8189572.9499999993</v>
      </c>
      <c r="I54" s="246">
        <v>4040403.4699999997</v>
      </c>
      <c r="J54" s="269">
        <v>4149169.4799999995</v>
      </c>
      <c r="K54" s="270">
        <v>1.0269195912753732</v>
      </c>
    </row>
    <row r="55" spans="1:13" s="224" customFormat="1">
      <c r="A55" s="224" t="s">
        <v>732</v>
      </c>
      <c r="B55" s="285"/>
      <c r="C55" s="293"/>
      <c r="D55" s="275"/>
      <c r="E55" s="258" t="s">
        <v>733</v>
      </c>
      <c r="F55" s="294" t="s">
        <v>734</v>
      </c>
      <c r="G55" s="294"/>
      <c r="H55" s="247">
        <v>6531942.5900000008</v>
      </c>
      <c r="I55" s="247">
        <v>3761061.1600000006</v>
      </c>
      <c r="J55" s="242">
        <v>2770881.43</v>
      </c>
      <c r="K55" s="243">
        <v>0.73672862847037557</v>
      </c>
      <c r="M55" s="295"/>
    </row>
    <row r="56" spans="1:13" s="224" customFormat="1">
      <c r="A56" s="224" t="s">
        <v>735</v>
      </c>
      <c r="B56" s="285"/>
      <c r="C56" s="293"/>
      <c r="D56" s="275"/>
      <c r="E56" s="258" t="s">
        <v>736</v>
      </c>
      <c r="F56" s="294" t="s">
        <v>737</v>
      </c>
      <c r="G56" s="294"/>
      <c r="H56" s="246">
        <v>18410819.740000002</v>
      </c>
      <c r="I56" s="246">
        <v>15851333.430000002</v>
      </c>
      <c r="J56" s="269">
        <v>2559486.3100000005</v>
      </c>
      <c r="K56" s="270">
        <v>0.16146820211074195</v>
      </c>
      <c r="M56" s="295"/>
    </row>
    <row r="57" spans="1:13" s="224" customFormat="1">
      <c r="A57" s="224" t="s">
        <v>738</v>
      </c>
      <c r="B57" s="285"/>
      <c r="C57" s="293"/>
      <c r="D57" s="275"/>
      <c r="E57" s="258" t="s">
        <v>739</v>
      </c>
      <c r="F57" s="294" t="s">
        <v>740</v>
      </c>
      <c r="G57" s="294"/>
      <c r="H57" s="246">
        <v>0</v>
      </c>
      <c r="I57" s="246">
        <v>0</v>
      </c>
      <c r="J57" s="269">
        <v>0</v>
      </c>
      <c r="K57" s="270" t="s">
        <v>2280</v>
      </c>
      <c r="M57" s="295"/>
    </row>
    <row r="58" spans="1:13" s="224" customFormat="1">
      <c r="B58" s="285"/>
      <c r="C58" s="278" t="s">
        <v>637</v>
      </c>
      <c r="D58" s="235" t="s">
        <v>741</v>
      </c>
      <c r="E58" s="296"/>
      <c r="F58" s="297"/>
      <c r="G58" s="298"/>
      <c r="H58" s="230">
        <v>19388790.830000002</v>
      </c>
      <c r="I58" s="230">
        <v>23826561.699999999</v>
      </c>
      <c r="J58" s="269">
        <v>-4437770.8699999973</v>
      </c>
      <c r="K58" s="270">
        <v>-0.18625309542668916</v>
      </c>
      <c r="M58" s="295"/>
    </row>
    <row r="59" spans="1:13" s="256" customFormat="1">
      <c r="A59" s="256" t="s">
        <v>742</v>
      </c>
      <c r="B59" s="291"/>
      <c r="C59" s="267"/>
      <c r="D59" s="268"/>
      <c r="E59" s="258" t="s">
        <v>627</v>
      </c>
      <c r="F59" s="294" t="s">
        <v>743</v>
      </c>
      <c r="G59" s="299"/>
      <c r="H59" s="246">
        <v>19254315.040000003</v>
      </c>
      <c r="I59" s="246">
        <v>23617088.18</v>
      </c>
      <c r="J59" s="269">
        <v>-4362773.1399999969</v>
      </c>
      <c r="K59" s="270">
        <v>-0.18472951054544426</v>
      </c>
      <c r="M59" s="300"/>
    </row>
    <row r="60" spans="1:13" s="256" customFormat="1">
      <c r="A60" s="256" t="s">
        <v>744</v>
      </c>
      <c r="B60" s="291"/>
      <c r="C60" s="301"/>
      <c r="D60" s="258"/>
      <c r="E60" s="258" t="s">
        <v>629</v>
      </c>
      <c r="F60" s="294" t="s">
        <v>2259</v>
      </c>
      <c r="G60" s="299"/>
      <c r="H60" s="246">
        <v>67459.81</v>
      </c>
      <c r="I60" s="246">
        <v>51345.369999999995</v>
      </c>
      <c r="J60" s="269">
        <v>16114.440000000002</v>
      </c>
      <c r="K60" s="270">
        <v>0.31384407201662007</v>
      </c>
      <c r="M60" s="300"/>
    </row>
    <row r="61" spans="1:13" s="256" customFormat="1">
      <c r="A61" s="256" t="s">
        <v>745</v>
      </c>
      <c r="B61" s="291"/>
      <c r="C61" s="301"/>
      <c r="D61" s="258"/>
      <c r="E61" s="258" t="s">
        <v>648</v>
      </c>
      <c r="F61" s="294" t="s">
        <v>746</v>
      </c>
      <c r="G61" s="299"/>
      <c r="H61" s="246">
        <v>67015.98</v>
      </c>
      <c r="I61" s="246">
        <v>158128.15</v>
      </c>
      <c r="J61" s="269">
        <v>-91112.17</v>
      </c>
      <c r="K61" s="270">
        <v>-0.57619196834972142</v>
      </c>
      <c r="M61" s="300"/>
    </row>
    <row r="62" spans="1:13" s="256" customFormat="1">
      <c r="A62" s="256" t="s">
        <v>747</v>
      </c>
      <c r="B62" s="291"/>
      <c r="C62" s="267" t="s">
        <v>640</v>
      </c>
      <c r="D62" s="302" t="s">
        <v>748</v>
      </c>
      <c r="E62" s="258"/>
      <c r="F62" s="303"/>
      <c r="G62" s="302"/>
      <c r="H62" s="246">
        <v>10661099.969999999</v>
      </c>
      <c r="I62" s="246">
        <v>9425642.4600000009</v>
      </c>
      <c r="J62" s="269">
        <v>1235457.5099999979</v>
      </c>
      <c r="K62" s="270">
        <v>0.13107409020053132</v>
      </c>
      <c r="M62" s="300"/>
    </row>
    <row r="63" spans="1:13" s="227" customFormat="1">
      <c r="A63" s="227" t="s">
        <v>749</v>
      </c>
      <c r="B63" s="291"/>
      <c r="C63" s="278" t="s">
        <v>643</v>
      </c>
      <c r="D63" s="304" t="s">
        <v>750</v>
      </c>
      <c r="E63" s="278"/>
      <c r="F63" s="297"/>
      <c r="G63" s="297"/>
      <c r="H63" s="246">
        <v>2356589.6500000004</v>
      </c>
      <c r="I63" s="246">
        <v>1774779.6900000002</v>
      </c>
      <c r="J63" s="237">
        <v>581809.9600000002</v>
      </c>
      <c r="K63" s="238">
        <v>0.32782094773689918</v>
      </c>
    </row>
    <row r="64" spans="1:13" s="227" customFormat="1">
      <c r="B64" s="291"/>
      <c r="C64" s="278" t="s">
        <v>646</v>
      </c>
      <c r="D64" s="304" t="s">
        <v>751</v>
      </c>
      <c r="E64" s="288"/>
      <c r="F64" s="304"/>
      <c r="G64" s="305"/>
      <c r="H64" s="230">
        <v>154749164.73000002</v>
      </c>
      <c r="I64" s="230">
        <v>158093871.98000002</v>
      </c>
      <c r="J64" s="237">
        <v>-3344707.25</v>
      </c>
      <c r="K64" s="238">
        <v>-2.115646361310658E-2</v>
      </c>
    </row>
    <row r="65" spans="1:11" s="224" customFormat="1">
      <c r="A65" s="224" t="s">
        <v>752</v>
      </c>
      <c r="B65" s="285"/>
      <c r="C65" s="240"/>
      <c r="D65" s="306"/>
      <c r="E65" s="240" t="s">
        <v>627</v>
      </c>
      <c r="F65" s="241" t="s">
        <v>753</v>
      </c>
      <c r="G65" s="306"/>
      <c r="H65" s="246">
        <v>66294436.049999997</v>
      </c>
      <c r="I65" s="246">
        <v>67911968.480000004</v>
      </c>
      <c r="J65" s="242">
        <v>-1617532.4300000072</v>
      </c>
      <c r="K65" s="243">
        <v>-2.3818076050561965E-2</v>
      </c>
    </row>
    <row r="66" spans="1:11" s="224" customFormat="1">
      <c r="A66" s="224" t="s">
        <v>754</v>
      </c>
      <c r="B66" s="285"/>
      <c r="C66" s="240"/>
      <c r="D66" s="306"/>
      <c r="E66" s="240" t="s">
        <v>629</v>
      </c>
      <c r="F66" s="241" t="s">
        <v>755</v>
      </c>
      <c r="G66" s="306"/>
      <c r="H66" s="246">
        <v>3662369.82</v>
      </c>
      <c r="I66" s="246">
        <v>3609047.5999999996</v>
      </c>
      <c r="J66" s="242">
        <v>53322.220000000205</v>
      </c>
      <c r="K66" s="243">
        <v>1.4774595934949767E-2</v>
      </c>
    </row>
    <row r="67" spans="1:11" s="224" customFormat="1">
      <c r="A67" s="224" t="s">
        <v>756</v>
      </c>
      <c r="B67" s="285"/>
      <c r="C67" s="240"/>
      <c r="D67" s="306"/>
      <c r="E67" s="240" t="s">
        <v>648</v>
      </c>
      <c r="F67" s="241" t="s">
        <v>757</v>
      </c>
      <c r="G67" s="306"/>
      <c r="H67" s="246">
        <v>65846678.630000003</v>
      </c>
      <c r="I67" s="246">
        <v>67031136.389999993</v>
      </c>
      <c r="J67" s="242">
        <v>-1184457.7599999905</v>
      </c>
      <c r="K67" s="243">
        <v>-1.7670262266010057E-2</v>
      </c>
    </row>
    <row r="68" spans="1:11" s="224" customFormat="1">
      <c r="A68" s="224" t="s">
        <v>758</v>
      </c>
      <c r="B68" s="285"/>
      <c r="C68" s="240"/>
      <c r="D68" s="306"/>
      <c r="E68" s="240" t="s">
        <v>659</v>
      </c>
      <c r="F68" s="241" t="s">
        <v>759</v>
      </c>
      <c r="G68" s="306"/>
      <c r="H68" s="246">
        <v>2136254.75</v>
      </c>
      <c r="I68" s="246">
        <v>2062261.0199999996</v>
      </c>
      <c r="J68" s="242">
        <v>73993.730000000447</v>
      </c>
      <c r="K68" s="243">
        <v>3.5879905250791419E-2</v>
      </c>
    </row>
    <row r="69" spans="1:11" s="224" customFormat="1">
      <c r="A69" s="224" t="s">
        <v>760</v>
      </c>
      <c r="B69" s="285"/>
      <c r="C69" s="240"/>
      <c r="D69" s="306"/>
      <c r="E69" s="240" t="s">
        <v>704</v>
      </c>
      <c r="F69" s="241" t="s">
        <v>761</v>
      </c>
      <c r="G69" s="306"/>
      <c r="H69" s="246">
        <v>16809425.480000004</v>
      </c>
      <c r="I69" s="246">
        <v>17479458.489999995</v>
      </c>
      <c r="J69" s="242">
        <v>-670033.00999999046</v>
      </c>
      <c r="K69" s="243">
        <v>-3.8332595393805624E-2</v>
      </c>
    </row>
    <row r="70" spans="1:11" s="224" customFormat="1">
      <c r="A70" s="224" t="s">
        <v>762</v>
      </c>
      <c r="B70" s="285"/>
      <c r="C70" s="278" t="s">
        <v>678</v>
      </c>
      <c r="D70" s="304" t="s">
        <v>763</v>
      </c>
      <c r="E70" s="307"/>
      <c r="F70" s="297"/>
      <c r="G70" s="297"/>
      <c r="H70" s="230">
        <v>2068541.1100000003</v>
      </c>
      <c r="I70" s="230">
        <v>3491031.879999999</v>
      </c>
      <c r="J70" s="269">
        <v>-1422490.7699999986</v>
      </c>
      <c r="K70" s="270">
        <v>-0.40747000282334833</v>
      </c>
    </row>
    <row r="71" spans="1:11" s="227" customFormat="1">
      <c r="B71" s="285"/>
      <c r="C71" s="278" t="s">
        <v>681</v>
      </c>
      <c r="D71" s="304" t="s">
        <v>764</v>
      </c>
      <c r="E71" s="288"/>
      <c r="F71" s="304"/>
      <c r="G71" s="305"/>
      <c r="H71" s="230">
        <v>12057231.630000001</v>
      </c>
      <c r="I71" s="230">
        <v>13436431.59</v>
      </c>
      <c r="J71" s="237">
        <v>-1379199.959999999</v>
      </c>
      <c r="K71" s="238">
        <v>-0.10264629792231905</v>
      </c>
    </row>
    <row r="72" spans="1:11" s="256" customFormat="1">
      <c r="A72" s="256" t="s">
        <v>765</v>
      </c>
      <c r="B72" s="291"/>
      <c r="C72" s="258"/>
      <c r="D72" s="303"/>
      <c r="E72" s="258" t="s">
        <v>627</v>
      </c>
      <c r="F72" s="259" t="s">
        <v>766</v>
      </c>
      <c r="G72" s="303"/>
      <c r="H72" s="246">
        <v>28519.02</v>
      </c>
      <c r="I72" s="246">
        <v>35779.019999999997</v>
      </c>
      <c r="J72" s="252">
        <v>-7259.9999999999964</v>
      </c>
      <c r="K72" s="253">
        <v>-0.20291220944564711</v>
      </c>
    </row>
    <row r="73" spans="1:11" s="271" customFormat="1">
      <c r="A73" s="271" t="s">
        <v>767</v>
      </c>
      <c r="B73" s="266"/>
      <c r="C73" s="267"/>
      <c r="D73" s="302"/>
      <c r="E73" s="258" t="s">
        <v>629</v>
      </c>
      <c r="F73" s="259" t="s">
        <v>768</v>
      </c>
      <c r="G73" s="302"/>
      <c r="H73" s="246">
        <v>5933597.8900000006</v>
      </c>
      <c r="I73" s="246">
        <v>5316294.4400000004</v>
      </c>
      <c r="J73" s="269">
        <v>617303.45000000019</v>
      </c>
      <c r="K73" s="270">
        <v>0.1161153613606097</v>
      </c>
    </row>
    <row r="74" spans="1:11" s="271" customFormat="1">
      <c r="A74" s="271" t="s">
        <v>769</v>
      </c>
      <c r="B74" s="266"/>
      <c r="C74" s="267"/>
      <c r="D74" s="302"/>
      <c r="E74" s="258" t="s">
        <v>648</v>
      </c>
      <c r="F74" s="259" t="s">
        <v>19</v>
      </c>
      <c r="G74" s="302"/>
      <c r="H74" s="246">
        <v>6095114.7200000007</v>
      </c>
      <c r="I74" s="246">
        <v>8084358.1299999999</v>
      </c>
      <c r="J74" s="269">
        <v>-1989243.4099999992</v>
      </c>
      <c r="K74" s="270">
        <v>-0.24606077291630316</v>
      </c>
    </row>
    <row r="75" spans="1:11" s="271" customFormat="1">
      <c r="A75" s="271" t="s">
        <v>770</v>
      </c>
      <c r="B75" s="266"/>
      <c r="C75" s="267" t="s">
        <v>684</v>
      </c>
      <c r="D75" s="302" t="s">
        <v>771</v>
      </c>
      <c r="E75" s="308"/>
      <c r="F75" s="302"/>
      <c r="G75" s="302"/>
      <c r="H75" s="230">
        <v>1007609.48</v>
      </c>
      <c r="I75" s="230">
        <v>1815865.77</v>
      </c>
      <c r="J75" s="269">
        <v>-808256.29</v>
      </c>
      <c r="K75" s="270">
        <v>-0.44510794980181823</v>
      </c>
    </row>
    <row r="76" spans="1:11" s="227" customFormat="1">
      <c r="B76" s="266"/>
      <c r="C76" s="278" t="s">
        <v>772</v>
      </c>
      <c r="D76" s="304" t="s">
        <v>773</v>
      </c>
      <c r="E76" s="288"/>
      <c r="F76" s="304"/>
      <c r="G76" s="305"/>
      <c r="H76" s="230">
        <v>-1326361.9000000027</v>
      </c>
      <c r="I76" s="230">
        <v>894373.62000000197</v>
      </c>
      <c r="J76" s="237">
        <v>-2220735.5200000047</v>
      </c>
      <c r="K76" s="238">
        <v>-2.4830065090694422</v>
      </c>
    </row>
    <row r="77" spans="1:11" s="224" customFormat="1">
      <c r="A77" s="224" t="s">
        <v>774</v>
      </c>
      <c r="B77" s="309"/>
      <c r="C77" s="293"/>
      <c r="D77" s="306"/>
      <c r="E77" s="240" t="s">
        <v>627</v>
      </c>
      <c r="F77" s="306" t="s">
        <v>775</v>
      </c>
      <c r="G77" s="306"/>
      <c r="H77" s="246">
        <v>-1327701.4600000028</v>
      </c>
      <c r="I77" s="246">
        <v>864446.21000000194</v>
      </c>
      <c r="J77" s="242">
        <v>-2192147.6700000046</v>
      </c>
      <c r="K77" s="243">
        <v>-2.5358982949326596</v>
      </c>
    </row>
    <row r="78" spans="1:11" s="224" customFormat="1">
      <c r="A78" s="224" t="s">
        <v>776</v>
      </c>
      <c r="B78" s="309"/>
      <c r="C78" s="293"/>
      <c r="D78" s="306"/>
      <c r="E78" s="240" t="s">
        <v>629</v>
      </c>
      <c r="F78" s="306" t="s">
        <v>777</v>
      </c>
      <c r="G78" s="310"/>
      <c r="H78" s="246">
        <v>1339.5599999999981</v>
      </c>
      <c r="I78" s="246">
        <v>29927.409999999996</v>
      </c>
      <c r="J78" s="242">
        <v>-28587.85</v>
      </c>
      <c r="K78" s="243">
        <v>-0.95523969498195804</v>
      </c>
    </row>
    <row r="79" spans="1:11" s="227" customFormat="1">
      <c r="B79" s="309"/>
      <c r="C79" s="278" t="s">
        <v>778</v>
      </c>
      <c r="D79" s="304" t="s">
        <v>779</v>
      </c>
      <c r="E79" s="288"/>
      <c r="F79" s="304"/>
      <c r="G79" s="305"/>
      <c r="H79" s="230">
        <v>31623480.199999999</v>
      </c>
      <c r="I79" s="230">
        <v>23435927.060000002</v>
      </c>
      <c r="J79" s="237">
        <v>8187553.1399999969</v>
      </c>
      <c r="K79" s="238">
        <v>0.34935904686161778</v>
      </c>
    </row>
    <row r="80" spans="1:11" s="224" customFormat="1">
      <c r="A80" s="224" t="s">
        <v>780</v>
      </c>
      <c r="B80" s="311"/>
      <c r="C80" s="293"/>
      <c r="D80" s="306"/>
      <c r="E80" s="240" t="s">
        <v>627</v>
      </c>
      <c r="F80" s="306" t="s">
        <v>781</v>
      </c>
      <c r="G80" s="310"/>
      <c r="H80" s="246">
        <v>15107470.84</v>
      </c>
      <c r="I80" s="246">
        <v>11952931.59</v>
      </c>
      <c r="J80" s="242">
        <v>3154539.25</v>
      </c>
      <c r="K80" s="243">
        <v>0.26391343631876335</v>
      </c>
    </row>
    <row r="81" spans="1:11" s="224" customFormat="1">
      <c r="A81" s="224" t="s">
        <v>782</v>
      </c>
      <c r="B81" s="311"/>
      <c r="C81" s="293"/>
      <c r="D81" s="306"/>
      <c r="E81" s="240" t="s">
        <v>629</v>
      </c>
      <c r="F81" s="306" t="s">
        <v>783</v>
      </c>
      <c r="G81" s="310"/>
      <c r="H81" s="230">
        <v>0</v>
      </c>
      <c r="I81" s="230">
        <v>0</v>
      </c>
      <c r="J81" s="242">
        <v>0</v>
      </c>
      <c r="K81" s="243" t="s">
        <v>2280</v>
      </c>
    </row>
    <row r="82" spans="1:11" s="224" customFormat="1">
      <c r="A82" s="224" t="s">
        <v>784</v>
      </c>
      <c r="B82" s="311"/>
      <c r="C82" s="293"/>
      <c r="D82" s="306"/>
      <c r="E82" s="240" t="s">
        <v>648</v>
      </c>
      <c r="F82" s="306" t="s">
        <v>785</v>
      </c>
      <c r="G82" s="310"/>
      <c r="H82" s="246">
        <v>15371992</v>
      </c>
      <c r="I82" s="246">
        <v>9950297.9399999995</v>
      </c>
      <c r="J82" s="242">
        <v>5421694.0600000005</v>
      </c>
      <c r="K82" s="243">
        <v>0.5448775597165687</v>
      </c>
    </row>
    <row r="83" spans="1:11" s="224" customFormat="1">
      <c r="A83" s="224" t="s">
        <v>786</v>
      </c>
      <c r="B83" s="311"/>
      <c r="C83" s="293"/>
      <c r="D83" s="306"/>
      <c r="E83" s="240" t="s">
        <v>659</v>
      </c>
      <c r="F83" s="306" t="s">
        <v>20</v>
      </c>
      <c r="G83" s="310"/>
      <c r="H83" s="246">
        <v>1144017.3599999999</v>
      </c>
      <c r="I83" s="246">
        <v>1532697.5300000003</v>
      </c>
      <c r="J83" s="242">
        <v>-388680.17000000039</v>
      </c>
      <c r="K83" s="243">
        <v>-0.25359222050811314</v>
      </c>
    </row>
    <row r="84" spans="1:11" s="227" customFormat="1">
      <c r="B84" s="281"/>
      <c r="C84" s="814" t="s">
        <v>787</v>
      </c>
      <c r="D84" s="814"/>
      <c r="E84" s="814"/>
      <c r="F84" s="814"/>
      <c r="G84" s="815"/>
      <c r="H84" s="282">
        <v>348227933.61000007</v>
      </c>
      <c r="I84" s="282">
        <v>336897112.45000005</v>
      </c>
      <c r="J84" s="283">
        <v>11330821.160000026</v>
      </c>
      <c r="K84" s="284">
        <v>3.3632882981986578E-2</v>
      </c>
    </row>
    <row r="85" spans="1:11" s="224" customFormat="1" ht="19.5" thickBot="1">
      <c r="B85" s="311"/>
      <c r="C85" s="240"/>
      <c r="D85" s="306"/>
      <c r="E85" s="275"/>
      <c r="F85" s="306"/>
      <c r="G85" s="310"/>
      <c r="H85" s="246"/>
      <c r="I85" s="246"/>
      <c r="J85" s="242">
        <v>0</v>
      </c>
      <c r="K85" s="243"/>
    </row>
    <row r="86" spans="1:11" s="312" customFormat="1" ht="20.25" thickTop="1" thickBot="1">
      <c r="B86" s="834" t="s">
        <v>788</v>
      </c>
      <c r="C86" s="835"/>
      <c r="D86" s="835"/>
      <c r="E86" s="835"/>
      <c r="F86" s="835"/>
      <c r="G86" s="836"/>
      <c r="H86" s="313">
        <v>11398546.23999989</v>
      </c>
      <c r="I86" s="313">
        <v>12309526.549999893</v>
      </c>
      <c r="J86" s="314">
        <v>-910980.31000000238</v>
      </c>
      <c r="K86" s="315">
        <v>-7.4006120893415697E-2</v>
      </c>
    </row>
    <row r="87" spans="1:11" s="312" customFormat="1" ht="19.5" thickTop="1">
      <c r="B87" s="316"/>
      <c r="C87" s="317"/>
      <c r="D87" s="317"/>
      <c r="E87" s="318"/>
      <c r="F87" s="319"/>
      <c r="G87" s="320"/>
      <c r="H87" s="321"/>
      <c r="I87" s="321"/>
      <c r="J87" s="322">
        <v>0</v>
      </c>
      <c r="K87" s="323"/>
    </row>
    <row r="88" spans="1:11" s="227" customFormat="1">
      <c r="B88" s="233" t="s">
        <v>789</v>
      </c>
      <c r="C88" s="287" t="s">
        <v>790</v>
      </c>
      <c r="D88" s="288"/>
      <c r="E88" s="287"/>
      <c r="F88" s="304"/>
      <c r="G88" s="305"/>
      <c r="H88" s="230"/>
      <c r="I88" s="230"/>
      <c r="J88" s="237">
        <v>0</v>
      </c>
      <c r="K88" s="238"/>
    </row>
    <row r="89" spans="1:11" s="227" customFormat="1">
      <c r="A89" s="227" t="s">
        <v>791</v>
      </c>
      <c r="B89" s="277"/>
      <c r="C89" s="278" t="s">
        <v>624</v>
      </c>
      <c r="D89" s="304" t="s">
        <v>792</v>
      </c>
      <c r="E89" s="288"/>
      <c r="F89" s="304"/>
      <c r="G89" s="305"/>
      <c r="H89" s="230">
        <v>189.39</v>
      </c>
      <c r="I89" s="230">
        <v>205.88</v>
      </c>
      <c r="J89" s="237">
        <v>-16.490000000000009</v>
      </c>
      <c r="K89" s="238">
        <v>-8.0095201088012477E-2</v>
      </c>
    </row>
    <row r="90" spans="1:11" s="227" customFormat="1">
      <c r="A90" s="227" t="s">
        <v>793</v>
      </c>
      <c r="B90" s="277"/>
      <c r="C90" s="278" t="s">
        <v>634</v>
      </c>
      <c r="D90" s="304" t="s">
        <v>794</v>
      </c>
      <c r="E90" s="288"/>
      <c r="F90" s="304"/>
      <c r="G90" s="305"/>
      <c r="H90" s="230">
        <v>167710.22999999998</v>
      </c>
      <c r="I90" s="230">
        <v>1755764.1</v>
      </c>
      <c r="J90" s="237">
        <v>-1588053.87</v>
      </c>
      <c r="K90" s="238">
        <v>-0.90448020323459177</v>
      </c>
    </row>
    <row r="91" spans="1:11" s="227" customFormat="1">
      <c r="B91" s="281"/>
      <c r="C91" s="814" t="s">
        <v>795</v>
      </c>
      <c r="D91" s="814"/>
      <c r="E91" s="814"/>
      <c r="F91" s="814"/>
      <c r="G91" s="815"/>
      <c r="H91" s="282">
        <v>-167520.83999999997</v>
      </c>
      <c r="I91" s="282">
        <v>-1755558.2200000002</v>
      </c>
      <c r="J91" s="283">
        <v>1588037.3800000004</v>
      </c>
      <c r="K91" s="284">
        <v>-0.90457688153458116</v>
      </c>
    </row>
    <row r="92" spans="1:11" s="224" customFormat="1">
      <c r="B92" s="285"/>
      <c r="C92" s="240"/>
      <c r="D92" s="306"/>
      <c r="E92" s="290"/>
      <c r="F92" s="306"/>
      <c r="G92" s="310"/>
      <c r="H92" s="246"/>
      <c r="I92" s="246"/>
      <c r="J92" s="242">
        <v>0</v>
      </c>
      <c r="K92" s="243"/>
    </row>
    <row r="93" spans="1:11" s="227" customFormat="1">
      <c r="B93" s="233" t="s">
        <v>796</v>
      </c>
      <c r="C93" s="287" t="s">
        <v>797</v>
      </c>
      <c r="D93" s="288"/>
      <c r="E93" s="235"/>
      <c r="F93" s="304"/>
      <c r="G93" s="305"/>
      <c r="H93" s="230"/>
      <c r="I93" s="230"/>
      <c r="J93" s="237">
        <v>0</v>
      </c>
      <c r="K93" s="238"/>
    </row>
    <row r="94" spans="1:11" s="227" customFormat="1">
      <c r="A94" s="227" t="s">
        <v>798</v>
      </c>
      <c r="B94" s="277"/>
      <c r="C94" s="278" t="s">
        <v>624</v>
      </c>
      <c r="D94" s="287" t="s">
        <v>799</v>
      </c>
      <c r="E94" s="288"/>
      <c r="F94" s="235"/>
      <c r="G94" s="236"/>
      <c r="H94" s="230">
        <v>0</v>
      </c>
      <c r="I94" s="230">
        <v>0</v>
      </c>
      <c r="J94" s="237">
        <v>0</v>
      </c>
      <c r="K94" s="238" t="s">
        <v>2280</v>
      </c>
    </row>
    <row r="95" spans="1:11" s="227" customFormat="1">
      <c r="A95" s="227" t="s">
        <v>800</v>
      </c>
      <c r="B95" s="277"/>
      <c r="C95" s="278" t="s">
        <v>634</v>
      </c>
      <c r="D95" s="287" t="s">
        <v>801</v>
      </c>
      <c r="E95" s="288"/>
      <c r="F95" s="235"/>
      <c r="G95" s="236"/>
      <c r="H95" s="230">
        <v>0</v>
      </c>
      <c r="I95" s="230">
        <v>0</v>
      </c>
      <c r="J95" s="237">
        <v>0</v>
      </c>
      <c r="K95" s="238" t="s">
        <v>2280</v>
      </c>
    </row>
    <row r="96" spans="1:11" s="227" customFormat="1">
      <c r="B96" s="281"/>
      <c r="C96" s="814" t="s">
        <v>802</v>
      </c>
      <c r="D96" s="814"/>
      <c r="E96" s="814"/>
      <c r="F96" s="814"/>
      <c r="G96" s="815"/>
      <c r="H96" s="282">
        <v>0</v>
      </c>
      <c r="I96" s="282">
        <v>0</v>
      </c>
      <c r="J96" s="283">
        <v>0</v>
      </c>
      <c r="K96" s="284" t="s">
        <v>2280</v>
      </c>
    </row>
    <row r="97" spans="1:11" s="224" customFormat="1">
      <c r="B97" s="285"/>
      <c r="C97" s="240"/>
      <c r="D97" s="275"/>
      <c r="E97" s="290"/>
      <c r="F97" s="241"/>
      <c r="G97" s="245"/>
      <c r="H97" s="246"/>
      <c r="I97" s="246"/>
      <c r="J97" s="242">
        <v>0</v>
      </c>
      <c r="K97" s="243"/>
    </row>
    <row r="98" spans="1:11" s="227" customFormat="1">
      <c r="B98" s="233" t="s">
        <v>803</v>
      </c>
      <c r="C98" s="287" t="s">
        <v>804</v>
      </c>
      <c r="D98" s="288"/>
      <c r="E98" s="235"/>
      <c r="F98" s="304"/>
      <c r="G98" s="305"/>
      <c r="H98" s="230"/>
      <c r="I98" s="230"/>
      <c r="J98" s="237">
        <v>0</v>
      </c>
      <c r="K98" s="238"/>
    </row>
    <row r="99" spans="1:11" s="227" customFormat="1">
      <c r="B99" s="277"/>
      <c r="C99" s="278" t="s">
        <v>624</v>
      </c>
      <c r="D99" s="287" t="s">
        <v>805</v>
      </c>
      <c r="E99" s="288"/>
      <c r="F99" s="235"/>
      <c r="G99" s="236"/>
      <c r="H99" s="230">
        <v>2678591.6</v>
      </c>
      <c r="I99" s="230">
        <v>3747782.08</v>
      </c>
      <c r="J99" s="237">
        <v>-1069190.48</v>
      </c>
      <c r="K99" s="238">
        <v>-0.28528619252056403</v>
      </c>
    </row>
    <row r="100" spans="1:11" s="224" customFormat="1">
      <c r="A100" s="224" t="s">
        <v>806</v>
      </c>
      <c r="B100" s="285"/>
      <c r="C100" s="293"/>
      <c r="D100" s="306"/>
      <c r="E100" s="240" t="s">
        <v>627</v>
      </c>
      <c r="F100" s="275" t="s">
        <v>807</v>
      </c>
      <c r="G100" s="310"/>
      <c r="H100" s="246">
        <v>0</v>
      </c>
      <c r="I100" s="246">
        <v>0</v>
      </c>
      <c r="J100" s="242">
        <v>0</v>
      </c>
      <c r="K100" s="243" t="s">
        <v>2280</v>
      </c>
    </row>
    <row r="101" spans="1:11" s="224" customFormat="1">
      <c r="A101" s="224" t="s">
        <v>808</v>
      </c>
      <c r="B101" s="285"/>
      <c r="C101" s="293"/>
      <c r="D101" s="306"/>
      <c r="E101" s="240" t="s">
        <v>629</v>
      </c>
      <c r="F101" s="306" t="s">
        <v>21</v>
      </c>
      <c r="G101" s="310"/>
      <c r="H101" s="246">
        <v>2678591.6</v>
      </c>
      <c r="I101" s="246">
        <v>3747782.08</v>
      </c>
      <c r="J101" s="242">
        <v>-1069190.48</v>
      </c>
      <c r="K101" s="243">
        <v>-0.28528619252056403</v>
      </c>
    </row>
    <row r="102" spans="1:11" s="227" customFormat="1">
      <c r="B102" s="277"/>
      <c r="C102" s="278" t="s">
        <v>634</v>
      </c>
      <c r="D102" s="287" t="s">
        <v>809</v>
      </c>
      <c r="E102" s="288"/>
      <c r="F102" s="235"/>
      <c r="G102" s="236"/>
      <c r="H102" s="230">
        <v>3728759.73</v>
      </c>
      <c r="I102" s="230">
        <v>3727130.9100000006</v>
      </c>
      <c r="J102" s="237">
        <v>1628.8199999993667</v>
      </c>
      <c r="K102" s="238">
        <v>4.3701711566642191E-4</v>
      </c>
    </row>
    <row r="103" spans="1:11" s="224" customFormat="1">
      <c r="A103" s="224" t="s">
        <v>810</v>
      </c>
      <c r="B103" s="285"/>
      <c r="C103" s="293"/>
      <c r="D103" s="306"/>
      <c r="E103" s="240" t="s">
        <v>627</v>
      </c>
      <c r="F103" s="275" t="s">
        <v>811</v>
      </c>
      <c r="G103" s="310"/>
      <c r="H103" s="230">
        <v>417</v>
      </c>
      <c r="I103" s="230">
        <v>0</v>
      </c>
      <c r="J103" s="242">
        <v>417</v>
      </c>
      <c r="K103" s="243" t="s">
        <v>2280</v>
      </c>
    </row>
    <row r="104" spans="1:11" s="224" customFormat="1">
      <c r="A104" s="224" t="s">
        <v>812</v>
      </c>
      <c r="B104" s="285"/>
      <c r="C104" s="293"/>
      <c r="D104" s="306"/>
      <c r="E104" s="240" t="s">
        <v>629</v>
      </c>
      <c r="F104" s="306" t="s">
        <v>376</v>
      </c>
      <c r="G104" s="310"/>
      <c r="H104" s="246">
        <v>3728342.73</v>
      </c>
      <c r="I104" s="246">
        <v>3727130.9100000006</v>
      </c>
      <c r="J104" s="242">
        <v>1211.8199999993667</v>
      </c>
      <c r="K104" s="243">
        <v>3.2513480992793102E-4</v>
      </c>
    </row>
    <row r="105" spans="1:11" s="227" customFormat="1">
      <c r="B105" s="281"/>
      <c r="C105" s="814" t="s">
        <v>813</v>
      </c>
      <c r="D105" s="814"/>
      <c r="E105" s="814"/>
      <c r="F105" s="814"/>
      <c r="G105" s="815"/>
      <c r="H105" s="282">
        <v>-1050168.1299999999</v>
      </c>
      <c r="I105" s="282">
        <v>20651.16999999946</v>
      </c>
      <c r="J105" s="283">
        <v>-1070819.2999999993</v>
      </c>
      <c r="K105" s="284">
        <v>-51.852718272137963</v>
      </c>
    </row>
    <row r="106" spans="1:11" s="224" customFormat="1" ht="19.5" thickBot="1">
      <c r="B106" s="311"/>
      <c r="C106" s="240"/>
      <c r="D106" s="306"/>
      <c r="E106" s="275"/>
      <c r="F106" s="306"/>
      <c r="G106" s="310"/>
      <c r="H106" s="246"/>
      <c r="I106" s="246"/>
      <c r="J106" s="242">
        <v>0</v>
      </c>
      <c r="K106" s="243"/>
    </row>
    <row r="107" spans="1:11" s="312" customFormat="1" ht="20.25" thickTop="1" thickBot="1">
      <c r="B107" s="834" t="s">
        <v>814</v>
      </c>
      <c r="C107" s="835"/>
      <c r="D107" s="835"/>
      <c r="E107" s="835"/>
      <c r="F107" s="835"/>
      <c r="G107" s="836"/>
      <c r="H107" s="313">
        <v>10180857.269999892</v>
      </c>
      <c r="I107" s="313">
        <v>10574619.499999892</v>
      </c>
      <c r="J107" s="314">
        <v>-393762.23000000045</v>
      </c>
      <c r="K107" s="315">
        <v>-3.7236538865535962E-2</v>
      </c>
    </row>
    <row r="108" spans="1:11" s="312" customFormat="1" ht="19.5" thickTop="1">
      <c r="B108" s="316"/>
      <c r="C108" s="317"/>
      <c r="D108" s="317"/>
      <c r="E108" s="318"/>
      <c r="F108" s="319"/>
      <c r="G108" s="320"/>
      <c r="H108" s="321"/>
      <c r="I108" s="321"/>
      <c r="J108" s="322">
        <v>0</v>
      </c>
      <c r="K108" s="323"/>
    </row>
    <row r="109" spans="1:11" s="227" customFormat="1" ht="18" customHeight="1">
      <c r="B109" s="233" t="s">
        <v>815</v>
      </c>
      <c r="C109" s="287" t="s">
        <v>816</v>
      </c>
      <c r="D109" s="288"/>
      <c r="E109" s="287"/>
      <c r="F109" s="304"/>
      <c r="G109" s="305"/>
      <c r="H109" s="230"/>
      <c r="I109" s="230"/>
      <c r="J109" s="237">
        <v>0</v>
      </c>
      <c r="K109" s="238"/>
    </row>
    <row r="110" spans="1:11" s="227" customFormat="1">
      <c r="B110" s="277"/>
      <c r="C110" s="278" t="s">
        <v>624</v>
      </c>
      <c r="D110" s="304" t="s">
        <v>817</v>
      </c>
      <c r="E110" s="288"/>
      <c r="F110" s="304"/>
      <c r="G110" s="305"/>
      <c r="H110" s="230">
        <v>9962609.2699999996</v>
      </c>
      <c r="I110" s="230">
        <v>10293741.890000001</v>
      </c>
      <c r="J110" s="237">
        <v>-331132.62000000104</v>
      </c>
      <c r="K110" s="238">
        <v>-3.2168343012533122E-2</v>
      </c>
    </row>
    <row r="111" spans="1:11" s="224" customFormat="1" ht="20.25" customHeight="1">
      <c r="A111" s="224" t="s">
        <v>818</v>
      </c>
      <c r="B111" s="311"/>
      <c r="C111" s="293"/>
      <c r="D111" s="306"/>
      <c r="E111" s="240" t="s">
        <v>627</v>
      </c>
      <c r="F111" s="306" t="s">
        <v>22</v>
      </c>
      <c r="G111" s="310"/>
      <c r="H111" s="246">
        <v>9702651.5299999993</v>
      </c>
      <c r="I111" s="246">
        <v>10025160.99</v>
      </c>
      <c r="J111" s="242">
        <v>-322509.46000000089</v>
      </c>
      <c r="K111" s="243">
        <v>-3.217000308740188E-2</v>
      </c>
    </row>
    <row r="112" spans="1:11" s="224" customFormat="1" ht="13.5" customHeight="1">
      <c r="A112" s="224" t="s">
        <v>819</v>
      </c>
      <c r="B112" s="311"/>
      <c r="C112" s="293"/>
      <c r="D112" s="306"/>
      <c r="E112" s="240" t="s">
        <v>629</v>
      </c>
      <c r="F112" s="306" t="s">
        <v>820</v>
      </c>
      <c r="G112" s="310"/>
      <c r="H112" s="246">
        <v>169659.18</v>
      </c>
      <c r="I112" s="246">
        <v>184710.09</v>
      </c>
      <c r="J112" s="242">
        <v>-15050.910000000003</v>
      </c>
      <c r="K112" s="243">
        <v>-8.1483962245917391E-2</v>
      </c>
    </row>
    <row r="113" spans="1:26" s="224" customFormat="1" ht="13.5" customHeight="1">
      <c r="A113" s="224" t="s">
        <v>821</v>
      </c>
      <c r="B113" s="311"/>
      <c r="C113" s="293"/>
      <c r="D113" s="306"/>
      <c r="E113" s="240" t="s">
        <v>648</v>
      </c>
      <c r="F113" s="306" t="s">
        <v>23</v>
      </c>
      <c r="G113" s="310"/>
      <c r="H113" s="246">
        <v>90298.559999999998</v>
      </c>
      <c r="I113" s="246">
        <v>83870.81</v>
      </c>
      <c r="J113" s="242">
        <v>6427.75</v>
      </c>
      <c r="K113" s="243">
        <v>7.6638701832019984E-2</v>
      </c>
    </row>
    <row r="114" spans="1:26" s="224" customFormat="1">
      <c r="A114" s="224" t="s">
        <v>822</v>
      </c>
      <c r="B114" s="311"/>
      <c r="C114" s="293"/>
      <c r="D114" s="306"/>
      <c r="E114" s="240" t="s">
        <v>659</v>
      </c>
      <c r="F114" s="306" t="s">
        <v>823</v>
      </c>
      <c r="G114" s="310"/>
      <c r="H114" s="246">
        <v>0</v>
      </c>
      <c r="I114" s="246">
        <v>0</v>
      </c>
      <c r="J114" s="242">
        <v>0</v>
      </c>
      <c r="K114" s="243" t="s">
        <v>2280</v>
      </c>
    </row>
    <row r="115" spans="1:26" s="227" customFormat="1">
      <c r="A115" s="227" t="s">
        <v>824</v>
      </c>
      <c r="B115" s="277"/>
      <c r="C115" s="278" t="s">
        <v>634</v>
      </c>
      <c r="D115" s="304" t="s">
        <v>825</v>
      </c>
      <c r="E115" s="288"/>
      <c r="F115" s="304"/>
      <c r="G115" s="305"/>
      <c r="H115" s="230">
        <v>27324</v>
      </c>
      <c r="I115" s="230">
        <v>27614</v>
      </c>
      <c r="J115" s="237">
        <v>-290</v>
      </c>
      <c r="K115" s="238">
        <v>-1.0501919316288839E-2</v>
      </c>
    </row>
    <row r="116" spans="1:26" s="227" customFormat="1" ht="19.5" customHeight="1">
      <c r="A116" s="227" t="s">
        <v>826</v>
      </c>
      <c r="B116" s="277"/>
      <c r="C116" s="278" t="s">
        <v>637</v>
      </c>
      <c r="D116" s="304" t="s">
        <v>827</v>
      </c>
      <c r="E116" s="288"/>
      <c r="F116" s="304"/>
      <c r="G116" s="305"/>
      <c r="H116" s="230">
        <v>0</v>
      </c>
      <c r="I116" s="230">
        <v>0</v>
      </c>
      <c r="J116" s="237">
        <v>0</v>
      </c>
      <c r="K116" s="238" t="s">
        <v>2280</v>
      </c>
    </row>
    <row r="117" spans="1:26" s="227" customFormat="1">
      <c r="B117" s="281"/>
      <c r="C117" s="814" t="s">
        <v>828</v>
      </c>
      <c r="D117" s="814"/>
      <c r="E117" s="814"/>
      <c r="F117" s="814"/>
      <c r="G117" s="815"/>
      <c r="H117" s="282">
        <v>9989933.2699999996</v>
      </c>
      <c r="I117" s="282">
        <v>10321355.890000001</v>
      </c>
      <c r="J117" s="283">
        <v>-331422.62000000104</v>
      </c>
      <c r="K117" s="284">
        <v>-3.2110376149426724E-2</v>
      </c>
    </row>
    <row r="118" spans="1:26" s="224" customFormat="1">
      <c r="B118" s="311"/>
      <c r="C118" s="240"/>
      <c r="D118" s="306"/>
      <c r="E118" s="275"/>
      <c r="F118" s="306"/>
      <c r="G118" s="310"/>
      <c r="H118" s="246"/>
      <c r="I118" s="246"/>
      <c r="J118" s="242">
        <v>0</v>
      </c>
      <c r="K118" s="243"/>
    </row>
    <row r="119" spans="1:26" s="312" customFormat="1">
      <c r="B119" s="233" t="s">
        <v>829</v>
      </c>
      <c r="C119" s="287"/>
      <c r="D119" s="288"/>
      <c r="E119" s="287"/>
      <c r="F119" s="304"/>
      <c r="G119" s="305"/>
      <c r="H119" s="230">
        <v>190923.99999989197</v>
      </c>
      <c r="I119" s="230">
        <v>253263.60999989137</v>
      </c>
      <c r="J119" s="237">
        <v>-62339.609999999404</v>
      </c>
      <c r="K119" s="238">
        <v>-0.24614515287066366</v>
      </c>
    </row>
    <row r="120" spans="1:26" s="224" customFormat="1" ht="19.5" thickBot="1">
      <c r="B120" s="324"/>
      <c r="C120" s="325"/>
      <c r="D120" s="326"/>
      <c r="E120" s="326"/>
      <c r="F120" s="327"/>
      <c r="G120" s="328"/>
      <c r="H120" s="329"/>
      <c r="I120" s="329"/>
      <c r="J120" s="330"/>
      <c r="K120" s="331"/>
    </row>
    <row r="121" spans="1:26">
      <c r="B121" s="332"/>
      <c r="C121" s="332"/>
      <c r="D121" s="333"/>
      <c r="E121" s="333"/>
      <c r="F121" s="333"/>
      <c r="G121" s="334"/>
      <c r="H121" s="335"/>
      <c r="I121" s="335"/>
    </row>
    <row r="122" spans="1:26" ht="21">
      <c r="A122" s="127"/>
      <c r="B122" s="127"/>
      <c r="C122" s="128"/>
      <c r="D122" s="128"/>
      <c r="E122" s="128"/>
      <c r="F122" s="128"/>
      <c r="G122" s="129"/>
      <c r="H122" s="130"/>
      <c r="I122" s="130"/>
      <c r="J122" s="130"/>
      <c r="K122" s="130"/>
      <c r="L122" s="129"/>
      <c r="M122" s="129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</row>
    <row r="123" spans="1:26" s="625" customFormat="1" ht="26.25">
      <c r="A123" s="626"/>
      <c r="B123" s="627"/>
      <c r="C123" s="628"/>
      <c r="D123" s="628"/>
      <c r="E123" s="628"/>
      <c r="F123" s="628"/>
      <c r="G123" s="629" t="s">
        <v>2276</v>
      </c>
      <c r="H123" s="630"/>
      <c r="I123" s="630"/>
      <c r="J123" s="630"/>
      <c r="K123" s="630"/>
      <c r="N123" s="642"/>
      <c r="O123" s="642"/>
      <c r="P123" s="642"/>
      <c r="Q123" s="642"/>
      <c r="R123" s="642"/>
      <c r="S123" s="642"/>
      <c r="T123" s="642"/>
      <c r="U123" s="642"/>
      <c r="V123" s="642"/>
      <c r="W123" s="642"/>
      <c r="X123" s="642"/>
      <c r="Y123" s="642"/>
    </row>
    <row r="124" spans="1:26" s="625" customFormat="1" ht="26.25">
      <c r="A124" s="626"/>
      <c r="B124" s="627"/>
      <c r="C124" s="628"/>
      <c r="D124" s="628"/>
      <c r="E124" s="628"/>
      <c r="F124" s="628"/>
      <c r="G124" s="629" t="s">
        <v>2260</v>
      </c>
      <c r="H124" s="630"/>
      <c r="I124" s="630"/>
      <c r="J124" s="630"/>
      <c r="K124" s="630"/>
    </row>
    <row r="125" spans="1:26" s="625" customFormat="1" ht="26.25">
      <c r="A125" s="626"/>
      <c r="B125" s="627"/>
      <c r="C125" s="628"/>
      <c r="D125" s="628"/>
      <c r="E125" s="628"/>
      <c r="F125" s="628"/>
      <c r="G125" s="632"/>
      <c r="H125" s="630"/>
      <c r="I125" s="630"/>
      <c r="J125" s="619"/>
      <c r="K125" s="630"/>
      <c r="N125" s="642"/>
      <c r="O125" s="642"/>
      <c r="P125" s="642"/>
      <c r="Q125" s="642"/>
      <c r="R125" s="642"/>
      <c r="S125" s="642"/>
      <c r="T125" s="642"/>
      <c r="U125" s="642"/>
      <c r="V125" s="642"/>
      <c r="W125" s="642"/>
      <c r="X125" s="642"/>
      <c r="Y125" s="642"/>
      <c r="Z125" s="642"/>
    </row>
    <row r="126" spans="1:26" s="625" customFormat="1" ht="26.25">
      <c r="A126" s="626"/>
      <c r="B126" s="627"/>
      <c r="C126" s="628"/>
      <c r="D126" s="628"/>
      <c r="E126" s="628"/>
      <c r="F126" s="628"/>
      <c r="G126" s="632"/>
      <c r="H126" s="630"/>
      <c r="I126" s="630"/>
      <c r="J126" s="619"/>
      <c r="K126" s="630"/>
      <c r="N126" s="642"/>
      <c r="O126" s="642"/>
      <c r="P126" s="642"/>
      <c r="Q126" s="642"/>
      <c r="R126" s="642"/>
      <c r="S126" s="642"/>
      <c r="T126" s="642"/>
      <c r="U126" s="642"/>
      <c r="V126" s="642"/>
      <c r="W126" s="642"/>
      <c r="X126" s="642"/>
      <c r="Y126" s="642"/>
      <c r="Z126" s="642"/>
    </row>
    <row r="127" spans="1:26" s="625" customFormat="1" ht="26.25">
      <c r="A127" s="626"/>
      <c r="B127" s="627"/>
      <c r="C127" s="628"/>
      <c r="D127" s="628"/>
      <c r="E127" s="628"/>
      <c r="F127" s="628"/>
      <c r="G127" s="632"/>
      <c r="H127" s="630"/>
      <c r="I127" s="630"/>
      <c r="J127" s="630"/>
      <c r="K127" s="630"/>
    </row>
    <row r="128" spans="1:26" s="625" customFormat="1" ht="26.25">
      <c r="B128" s="643"/>
      <c r="C128" s="643"/>
      <c r="D128" s="644"/>
      <c r="E128" s="644"/>
      <c r="F128" s="644"/>
      <c r="G128" s="645"/>
      <c r="H128" s="646"/>
      <c r="I128" s="837" t="s">
        <v>830</v>
      </c>
      <c r="J128" s="837"/>
    </row>
    <row r="129" spans="2:20" s="625" customFormat="1" ht="26.25">
      <c r="B129" s="643"/>
      <c r="C129" s="643"/>
      <c r="D129" s="644"/>
      <c r="E129" s="644"/>
      <c r="F129" s="644"/>
      <c r="G129" s="645"/>
      <c r="H129" s="645"/>
      <c r="I129" s="837" t="s">
        <v>2261</v>
      </c>
      <c r="J129" s="837"/>
      <c r="S129" s="837"/>
      <c r="T129" s="837"/>
    </row>
    <row r="130" spans="2:20" s="625" customFormat="1" ht="24" customHeight="1">
      <c r="B130" s="643"/>
      <c r="C130" s="643"/>
      <c r="D130" s="644"/>
      <c r="E130" s="644"/>
      <c r="F130" s="644"/>
      <c r="G130" s="645"/>
      <c r="H130" s="645"/>
      <c r="I130" s="631"/>
      <c r="J130" s="665"/>
      <c r="S130" s="837"/>
      <c r="T130" s="837"/>
    </row>
    <row r="131" spans="2:20">
      <c r="B131" s="332"/>
      <c r="C131" s="332"/>
      <c r="D131" s="333"/>
      <c r="E131" s="333"/>
      <c r="F131" s="333"/>
      <c r="G131" s="334"/>
    </row>
    <row r="132" spans="2:20">
      <c r="B132" s="332"/>
      <c r="C132" s="332"/>
      <c r="D132" s="333"/>
      <c r="E132" s="333"/>
      <c r="F132" s="333"/>
      <c r="G132" s="334"/>
    </row>
    <row r="133" spans="2:20">
      <c r="B133" s="332"/>
      <c r="C133" s="332"/>
      <c r="D133" s="333"/>
      <c r="E133" s="333"/>
      <c r="F133" s="333"/>
      <c r="G133" s="334"/>
    </row>
    <row r="134" spans="2:20">
      <c r="B134" s="332"/>
      <c r="C134" s="332"/>
      <c r="D134" s="333"/>
      <c r="E134" s="333"/>
      <c r="F134" s="333"/>
      <c r="G134" s="334"/>
    </row>
    <row r="135" spans="2:20">
      <c r="B135" s="332"/>
      <c r="C135" s="332"/>
      <c r="D135" s="333"/>
      <c r="E135" s="333"/>
      <c r="F135" s="333"/>
      <c r="G135" s="334"/>
    </row>
    <row r="136" spans="2:20">
      <c r="B136" s="332"/>
      <c r="C136" s="332"/>
      <c r="D136" s="333"/>
      <c r="E136" s="333"/>
      <c r="F136" s="333"/>
      <c r="G136" s="334"/>
    </row>
    <row r="137" spans="2:20" s="223" customFormat="1">
      <c r="B137" s="332"/>
      <c r="C137" s="332"/>
      <c r="D137" s="333"/>
      <c r="E137" s="333"/>
      <c r="F137" s="333"/>
      <c r="G137" s="334"/>
      <c r="H137" s="222"/>
      <c r="I137" s="222"/>
      <c r="J137" s="222"/>
      <c r="K137" s="222"/>
      <c r="L137" s="222"/>
      <c r="M137" s="222"/>
      <c r="N137" s="222"/>
      <c r="O137" s="222"/>
    </row>
    <row r="138" spans="2:20" s="223" customFormat="1">
      <c r="B138" s="332"/>
      <c r="C138" s="332"/>
      <c r="D138" s="333"/>
      <c r="E138" s="333"/>
      <c r="F138" s="333"/>
      <c r="G138" s="334"/>
      <c r="H138" s="222"/>
      <c r="I138" s="222"/>
      <c r="J138" s="222"/>
      <c r="K138" s="222"/>
      <c r="L138" s="222"/>
      <c r="M138" s="222"/>
      <c r="N138" s="222"/>
      <c r="O138" s="222"/>
    </row>
    <row r="139" spans="2:20" s="223" customFormat="1">
      <c r="B139" s="332"/>
      <c r="C139" s="332"/>
      <c r="D139" s="333"/>
      <c r="E139" s="333"/>
      <c r="F139" s="333"/>
      <c r="G139" s="334"/>
      <c r="H139" s="222"/>
      <c r="I139" s="222"/>
      <c r="J139" s="222"/>
      <c r="K139" s="222"/>
      <c r="L139" s="222"/>
      <c r="M139" s="222"/>
      <c r="N139" s="222"/>
      <c r="O139" s="222"/>
    </row>
    <row r="140" spans="2:20" s="223" customFormat="1">
      <c r="B140" s="332"/>
      <c r="C140" s="332"/>
      <c r="D140" s="333"/>
      <c r="E140" s="333"/>
      <c r="F140" s="333"/>
      <c r="G140" s="334"/>
      <c r="H140" s="222"/>
      <c r="I140" s="222"/>
      <c r="J140" s="222"/>
      <c r="K140" s="222"/>
      <c r="L140" s="222"/>
      <c r="M140" s="222"/>
      <c r="N140" s="222"/>
      <c r="O140" s="222"/>
    </row>
    <row r="141" spans="2:20" s="223" customFormat="1">
      <c r="B141" s="332"/>
      <c r="C141" s="332"/>
      <c r="D141" s="333"/>
      <c r="E141" s="333"/>
      <c r="F141" s="333"/>
      <c r="G141" s="334"/>
      <c r="H141" s="222"/>
      <c r="I141" s="222"/>
      <c r="J141" s="222"/>
      <c r="K141" s="222"/>
      <c r="L141" s="222"/>
      <c r="M141" s="222"/>
      <c r="N141" s="222"/>
      <c r="O141" s="222"/>
    </row>
    <row r="142" spans="2:20" s="223" customFormat="1">
      <c r="B142" s="332"/>
      <c r="C142" s="332"/>
      <c r="D142" s="333"/>
      <c r="E142" s="333"/>
      <c r="F142" s="333"/>
      <c r="G142" s="334"/>
      <c r="H142" s="222"/>
      <c r="I142" s="222"/>
      <c r="J142" s="222"/>
      <c r="K142" s="222"/>
      <c r="L142" s="222"/>
      <c r="M142" s="222"/>
      <c r="N142" s="222"/>
      <c r="O142" s="222"/>
    </row>
    <row r="143" spans="2:20" s="223" customFormat="1">
      <c r="B143" s="332"/>
      <c r="C143" s="332"/>
      <c r="D143" s="333"/>
      <c r="E143" s="333"/>
      <c r="F143" s="333"/>
      <c r="G143" s="334"/>
      <c r="H143" s="222"/>
      <c r="I143" s="222"/>
      <c r="J143" s="222"/>
      <c r="K143" s="222"/>
      <c r="L143" s="222"/>
      <c r="M143" s="222"/>
      <c r="N143" s="222"/>
      <c r="O143" s="222"/>
    </row>
    <row r="144" spans="2:20" s="223" customFormat="1">
      <c r="B144" s="332"/>
      <c r="C144" s="332"/>
      <c r="D144" s="333"/>
      <c r="E144" s="333"/>
      <c r="F144" s="333"/>
      <c r="G144" s="334"/>
      <c r="H144" s="222"/>
      <c r="I144" s="222"/>
      <c r="J144" s="222"/>
      <c r="K144" s="222"/>
      <c r="L144" s="222"/>
      <c r="M144" s="222"/>
      <c r="N144" s="222"/>
      <c r="O144" s="222"/>
    </row>
    <row r="145" spans="2:15" s="223" customFormat="1">
      <c r="B145" s="332"/>
      <c r="C145" s="332"/>
      <c r="D145" s="333"/>
      <c r="E145" s="333"/>
      <c r="F145" s="333"/>
      <c r="G145" s="334"/>
      <c r="H145" s="222"/>
      <c r="I145" s="222"/>
      <c r="J145" s="222"/>
      <c r="K145" s="222"/>
      <c r="L145" s="222"/>
      <c r="M145" s="222"/>
      <c r="N145" s="222"/>
      <c r="O145" s="222"/>
    </row>
    <row r="146" spans="2:15" s="223" customFormat="1">
      <c r="B146" s="332"/>
      <c r="C146" s="332"/>
      <c r="D146" s="333"/>
      <c r="E146" s="333"/>
      <c r="F146" s="333"/>
      <c r="G146" s="334"/>
      <c r="H146" s="222"/>
      <c r="I146" s="222"/>
      <c r="J146" s="222"/>
      <c r="K146" s="222"/>
      <c r="L146" s="222"/>
      <c r="M146" s="222"/>
      <c r="N146" s="222"/>
      <c r="O146" s="222"/>
    </row>
    <row r="147" spans="2:15" s="223" customFormat="1">
      <c r="B147" s="332"/>
      <c r="C147" s="332"/>
      <c r="D147" s="333"/>
      <c r="E147" s="333"/>
      <c r="F147" s="333"/>
      <c r="G147" s="334"/>
      <c r="H147" s="222"/>
      <c r="I147" s="222"/>
      <c r="J147" s="222"/>
      <c r="K147" s="222"/>
      <c r="L147" s="222"/>
      <c r="M147" s="222"/>
      <c r="N147" s="222"/>
      <c r="O147" s="222"/>
    </row>
    <row r="148" spans="2:15" s="223" customFormat="1">
      <c r="B148" s="332"/>
      <c r="C148" s="332"/>
      <c r="D148" s="333"/>
      <c r="E148" s="333"/>
      <c r="F148" s="333"/>
      <c r="G148" s="334"/>
      <c r="H148" s="222"/>
      <c r="I148" s="222"/>
      <c r="J148" s="222"/>
      <c r="K148" s="222"/>
      <c r="L148" s="222"/>
      <c r="M148" s="222"/>
      <c r="N148" s="222"/>
      <c r="O148" s="222"/>
    </row>
    <row r="149" spans="2:15" s="223" customFormat="1">
      <c r="B149" s="332"/>
      <c r="C149" s="332"/>
      <c r="D149" s="333"/>
      <c r="E149" s="333"/>
      <c r="F149" s="333"/>
      <c r="G149" s="334"/>
      <c r="H149" s="222"/>
      <c r="I149" s="222"/>
      <c r="J149" s="222"/>
      <c r="K149" s="222"/>
      <c r="L149" s="222"/>
      <c r="M149" s="222"/>
      <c r="N149" s="222"/>
      <c r="O149" s="222"/>
    </row>
    <row r="150" spans="2:15" s="223" customFormat="1">
      <c r="B150" s="332"/>
      <c r="C150" s="332"/>
      <c r="D150" s="333"/>
      <c r="E150" s="333"/>
      <c r="F150" s="333"/>
      <c r="G150" s="334"/>
      <c r="H150" s="222"/>
      <c r="I150" s="222"/>
      <c r="J150" s="222"/>
      <c r="K150" s="222"/>
      <c r="L150" s="222"/>
      <c r="M150" s="222"/>
      <c r="N150" s="222"/>
      <c r="O150" s="222"/>
    </row>
    <row r="151" spans="2:15" s="223" customFormat="1">
      <c r="B151" s="332"/>
      <c r="C151" s="332"/>
      <c r="D151" s="333"/>
      <c r="E151" s="333"/>
      <c r="F151" s="333"/>
      <c r="G151" s="334"/>
      <c r="H151" s="222"/>
      <c r="I151" s="222"/>
      <c r="J151" s="222"/>
      <c r="K151" s="222"/>
      <c r="L151" s="222"/>
      <c r="M151" s="222"/>
      <c r="N151" s="222"/>
      <c r="O151" s="222"/>
    </row>
    <row r="152" spans="2:15" s="223" customFormat="1">
      <c r="B152" s="332"/>
      <c r="C152" s="332"/>
      <c r="D152" s="333"/>
      <c r="E152" s="333"/>
      <c r="F152" s="333"/>
      <c r="G152" s="334"/>
      <c r="H152" s="222"/>
      <c r="I152" s="222"/>
      <c r="J152" s="222"/>
      <c r="K152" s="222"/>
      <c r="L152" s="222"/>
      <c r="M152" s="222"/>
      <c r="N152" s="222"/>
      <c r="O152" s="222"/>
    </row>
    <row r="153" spans="2:15" s="223" customFormat="1">
      <c r="B153" s="332"/>
      <c r="C153" s="332"/>
      <c r="D153" s="333"/>
      <c r="E153" s="333"/>
      <c r="F153" s="333"/>
      <c r="G153" s="334"/>
      <c r="H153" s="222"/>
      <c r="I153" s="222"/>
      <c r="J153" s="222"/>
      <c r="K153" s="222"/>
      <c r="L153" s="222"/>
      <c r="M153" s="222"/>
      <c r="N153" s="222"/>
      <c r="O153" s="222"/>
    </row>
    <row r="154" spans="2:15" s="223" customFormat="1">
      <c r="B154" s="332"/>
      <c r="C154" s="332"/>
      <c r="D154" s="333"/>
      <c r="E154" s="333"/>
      <c r="F154" s="333"/>
      <c r="G154" s="334"/>
      <c r="H154" s="222"/>
      <c r="I154" s="222"/>
      <c r="J154" s="222"/>
      <c r="K154" s="222"/>
      <c r="L154" s="222"/>
      <c r="M154" s="222"/>
      <c r="N154" s="222"/>
      <c r="O154" s="222"/>
    </row>
    <row r="155" spans="2:15" s="223" customFormat="1">
      <c r="B155" s="332"/>
      <c r="C155" s="332"/>
      <c r="D155" s="333"/>
      <c r="E155" s="333"/>
      <c r="F155" s="333"/>
      <c r="G155" s="334"/>
      <c r="H155" s="222"/>
      <c r="I155" s="222"/>
      <c r="J155" s="222"/>
      <c r="K155" s="222"/>
      <c r="L155" s="222"/>
      <c r="M155" s="222"/>
      <c r="N155" s="222"/>
      <c r="O155" s="222"/>
    </row>
    <row r="156" spans="2:15" s="223" customFormat="1">
      <c r="B156" s="332"/>
      <c r="C156" s="332"/>
      <c r="D156" s="333"/>
      <c r="E156" s="333"/>
      <c r="F156" s="333"/>
      <c r="G156" s="334"/>
      <c r="H156" s="222"/>
      <c r="I156" s="222"/>
      <c r="J156" s="222"/>
      <c r="K156" s="222"/>
      <c r="L156" s="222"/>
      <c r="M156" s="222"/>
      <c r="N156" s="222"/>
      <c r="O156" s="222"/>
    </row>
    <row r="157" spans="2:15" s="223" customFormat="1">
      <c r="B157" s="332"/>
      <c r="C157" s="332"/>
      <c r="D157" s="333"/>
      <c r="E157" s="333"/>
      <c r="F157" s="333"/>
      <c r="G157" s="334"/>
      <c r="H157" s="222"/>
      <c r="I157" s="222"/>
      <c r="J157" s="222"/>
      <c r="K157" s="222"/>
      <c r="L157" s="222"/>
      <c r="M157" s="222"/>
      <c r="N157" s="222"/>
      <c r="O157" s="222"/>
    </row>
    <row r="158" spans="2:15" s="223" customFormat="1">
      <c r="B158" s="332"/>
      <c r="C158" s="332"/>
      <c r="D158" s="333"/>
      <c r="E158" s="333"/>
      <c r="F158" s="333"/>
      <c r="G158" s="334"/>
      <c r="H158" s="222"/>
      <c r="I158" s="222"/>
      <c r="J158" s="222"/>
      <c r="K158" s="222"/>
      <c r="L158" s="222"/>
      <c r="M158" s="222"/>
      <c r="N158" s="222"/>
      <c r="O158" s="222"/>
    </row>
    <row r="159" spans="2:15" s="223" customFormat="1">
      <c r="B159" s="332"/>
      <c r="C159" s="332"/>
      <c r="D159" s="333"/>
      <c r="E159" s="333"/>
      <c r="F159" s="333"/>
      <c r="G159" s="334"/>
      <c r="H159" s="222"/>
      <c r="I159" s="222"/>
      <c r="J159" s="222"/>
      <c r="K159" s="222"/>
      <c r="L159" s="222"/>
      <c r="M159" s="222"/>
      <c r="N159" s="222"/>
      <c r="O159" s="222"/>
    </row>
    <row r="160" spans="2:15" s="223" customFormat="1">
      <c r="B160" s="332"/>
      <c r="C160" s="332"/>
      <c r="D160" s="333"/>
      <c r="E160" s="333"/>
      <c r="F160" s="333"/>
      <c r="G160" s="334"/>
      <c r="H160" s="222"/>
      <c r="I160" s="222"/>
      <c r="J160" s="222"/>
      <c r="K160" s="222"/>
      <c r="L160" s="222"/>
      <c r="M160" s="222"/>
      <c r="N160" s="222"/>
      <c r="O160" s="222"/>
    </row>
    <row r="161" spans="2:15" s="223" customFormat="1">
      <c r="B161" s="332"/>
      <c r="C161" s="332"/>
      <c r="D161" s="333"/>
      <c r="E161" s="333"/>
      <c r="F161" s="333"/>
      <c r="G161" s="334"/>
      <c r="H161" s="222"/>
      <c r="I161" s="222"/>
      <c r="J161" s="222"/>
      <c r="K161" s="222"/>
      <c r="L161" s="222"/>
      <c r="M161" s="222"/>
      <c r="N161" s="222"/>
      <c r="O161" s="222"/>
    </row>
    <row r="162" spans="2:15" s="223" customFormat="1">
      <c r="B162" s="336"/>
      <c r="C162" s="336"/>
      <c r="G162" s="222"/>
      <c r="H162" s="222"/>
      <c r="I162" s="222"/>
      <c r="J162" s="222"/>
      <c r="K162" s="222"/>
      <c r="L162" s="222"/>
      <c r="M162" s="222"/>
      <c r="N162" s="222"/>
      <c r="O162" s="222"/>
    </row>
    <row r="163" spans="2:15" s="223" customFormat="1">
      <c r="B163" s="336"/>
      <c r="C163" s="336"/>
      <c r="G163" s="222"/>
      <c r="H163" s="222"/>
      <c r="I163" s="222"/>
      <c r="J163" s="222"/>
      <c r="K163" s="222"/>
      <c r="L163" s="222"/>
      <c r="M163" s="222"/>
      <c r="N163" s="222"/>
      <c r="O163" s="222"/>
    </row>
    <row r="164" spans="2:15" s="223" customFormat="1">
      <c r="B164" s="336"/>
      <c r="C164" s="336"/>
      <c r="G164" s="222"/>
      <c r="H164" s="222"/>
      <c r="I164" s="222"/>
      <c r="J164" s="222"/>
      <c r="K164" s="222"/>
      <c r="L164" s="222"/>
      <c r="M164" s="222"/>
      <c r="N164" s="222"/>
      <c r="O164" s="222"/>
    </row>
    <row r="165" spans="2:15" s="223" customFormat="1">
      <c r="B165" s="336"/>
      <c r="C165" s="336"/>
      <c r="G165" s="222"/>
      <c r="H165" s="222"/>
      <c r="I165" s="222"/>
      <c r="J165" s="222"/>
      <c r="K165" s="222"/>
      <c r="L165" s="222"/>
      <c r="M165" s="222"/>
      <c r="N165" s="222"/>
      <c r="O165" s="222"/>
    </row>
    <row r="166" spans="2:15" s="223" customFormat="1">
      <c r="B166" s="336"/>
      <c r="C166" s="336"/>
      <c r="G166" s="222"/>
      <c r="H166" s="222"/>
      <c r="I166" s="222"/>
      <c r="J166" s="222"/>
      <c r="K166" s="222"/>
      <c r="L166" s="222"/>
      <c r="M166" s="222"/>
      <c r="N166" s="222"/>
      <c r="O166" s="222"/>
    </row>
    <row r="167" spans="2:15" s="223" customFormat="1">
      <c r="B167" s="336"/>
      <c r="C167" s="336"/>
      <c r="G167" s="222"/>
      <c r="H167" s="222"/>
      <c r="I167" s="222"/>
      <c r="J167" s="222"/>
      <c r="K167" s="222"/>
      <c r="L167" s="222"/>
      <c r="M167" s="222"/>
      <c r="N167" s="222"/>
      <c r="O167" s="222"/>
    </row>
    <row r="168" spans="2:15" s="223" customFormat="1">
      <c r="B168" s="336"/>
      <c r="C168" s="336"/>
      <c r="G168" s="222"/>
      <c r="H168" s="222"/>
      <c r="I168" s="222"/>
      <c r="J168" s="222"/>
      <c r="K168" s="222"/>
      <c r="L168" s="222"/>
      <c r="M168" s="222"/>
      <c r="N168" s="222"/>
      <c r="O168" s="222"/>
    </row>
    <row r="169" spans="2:15" s="223" customFormat="1">
      <c r="B169" s="336"/>
      <c r="C169" s="336"/>
      <c r="G169" s="222"/>
      <c r="H169" s="222"/>
      <c r="I169" s="222"/>
      <c r="J169" s="222"/>
      <c r="K169" s="222"/>
      <c r="L169" s="222"/>
      <c r="M169" s="222"/>
      <c r="N169" s="222"/>
      <c r="O169" s="222"/>
    </row>
    <row r="170" spans="2:15" s="223" customFormat="1">
      <c r="B170" s="336"/>
      <c r="C170" s="336"/>
      <c r="G170" s="222"/>
      <c r="H170" s="222"/>
      <c r="I170" s="222"/>
      <c r="J170" s="222"/>
      <c r="K170" s="222"/>
      <c r="L170" s="222"/>
      <c r="M170" s="222"/>
      <c r="N170" s="222"/>
      <c r="O170" s="222"/>
    </row>
    <row r="171" spans="2:15" s="223" customFormat="1">
      <c r="B171" s="336"/>
      <c r="C171" s="336"/>
      <c r="G171" s="222"/>
      <c r="H171" s="222"/>
      <c r="I171" s="222"/>
      <c r="J171" s="222"/>
      <c r="K171" s="222"/>
      <c r="L171" s="222"/>
      <c r="M171" s="222"/>
      <c r="N171" s="222"/>
      <c r="O171" s="222"/>
    </row>
    <row r="172" spans="2:15" s="223" customFormat="1">
      <c r="B172" s="336"/>
      <c r="C172" s="336"/>
      <c r="G172" s="222"/>
      <c r="H172" s="222"/>
      <c r="I172" s="222"/>
      <c r="J172" s="222"/>
      <c r="K172" s="222"/>
      <c r="L172" s="222"/>
      <c r="M172" s="222"/>
      <c r="N172" s="222"/>
      <c r="O172" s="222"/>
    </row>
    <row r="173" spans="2:15" s="223" customFormat="1">
      <c r="B173" s="336"/>
      <c r="C173" s="336"/>
      <c r="G173" s="222"/>
      <c r="H173" s="222"/>
      <c r="I173" s="222"/>
      <c r="J173" s="222"/>
      <c r="K173" s="222"/>
      <c r="L173" s="222"/>
      <c r="M173" s="222"/>
      <c r="N173" s="222"/>
      <c r="O173" s="222"/>
    </row>
    <row r="174" spans="2:15" s="223" customFormat="1">
      <c r="B174" s="336"/>
      <c r="C174" s="336"/>
      <c r="G174" s="222"/>
      <c r="H174" s="222"/>
      <c r="I174" s="222"/>
      <c r="J174" s="222"/>
      <c r="K174" s="222"/>
      <c r="L174" s="222"/>
      <c r="M174" s="222"/>
      <c r="N174" s="222"/>
      <c r="O174" s="222"/>
    </row>
    <row r="175" spans="2:15" s="223" customFormat="1">
      <c r="B175" s="336"/>
      <c r="C175" s="336"/>
      <c r="G175" s="222"/>
      <c r="H175" s="222"/>
      <c r="I175" s="222"/>
      <c r="J175" s="222"/>
      <c r="K175" s="222"/>
      <c r="L175" s="222"/>
      <c r="M175" s="222"/>
      <c r="N175" s="222"/>
      <c r="O175" s="222"/>
    </row>
    <row r="176" spans="2:15" s="223" customFormat="1">
      <c r="B176" s="336"/>
      <c r="C176" s="336"/>
      <c r="G176" s="222"/>
      <c r="H176" s="222"/>
      <c r="I176" s="222"/>
      <c r="J176" s="222"/>
      <c r="K176" s="222"/>
      <c r="L176" s="222"/>
      <c r="M176" s="222"/>
      <c r="N176" s="222"/>
      <c r="O176" s="222"/>
    </row>
    <row r="177" spans="2:15" s="223" customFormat="1">
      <c r="B177" s="336"/>
      <c r="C177" s="336"/>
      <c r="G177" s="222"/>
      <c r="H177" s="222"/>
      <c r="I177" s="222"/>
      <c r="J177" s="222"/>
      <c r="K177" s="222"/>
      <c r="L177" s="222"/>
      <c r="M177" s="222"/>
      <c r="N177" s="222"/>
      <c r="O177" s="222"/>
    </row>
    <row r="178" spans="2:15" s="223" customFormat="1">
      <c r="B178" s="336"/>
      <c r="C178" s="336"/>
      <c r="G178" s="222"/>
      <c r="H178" s="222"/>
      <c r="I178" s="222"/>
      <c r="J178" s="222"/>
      <c r="K178" s="222"/>
      <c r="L178" s="222"/>
      <c r="M178" s="222"/>
      <c r="N178" s="222"/>
      <c r="O178" s="222"/>
    </row>
    <row r="179" spans="2:15" s="223" customFormat="1">
      <c r="B179" s="336"/>
      <c r="C179" s="336"/>
      <c r="G179" s="222"/>
      <c r="H179" s="222"/>
      <c r="I179" s="222"/>
      <c r="J179" s="222"/>
      <c r="K179" s="222"/>
      <c r="L179" s="222"/>
      <c r="M179" s="222"/>
      <c r="N179" s="222"/>
      <c r="O179" s="222"/>
    </row>
    <row r="180" spans="2:15" s="223" customFormat="1">
      <c r="B180" s="336"/>
      <c r="C180" s="336"/>
      <c r="G180" s="222"/>
      <c r="H180" s="222"/>
      <c r="I180" s="222"/>
      <c r="J180" s="222"/>
      <c r="K180" s="222"/>
      <c r="L180" s="222"/>
      <c r="M180" s="222"/>
      <c r="N180" s="222"/>
      <c r="O180" s="222"/>
    </row>
    <row r="181" spans="2:15" s="223" customFormat="1">
      <c r="B181" s="336"/>
      <c r="C181" s="336"/>
      <c r="G181" s="222"/>
      <c r="H181" s="222"/>
      <c r="I181" s="222"/>
      <c r="J181" s="222"/>
      <c r="K181" s="222"/>
      <c r="L181" s="222"/>
      <c r="M181" s="222"/>
      <c r="N181" s="222"/>
      <c r="O181" s="222"/>
    </row>
    <row r="182" spans="2:15" s="223" customFormat="1">
      <c r="B182" s="336"/>
      <c r="C182" s="336"/>
      <c r="G182" s="222"/>
      <c r="H182" s="222"/>
      <c r="I182" s="222"/>
      <c r="J182" s="222"/>
      <c r="K182" s="222"/>
      <c r="L182" s="222"/>
      <c r="M182" s="222"/>
      <c r="N182" s="222"/>
      <c r="O182" s="222"/>
    </row>
    <row r="183" spans="2:15" s="223" customFormat="1">
      <c r="B183" s="336"/>
      <c r="C183" s="336"/>
      <c r="G183" s="222"/>
      <c r="H183" s="222"/>
      <c r="I183" s="222"/>
      <c r="J183" s="222"/>
      <c r="K183" s="222"/>
      <c r="L183" s="222"/>
      <c r="M183" s="222"/>
      <c r="N183" s="222"/>
      <c r="O183" s="222"/>
    </row>
    <row r="184" spans="2:15" s="223" customFormat="1">
      <c r="B184" s="336"/>
      <c r="C184" s="336"/>
      <c r="G184" s="222"/>
      <c r="H184" s="222"/>
      <c r="I184" s="222"/>
      <c r="J184" s="222"/>
      <c r="K184" s="222"/>
      <c r="L184" s="222"/>
      <c r="M184" s="222"/>
      <c r="N184" s="222"/>
      <c r="O184" s="222"/>
    </row>
    <row r="185" spans="2:15" s="223" customFormat="1">
      <c r="B185" s="336"/>
      <c r="C185" s="336"/>
      <c r="G185" s="222"/>
      <c r="H185" s="222"/>
      <c r="I185" s="222"/>
      <c r="J185" s="222"/>
      <c r="K185" s="222"/>
      <c r="L185" s="222"/>
      <c r="M185" s="222"/>
      <c r="N185" s="222"/>
      <c r="O185" s="222"/>
    </row>
    <row r="186" spans="2:15" s="223" customFormat="1">
      <c r="B186" s="336"/>
      <c r="C186" s="336"/>
      <c r="G186" s="222"/>
      <c r="H186" s="222"/>
      <c r="I186" s="222"/>
      <c r="J186" s="222"/>
      <c r="K186" s="222"/>
      <c r="L186" s="222"/>
      <c r="M186" s="222"/>
      <c r="N186" s="222"/>
      <c r="O186" s="222"/>
    </row>
    <row r="187" spans="2:15" s="223" customFormat="1">
      <c r="B187" s="336"/>
      <c r="C187" s="336"/>
      <c r="G187" s="222"/>
      <c r="H187" s="222"/>
      <c r="I187" s="222"/>
      <c r="J187" s="222"/>
      <c r="K187" s="222"/>
      <c r="L187" s="222"/>
      <c r="M187" s="222"/>
      <c r="N187" s="222"/>
      <c r="O187" s="222"/>
    </row>
    <row r="188" spans="2:15" s="223" customFormat="1">
      <c r="B188" s="336"/>
      <c r="C188" s="336"/>
      <c r="G188" s="222"/>
      <c r="H188" s="222"/>
      <c r="I188" s="222"/>
      <c r="J188" s="222"/>
      <c r="K188" s="222"/>
      <c r="L188" s="222"/>
      <c r="M188" s="222"/>
      <c r="N188" s="222"/>
      <c r="O188" s="222"/>
    </row>
    <row r="189" spans="2:15" s="223" customFormat="1">
      <c r="B189" s="336"/>
      <c r="C189" s="336"/>
      <c r="G189" s="222"/>
      <c r="H189" s="222"/>
      <c r="I189" s="222"/>
      <c r="J189" s="222"/>
      <c r="K189" s="222"/>
      <c r="L189" s="222"/>
      <c r="M189" s="222"/>
      <c r="N189" s="222"/>
      <c r="O189" s="222"/>
    </row>
    <row r="190" spans="2:15" s="223" customFormat="1">
      <c r="B190" s="336"/>
      <c r="C190" s="336"/>
      <c r="G190" s="222"/>
      <c r="H190" s="222"/>
      <c r="I190" s="222"/>
      <c r="J190" s="222"/>
      <c r="K190" s="222"/>
      <c r="L190" s="222"/>
      <c r="M190" s="222"/>
      <c r="N190" s="222"/>
      <c r="O190" s="222"/>
    </row>
    <row r="191" spans="2:15" s="223" customFormat="1">
      <c r="B191" s="336"/>
      <c r="G191" s="222"/>
      <c r="H191" s="222"/>
      <c r="I191" s="222"/>
      <c r="J191" s="222"/>
      <c r="K191" s="222"/>
      <c r="L191" s="222"/>
      <c r="M191" s="222"/>
      <c r="N191" s="222"/>
      <c r="O191" s="222"/>
    </row>
    <row r="192" spans="2:15" s="223" customFormat="1">
      <c r="B192" s="336"/>
      <c r="G192" s="222"/>
      <c r="H192" s="222"/>
      <c r="I192" s="222"/>
      <c r="J192" s="222"/>
      <c r="K192" s="222"/>
      <c r="L192" s="222"/>
      <c r="M192" s="222"/>
      <c r="N192" s="222"/>
      <c r="O192" s="222"/>
    </row>
    <row r="193" spans="2:15" s="223" customFormat="1">
      <c r="B193" s="336"/>
      <c r="G193" s="222"/>
      <c r="H193" s="222"/>
      <c r="I193" s="222"/>
      <c r="J193" s="222"/>
      <c r="K193" s="222"/>
      <c r="L193" s="222"/>
      <c r="M193" s="222"/>
      <c r="N193" s="222"/>
      <c r="O193" s="222"/>
    </row>
    <row r="194" spans="2:15" s="223" customFormat="1">
      <c r="B194" s="336"/>
      <c r="G194" s="222"/>
      <c r="H194" s="222"/>
      <c r="I194" s="222"/>
      <c r="J194" s="222"/>
      <c r="K194" s="222"/>
      <c r="L194" s="222"/>
      <c r="M194" s="222"/>
      <c r="N194" s="222"/>
      <c r="O194" s="222"/>
    </row>
    <row r="195" spans="2:15" s="223" customFormat="1">
      <c r="B195" s="336"/>
      <c r="G195" s="222"/>
      <c r="H195" s="222"/>
      <c r="I195" s="222"/>
      <c r="J195" s="222"/>
      <c r="K195" s="222"/>
      <c r="L195" s="222"/>
      <c r="M195" s="222"/>
      <c r="N195" s="222"/>
      <c r="O195" s="222"/>
    </row>
    <row r="196" spans="2:15" s="223" customFormat="1">
      <c r="B196" s="336"/>
      <c r="G196" s="222"/>
      <c r="H196" s="222"/>
      <c r="I196" s="222"/>
      <c r="J196" s="222"/>
      <c r="K196" s="222"/>
      <c r="L196" s="222"/>
      <c r="M196" s="222"/>
      <c r="N196" s="222"/>
      <c r="O196" s="222"/>
    </row>
    <row r="197" spans="2:15" s="223" customFormat="1">
      <c r="B197" s="336"/>
      <c r="G197" s="222"/>
      <c r="H197" s="222"/>
      <c r="I197" s="222"/>
      <c r="J197" s="222"/>
      <c r="K197" s="222"/>
      <c r="L197" s="222"/>
      <c r="M197" s="222"/>
      <c r="N197" s="222"/>
      <c r="O197" s="222"/>
    </row>
    <row r="198" spans="2:15" s="223" customFormat="1">
      <c r="B198" s="336"/>
      <c r="G198" s="222"/>
      <c r="H198" s="222"/>
      <c r="I198" s="222"/>
      <c r="J198" s="222"/>
      <c r="K198" s="222"/>
      <c r="L198" s="222"/>
      <c r="M198" s="222"/>
      <c r="N198" s="222"/>
      <c r="O198" s="222"/>
    </row>
    <row r="199" spans="2:15" s="223" customFormat="1">
      <c r="B199" s="336"/>
      <c r="G199" s="222"/>
      <c r="H199" s="222"/>
      <c r="I199" s="222"/>
      <c r="J199" s="222"/>
      <c r="K199" s="222"/>
      <c r="L199" s="222"/>
      <c r="M199" s="222"/>
      <c r="N199" s="222"/>
      <c r="O199" s="222"/>
    </row>
    <row r="200" spans="2:15" s="223" customFormat="1">
      <c r="B200" s="336"/>
      <c r="G200" s="222"/>
      <c r="H200" s="222"/>
      <c r="I200" s="222"/>
      <c r="J200" s="222"/>
      <c r="K200" s="222"/>
      <c r="L200" s="222"/>
      <c r="M200" s="222"/>
      <c r="N200" s="222"/>
      <c r="O200" s="222"/>
    </row>
    <row r="201" spans="2:15" s="223" customFormat="1">
      <c r="B201" s="336"/>
      <c r="G201" s="222"/>
      <c r="H201" s="222"/>
      <c r="I201" s="222"/>
      <c r="J201" s="222"/>
      <c r="K201" s="222"/>
      <c r="L201" s="222"/>
      <c r="M201" s="222"/>
      <c r="N201" s="222"/>
      <c r="O201" s="222"/>
    </row>
    <row r="202" spans="2:15" s="223" customFormat="1">
      <c r="B202" s="336"/>
      <c r="G202" s="222"/>
      <c r="H202" s="222"/>
      <c r="I202" s="222"/>
      <c r="J202" s="222"/>
      <c r="K202" s="222"/>
      <c r="L202" s="222"/>
      <c r="M202" s="222"/>
      <c r="N202" s="222"/>
      <c r="O202" s="222"/>
    </row>
    <row r="203" spans="2:15" s="223" customFormat="1">
      <c r="B203" s="336"/>
      <c r="G203" s="222"/>
      <c r="H203" s="222"/>
      <c r="I203" s="222"/>
      <c r="J203" s="222"/>
      <c r="K203" s="222"/>
      <c r="L203" s="222"/>
      <c r="M203" s="222"/>
      <c r="N203" s="222"/>
      <c r="O203" s="222"/>
    </row>
    <row r="204" spans="2:15" s="223" customFormat="1">
      <c r="B204" s="336"/>
      <c r="G204" s="222"/>
      <c r="H204" s="222"/>
      <c r="I204" s="222"/>
      <c r="J204" s="222"/>
      <c r="K204" s="222"/>
      <c r="L204" s="222"/>
      <c r="M204" s="222"/>
      <c r="N204" s="222"/>
      <c r="O204" s="222"/>
    </row>
    <row r="205" spans="2:15" s="223" customFormat="1">
      <c r="B205" s="336"/>
      <c r="G205" s="222"/>
      <c r="H205" s="222"/>
      <c r="I205" s="222"/>
      <c r="J205" s="222"/>
      <c r="K205" s="222"/>
      <c r="L205" s="222"/>
      <c r="M205" s="222"/>
      <c r="N205" s="222"/>
      <c r="O205" s="222"/>
    </row>
    <row r="206" spans="2:15" s="223" customFormat="1">
      <c r="B206" s="336"/>
      <c r="G206" s="222"/>
      <c r="H206" s="222"/>
      <c r="I206" s="222"/>
      <c r="J206" s="222"/>
      <c r="K206" s="222"/>
      <c r="L206" s="222"/>
      <c r="M206" s="222"/>
      <c r="N206" s="222"/>
      <c r="O206" s="222"/>
    </row>
    <row r="207" spans="2:15" s="223" customFormat="1">
      <c r="B207" s="336"/>
      <c r="G207" s="222"/>
      <c r="H207" s="222"/>
      <c r="I207" s="222"/>
      <c r="J207" s="222"/>
      <c r="K207" s="222"/>
      <c r="L207" s="222"/>
      <c r="M207" s="222"/>
      <c r="N207" s="222"/>
      <c r="O207" s="222"/>
    </row>
    <row r="208" spans="2:15" s="223" customFormat="1">
      <c r="B208" s="336"/>
      <c r="G208" s="222"/>
      <c r="H208" s="222"/>
      <c r="I208" s="222"/>
      <c r="J208" s="222"/>
      <c r="K208" s="222"/>
      <c r="L208" s="222"/>
      <c r="M208" s="222"/>
      <c r="N208" s="222"/>
      <c r="O208" s="222"/>
    </row>
    <row r="209" spans="2:15" s="223" customFormat="1">
      <c r="B209" s="336"/>
      <c r="G209" s="222"/>
      <c r="H209" s="222"/>
      <c r="I209" s="222"/>
      <c r="J209" s="222"/>
      <c r="K209" s="222"/>
      <c r="L209" s="222"/>
      <c r="M209" s="222"/>
      <c r="N209" s="222"/>
      <c r="O209" s="222"/>
    </row>
    <row r="210" spans="2:15" s="223" customFormat="1">
      <c r="B210" s="336"/>
      <c r="G210" s="222"/>
      <c r="H210" s="222"/>
      <c r="I210" s="222"/>
      <c r="J210" s="222"/>
      <c r="K210" s="222"/>
      <c r="L210" s="222"/>
      <c r="M210" s="222"/>
      <c r="N210" s="222"/>
      <c r="O210" s="222"/>
    </row>
    <row r="211" spans="2:15" s="223" customFormat="1">
      <c r="B211" s="336"/>
      <c r="G211" s="222"/>
      <c r="H211" s="222"/>
      <c r="I211" s="222"/>
      <c r="J211" s="222"/>
      <c r="K211" s="222"/>
      <c r="L211" s="222"/>
      <c r="M211" s="222"/>
      <c r="N211" s="222"/>
      <c r="O211" s="222"/>
    </row>
    <row r="212" spans="2:15" s="223" customFormat="1">
      <c r="B212" s="336"/>
      <c r="G212" s="222"/>
      <c r="H212" s="222"/>
      <c r="I212" s="222"/>
      <c r="J212" s="222"/>
      <c r="K212" s="222"/>
      <c r="L212" s="222"/>
      <c r="M212" s="222"/>
      <c r="N212" s="222"/>
      <c r="O212" s="222"/>
    </row>
    <row r="213" spans="2:15" s="223" customFormat="1">
      <c r="B213" s="336"/>
      <c r="G213" s="222"/>
      <c r="H213" s="222"/>
      <c r="I213" s="222"/>
      <c r="J213" s="222"/>
      <c r="K213" s="222"/>
      <c r="L213" s="222"/>
      <c r="M213" s="222"/>
      <c r="N213" s="222"/>
      <c r="O213" s="222"/>
    </row>
    <row r="214" spans="2:15" s="223" customFormat="1">
      <c r="B214" s="336"/>
      <c r="G214" s="222"/>
      <c r="H214" s="222"/>
      <c r="I214" s="222"/>
      <c r="J214" s="222"/>
      <c r="K214" s="222"/>
      <c r="L214" s="222"/>
      <c r="M214" s="222"/>
      <c r="N214" s="222"/>
      <c r="O214" s="222"/>
    </row>
    <row r="215" spans="2:15" s="223" customFormat="1">
      <c r="B215" s="336"/>
      <c r="G215" s="222"/>
      <c r="H215" s="222"/>
      <c r="I215" s="222"/>
      <c r="J215" s="222"/>
      <c r="K215" s="222"/>
      <c r="L215" s="222"/>
      <c r="M215" s="222"/>
      <c r="N215" s="222"/>
      <c r="O215" s="222"/>
    </row>
    <row r="216" spans="2:15" s="223" customFormat="1">
      <c r="B216" s="336"/>
      <c r="G216" s="222"/>
      <c r="H216" s="222"/>
      <c r="I216" s="222"/>
      <c r="J216" s="222"/>
      <c r="K216" s="222"/>
      <c r="L216" s="222"/>
      <c r="M216" s="222"/>
      <c r="N216" s="222"/>
      <c r="O216" s="222"/>
    </row>
    <row r="217" spans="2:15" s="223" customFormat="1">
      <c r="B217" s="336"/>
      <c r="G217" s="222"/>
      <c r="H217" s="222"/>
      <c r="I217" s="222"/>
      <c r="J217" s="222"/>
      <c r="K217" s="222"/>
      <c r="L217" s="222"/>
      <c r="M217" s="222"/>
      <c r="N217" s="222"/>
      <c r="O217" s="222"/>
    </row>
    <row r="218" spans="2:15" s="223" customFormat="1">
      <c r="B218" s="336"/>
      <c r="G218" s="222"/>
      <c r="H218" s="222"/>
      <c r="I218" s="222"/>
      <c r="J218" s="222"/>
      <c r="K218" s="222"/>
      <c r="L218" s="222"/>
      <c r="M218" s="222"/>
      <c r="N218" s="222"/>
      <c r="O218" s="222"/>
    </row>
    <row r="219" spans="2:15" s="223" customFormat="1">
      <c r="B219" s="336"/>
      <c r="G219" s="222"/>
      <c r="H219" s="222"/>
      <c r="I219" s="222"/>
      <c r="J219" s="222"/>
      <c r="K219" s="222"/>
      <c r="L219" s="222"/>
      <c r="M219" s="222"/>
      <c r="N219" s="222"/>
      <c r="O219" s="222"/>
    </row>
    <row r="220" spans="2:15" s="223" customFormat="1">
      <c r="B220" s="336"/>
      <c r="G220" s="222"/>
      <c r="H220" s="222"/>
      <c r="I220" s="222"/>
      <c r="J220" s="222"/>
      <c r="K220" s="222"/>
      <c r="L220" s="222"/>
      <c r="M220" s="222"/>
      <c r="N220" s="222"/>
      <c r="O220" s="222"/>
    </row>
    <row r="221" spans="2:15" s="223" customFormat="1">
      <c r="B221" s="336"/>
      <c r="G221" s="222"/>
      <c r="H221" s="222"/>
      <c r="I221" s="222"/>
      <c r="J221" s="222"/>
      <c r="K221" s="222"/>
      <c r="L221" s="222"/>
      <c r="M221" s="222"/>
      <c r="N221" s="222"/>
      <c r="O221" s="222"/>
    </row>
    <row r="222" spans="2:15" s="223" customFormat="1">
      <c r="B222" s="336"/>
      <c r="G222" s="222"/>
      <c r="H222" s="222"/>
      <c r="I222" s="222"/>
      <c r="J222" s="222"/>
      <c r="K222" s="222"/>
      <c r="L222" s="222"/>
      <c r="M222" s="222"/>
      <c r="N222" s="222"/>
      <c r="O222" s="222"/>
    </row>
    <row r="223" spans="2:15" s="223" customFormat="1">
      <c r="B223" s="336"/>
      <c r="G223" s="222"/>
      <c r="H223" s="222"/>
      <c r="I223" s="222"/>
      <c r="J223" s="222"/>
      <c r="K223" s="222"/>
      <c r="L223" s="222"/>
      <c r="M223" s="222"/>
      <c r="N223" s="222"/>
      <c r="O223" s="222"/>
    </row>
    <row r="224" spans="2:15" s="223" customFormat="1">
      <c r="B224" s="336"/>
      <c r="G224" s="222"/>
      <c r="H224" s="222"/>
      <c r="I224" s="222"/>
      <c r="J224" s="222"/>
      <c r="K224" s="222"/>
      <c r="L224" s="222"/>
      <c r="M224" s="222"/>
      <c r="N224" s="222"/>
      <c r="O224" s="222"/>
    </row>
    <row r="225" spans="2:15" s="223" customFormat="1">
      <c r="B225" s="336"/>
      <c r="G225" s="222"/>
      <c r="H225" s="222"/>
      <c r="I225" s="222"/>
      <c r="J225" s="222"/>
      <c r="K225" s="222"/>
      <c r="L225" s="222"/>
      <c r="M225" s="222"/>
      <c r="N225" s="222"/>
      <c r="O225" s="222"/>
    </row>
    <row r="226" spans="2:15" s="223" customFormat="1">
      <c r="B226" s="336"/>
      <c r="G226" s="222"/>
      <c r="H226" s="222"/>
      <c r="I226" s="222"/>
      <c r="J226" s="222"/>
      <c r="K226" s="222"/>
      <c r="L226" s="222"/>
      <c r="M226" s="222"/>
      <c r="N226" s="222"/>
      <c r="O226" s="222"/>
    </row>
    <row r="227" spans="2:15" s="223" customFormat="1">
      <c r="B227" s="336"/>
      <c r="G227" s="222"/>
      <c r="H227" s="222"/>
      <c r="I227" s="222"/>
      <c r="J227" s="222"/>
      <c r="K227" s="222"/>
      <c r="L227" s="222"/>
      <c r="M227" s="222"/>
      <c r="N227" s="222"/>
      <c r="O227" s="222"/>
    </row>
    <row r="228" spans="2:15" s="223" customFormat="1">
      <c r="B228" s="336"/>
      <c r="G228" s="222"/>
      <c r="H228" s="222"/>
      <c r="I228" s="222"/>
      <c r="J228" s="222"/>
      <c r="K228" s="222"/>
      <c r="L228" s="222"/>
      <c r="M228" s="222"/>
      <c r="N228" s="222"/>
      <c r="O228" s="222"/>
    </row>
    <row r="229" spans="2:15" s="223" customFormat="1">
      <c r="B229" s="336"/>
      <c r="G229" s="222"/>
      <c r="H229" s="222"/>
      <c r="I229" s="222"/>
      <c r="J229" s="222"/>
      <c r="K229" s="222"/>
      <c r="L229" s="222"/>
      <c r="M229" s="222"/>
      <c r="N229" s="222"/>
      <c r="O229" s="222"/>
    </row>
    <row r="230" spans="2:15" s="223" customFormat="1">
      <c r="B230" s="336"/>
      <c r="G230" s="222"/>
      <c r="H230" s="222"/>
      <c r="I230" s="222"/>
      <c r="J230" s="222"/>
      <c r="K230" s="222"/>
      <c r="L230" s="222"/>
      <c r="M230" s="222"/>
      <c r="N230" s="222"/>
      <c r="O230" s="222"/>
    </row>
    <row r="231" spans="2:15" s="223" customFormat="1">
      <c r="B231" s="336"/>
      <c r="G231" s="222"/>
      <c r="H231" s="222"/>
      <c r="I231" s="222"/>
      <c r="J231" s="222"/>
      <c r="K231" s="222"/>
      <c r="L231" s="222"/>
      <c r="M231" s="222"/>
      <c r="N231" s="222"/>
      <c r="O231" s="222"/>
    </row>
    <row r="232" spans="2:15" s="223" customFormat="1">
      <c r="B232" s="336"/>
      <c r="G232" s="222"/>
      <c r="H232" s="222"/>
      <c r="I232" s="222"/>
      <c r="J232" s="222"/>
      <c r="K232" s="222"/>
      <c r="L232" s="222"/>
      <c r="M232" s="222"/>
      <c r="N232" s="222"/>
      <c r="O232" s="222"/>
    </row>
    <row r="233" spans="2:15" s="223" customFormat="1">
      <c r="B233" s="336"/>
      <c r="G233" s="222"/>
      <c r="H233" s="222"/>
      <c r="I233" s="222"/>
      <c r="J233" s="222"/>
      <c r="K233" s="222"/>
      <c r="L233" s="222"/>
      <c r="M233" s="222"/>
      <c r="N233" s="222"/>
      <c r="O233" s="222"/>
    </row>
    <row r="234" spans="2:15" s="223" customFormat="1">
      <c r="B234" s="336"/>
      <c r="G234" s="222"/>
      <c r="H234" s="222"/>
      <c r="I234" s="222"/>
      <c r="J234" s="222"/>
      <c r="K234" s="222"/>
      <c r="L234" s="222"/>
      <c r="M234" s="222"/>
      <c r="N234" s="222"/>
      <c r="O234" s="222"/>
    </row>
    <row r="235" spans="2:15" s="223" customFormat="1">
      <c r="B235" s="336"/>
      <c r="G235" s="222"/>
      <c r="H235" s="222"/>
      <c r="I235" s="222"/>
      <c r="J235" s="222"/>
      <c r="K235" s="222"/>
      <c r="L235" s="222"/>
      <c r="M235" s="222"/>
      <c r="N235" s="222"/>
      <c r="O235" s="222"/>
    </row>
    <row r="236" spans="2:15" s="223" customFormat="1">
      <c r="B236" s="336"/>
      <c r="G236" s="222"/>
      <c r="H236" s="222"/>
      <c r="I236" s="222"/>
      <c r="J236" s="222"/>
      <c r="K236" s="222"/>
      <c r="L236" s="222"/>
      <c r="M236" s="222"/>
      <c r="N236" s="222"/>
      <c r="O236" s="222"/>
    </row>
    <row r="237" spans="2:15" s="223" customFormat="1">
      <c r="B237" s="336"/>
      <c r="G237" s="222"/>
      <c r="H237" s="222"/>
      <c r="I237" s="222"/>
      <c r="J237" s="222"/>
      <c r="K237" s="222"/>
      <c r="L237" s="222"/>
      <c r="M237" s="222"/>
      <c r="N237" s="222"/>
      <c r="O237" s="222"/>
    </row>
    <row r="238" spans="2:15" s="223" customFormat="1">
      <c r="B238" s="336"/>
      <c r="G238" s="222"/>
      <c r="H238" s="222"/>
      <c r="I238" s="222"/>
      <c r="J238" s="222"/>
      <c r="K238" s="222"/>
      <c r="L238" s="222"/>
      <c r="M238" s="222"/>
      <c r="N238" s="222"/>
      <c r="O238" s="222"/>
    </row>
    <row r="239" spans="2:15" s="223" customFormat="1">
      <c r="B239" s="336"/>
      <c r="G239" s="222"/>
      <c r="H239" s="222"/>
      <c r="I239" s="222"/>
      <c r="J239" s="222"/>
      <c r="K239" s="222"/>
      <c r="L239" s="222"/>
      <c r="M239" s="222"/>
      <c r="N239" s="222"/>
      <c r="O239" s="222"/>
    </row>
    <row r="240" spans="2:15" s="223" customFormat="1">
      <c r="B240" s="336"/>
      <c r="G240" s="222"/>
      <c r="H240" s="222"/>
      <c r="I240" s="222"/>
      <c r="J240" s="222"/>
      <c r="K240" s="222"/>
      <c r="L240" s="222"/>
      <c r="M240" s="222"/>
      <c r="N240" s="222"/>
      <c r="O240" s="222"/>
    </row>
    <row r="241" spans="2:15" s="223" customFormat="1">
      <c r="B241" s="336"/>
      <c r="G241" s="222"/>
      <c r="H241" s="222"/>
      <c r="I241" s="222"/>
      <c r="J241" s="222"/>
      <c r="K241" s="222"/>
      <c r="L241" s="222"/>
      <c r="M241" s="222"/>
      <c r="N241" s="222"/>
      <c r="O241" s="222"/>
    </row>
    <row r="242" spans="2:15" s="223" customFormat="1">
      <c r="B242" s="336"/>
      <c r="G242" s="222"/>
      <c r="H242" s="222"/>
      <c r="I242" s="222"/>
      <c r="J242" s="222"/>
      <c r="K242" s="222"/>
      <c r="L242" s="222"/>
      <c r="M242" s="222"/>
      <c r="N242" s="222"/>
      <c r="O242" s="222"/>
    </row>
    <row r="243" spans="2:15" s="223" customFormat="1">
      <c r="B243" s="336"/>
      <c r="G243" s="222"/>
      <c r="H243" s="222"/>
      <c r="I243" s="222"/>
      <c r="J243" s="222"/>
      <c r="K243" s="222"/>
      <c r="L243" s="222"/>
      <c r="M243" s="222"/>
      <c r="N243" s="222"/>
      <c r="O243" s="222"/>
    </row>
    <row r="244" spans="2:15" s="223" customFormat="1">
      <c r="B244" s="336"/>
      <c r="G244" s="222"/>
      <c r="H244" s="222"/>
      <c r="I244" s="222"/>
      <c r="J244" s="222"/>
      <c r="K244" s="222"/>
      <c r="L244" s="222"/>
      <c r="M244" s="222"/>
      <c r="N244" s="222"/>
      <c r="O244" s="222"/>
    </row>
    <row r="245" spans="2:15" s="223" customFormat="1">
      <c r="B245" s="336"/>
      <c r="G245" s="222"/>
      <c r="H245" s="222"/>
      <c r="I245" s="222"/>
      <c r="J245" s="222"/>
      <c r="K245" s="222"/>
      <c r="L245" s="222"/>
      <c r="M245" s="222"/>
      <c r="N245" s="222"/>
      <c r="O245" s="222"/>
    </row>
    <row r="246" spans="2:15" s="223" customFormat="1">
      <c r="B246" s="336"/>
      <c r="G246" s="222"/>
      <c r="H246" s="222"/>
      <c r="I246" s="222"/>
      <c r="J246" s="222"/>
      <c r="K246" s="222"/>
      <c r="L246" s="222"/>
      <c r="M246" s="222"/>
      <c r="N246" s="222"/>
      <c r="O246" s="222"/>
    </row>
    <row r="247" spans="2:15" s="223" customFormat="1">
      <c r="B247" s="336"/>
      <c r="G247" s="222"/>
      <c r="H247" s="222"/>
      <c r="I247" s="222"/>
      <c r="J247" s="222"/>
      <c r="K247" s="222"/>
      <c r="L247" s="222"/>
      <c r="M247" s="222"/>
      <c r="N247" s="222"/>
      <c r="O247" s="222"/>
    </row>
    <row r="248" spans="2:15" s="223" customFormat="1">
      <c r="B248" s="336"/>
      <c r="G248" s="222"/>
      <c r="H248" s="222"/>
      <c r="I248" s="222"/>
      <c r="J248" s="222"/>
      <c r="K248" s="222"/>
      <c r="L248" s="222"/>
      <c r="M248" s="222"/>
      <c r="N248" s="222"/>
      <c r="O248" s="222"/>
    </row>
    <row r="249" spans="2:15" s="223" customFormat="1">
      <c r="B249" s="336"/>
      <c r="G249" s="222"/>
      <c r="H249" s="222"/>
      <c r="I249" s="222"/>
      <c r="J249" s="222"/>
      <c r="K249" s="222"/>
      <c r="L249" s="222"/>
      <c r="M249" s="222"/>
      <c r="N249" s="222"/>
      <c r="O249" s="222"/>
    </row>
    <row r="250" spans="2:15" s="223" customFormat="1">
      <c r="B250" s="336"/>
      <c r="G250" s="222"/>
      <c r="H250" s="222"/>
      <c r="I250" s="222"/>
      <c r="J250" s="222"/>
      <c r="K250" s="222"/>
      <c r="L250" s="222"/>
      <c r="M250" s="222"/>
      <c r="N250" s="222"/>
      <c r="O250" s="222"/>
    </row>
    <row r="251" spans="2:15" s="223" customFormat="1">
      <c r="B251" s="336"/>
      <c r="G251" s="222"/>
      <c r="H251" s="222"/>
      <c r="I251" s="222"/>
      <c r="J251" s="222"/>
      <c r="K251" s="222"/>
      <c r="L251" s="222"/>
      <c r="M251" s="222"/>
      <c r="N251" s="222"/>
      <c r="O251" s="222"/>
    </row>
    <row r="252" spans="2:15" s="223" customFormat="1">
      <c r="B252" s="336"/>
      <c r="G252" s="222"/>
      <c r="H252" s="222"/>
      <c r="I252" s="222"/>
      <c r="J252" s="222"/>
      <c r="K252" s="222"/>
      <c r="L252" s="222"/>
      <c r="M252" s="222"/>
      <c r="N252" s="222"/>
      <c r="O252" s="222"/>
    </row>
    <row r="253" spans="2:15" s="223" customFormat="1">
      <c r="B253" s="336"/>
      <c r="G253" s="222"/>
      <c r="H253" s="222"/>
      <c r="I253" s="222"/>
      <c r="J253" s="222"/>
      <c r="K253" s="222"/>
      <c r="L253" s="222"/>
      <c r="M253" s="222"/>
      <c r="N253" s="222"/>
      <c r="O253" s="222"/>
    </row>
    <row r="254" spans="2:15" s="223" customFormat="1">
      <c r="B254" s="336"/>
      <c r="G254" s="222"/>
      <c r="H254" s="222"/>
      <c r="I254" s="222"/>
      <c r="J254" s="222"/>
      <c r="K254" s="222"/>
      <c r="L254" s="222"/>
      <c r="M254" s="222"/>
      <c r="N254" s="222"/>
      <c r="O254" s="222"/>
    </row>
    <row r="255" spans="2:15" s="223" customFormat="1">
      <c r="B255" s="336"/>
      <c r="G255" s="222"/>
      <c r="H255" s="222"/>
      <c r="I255" s="222"/>
      <c r="J255" s="222"/>
      <c r="K255" s="222"/>
      <c r="L255" s="222"/>
      <c r="M255" s="222"/>
      <c r="N255" s="222"/>
      <c r="O255" s="222"/>
    </row>
    <row r="256" spans="2:15" s="223" customFormat="1">
      <c r="B256" s="336"/>
      <c r="G256" s="222"/>
      <c r="H256" s="222"/>
      <c r="I256" s="222"/>
      <c r="J256" s="222"/>
      <c r="K256" s="222"/>
      <c r="L256" s="222"/>
      <c r="M256" s="222"/>
      <c r="N256" s="222"/>
      <c r="O256" s="222"/>
    </row>
    <row r="257" spans="2:15" s="223" customFormat="1">
      <c r="B257" s="336"/>
      <c r="G257" s="222"/>
      <c r="H257" s="222"/>
      <c r="I257" s="222"/>
      <c r="J257" s="222"/>
      <c r="K257" s="222"/>
      <c r="L257" s="222"/>
      <c r="M257" s="222"/>
      <c r="N257" s="222"/>
      <c r="O257" s="222"/>
    </row>
    <row r="258" spans="2:15" s="223" customFormat="1">
      <c r="B258" s="336"/>
      <c r="G258" s="222"/>
      <c r="H258" s="222"/>
      <c r="I258" s="222"/>
      <c r="J258" s="222"/>
      <c r="K258" s="222"/>
      <c r="L258" s="222"/>
      <c r="M258" s="222"/>
      <c r="N258" s="222"/>
      <c r="O258" s="222"/>
    </row>
    <row r="259" spans="2:15" s="223" customFormat="1">
      <c r="B259" s="336"/>
      <c r="G259" s="222"/>
      <c r="H259" s="222"/>
      <c r="I259" s="222"/>
      <c r="J259" s="222"/>
      <c r="K259" s="222"/>
      <c r="L259" s="222"/>
      <c r="M259" s="222"/>
      <c r="N259" s="222"/>
      <c r="O259" s="222"/>
    </row>
    <row r="260" spans="2:15" s="223" customFormat="1">
      <c r="B260" s="336"/>
      <c r="G260" s="222"/>
      <c r="H260" s="222"/>
      <c r="I260" s="222"/>
      <c r="J260" s="222"/>
      <c r="K260" s="222"/>
      <c r="L260" s="222"/>
      <c r="M260" s="222"/>
      <c r="N260" s="222"/>
      <c r="O260" s="222"/>
    </row>
    <row r="261" spans="2:15" s="223" customFormat="1">
      <c r="B261" s="336"/>
      <c r="G261" s="222"/>
      <c r="H261" s="222"/>
      <c r="I261" s="222"/>
      <c r="J261" s="222"/>
      <c r="K261" s="222"/>
      <c r="L261" s="222"/>
      <c r="M261" s="222"/>
      <c r="N261" s="222"/>
      <c r="O261" s="222"/>
    </row>
    <row r="262" spans="2:15" s="223" customFormat="1">
      <c r="B262" s="336"/>
      <c r="G262" s="222"/>
      <c r="H262" s="222"/>
      <c r="I262" s="222"/>
      <c r="J262" s="222"/>
      <c r="K262" s="222"/>
      <c r="L262" s="222"/>
      <c r="M262" s="222"/>
      <c r="N262" s="222"/>
      <c r="O262" s="222"/>
    </row>
    <row r="263" spans="2:15" s="223" customFormat="1">
      <c r="B263" s="336"/>
      <c r="G263" s="222"/>
      <c r="H263" s="222"/>
      <c r="I263" s="222"/>
      <c r="J263" s="222"/>
      <c r="K263" s="222"/>
      <c r="L263" s="222"/>
      <c r="M263" s="222"/>
      <c r="N263" s="222"/>
      <c r="O263" s="222"/>
    </row>
    <row r="264" spans="2:15" s="223" customFormat="1">
      <c r="B264" s="336"/>
      <c r="G264" s="222"/>
      <c r="H264" s="222"/>
      <c r="I264" s="222"/>
      <c r="J264" s="222"/>
      <c r="K264" s="222"/>
      <c r="L264" s="222"/>
      <c r="M264" s="222"/>
      <c r="N264" s="222"/>
      <c r="O264" s="222"/>
    </row>
    <row r="265" spans="2:15" s="223" customFormat="1">
      <c r="B265" s="336"/>
      <c r="G265" s="222"/>
      <c r="H265" s="222"/>
      <c r="I265" s="222"/>
      <c r="J265" s="222"/>
      <c r="K265" s="222"/>
      <c r="L265" s="222"/>
      <c r="M265" s="222"/>
      <c r="N265" s="222"/>
      <c r="O265" s="222"/>
    </row>
    <row r="266" spans="2:15" s="223" customFormat="1">
      <c r="B266" s="336"/>
      <c r="G266" s="222"/>
      <c r="H266" s="222"/>
      <c r="I266" s="222"/>
      <c r="J266" s="222"/>
      <c r="K266" s="222"/>
      <c r="L266" s="222"/>
      <c r="M266" s="222"/>
      <c r="N266" s="222"/>
      <c r="O266" s="222"/>
    </row>
    <row r="267" spans="2:15" s="223" customFormat="1">
      <c r="B267" s="336"/>
      <c r="G267" s="222"/>
      <c r="H267" s="222"/>
      <c r="I267" s="222"/>
      <c r="J267" s="222"/>
      <c r="K267" s="222"/>
      <c r="L267" s="222"/>
      <c r="M267" s="222"/>
      <c r="N267" s="222"/>
      <c r="O267" s="222"/>
    </row>
    <row r="268" spans="2:15" s="223" customFormat="1">
      <c r="B268" s="336"/>
      <c r="G268" s="222"/>
      <c r="H268" s="222"/>
      <c r="I268" s="222"/>
      <c r="J268" s="222"/>
      <c r="K268" s="222"/>
      <c r="L268" s="222"/>
      <c r="M268" s="222"/>
      <c r="N268" s="222"/>
      <c r="O268" s="222"/>
    </row>
    <row r="269" spans="2:15" s="223" customFormat="1">
      <c r="B269" s="336"/>
      <c r="G269" s="222"/>
      <c r="H269" s="222"/>
      <c r="I269" s="222"/>
      <c r="J269" s="222"/>
      <c r="K269" s="222"/>
      <c r="L269" s="222"/>
      <c r="M269" s="222"/>
      <c r="N269" s="222"/>
      <c r="O269" s="222"/>
    </row>
    <row r="270" spans="2:15" s="223" customFormat="1">
      <c r="B270" s="336"/>
      <c r="G270" s="222"/>
      <c r="H270" s="222"/>
      <c r="I270" s="222"/>
      <c r="J270" s="222"/>
      <c r="K270" s="222"/>
      <c r="L270" s="222"/>
      <c r="M270" s="222"/>
      <c r="N270" s="222"/>
      <c r="O270" s="222"/>
    </row>
    <row r="271" spans="2:15" s="223" customFormat="1">
      <c r="B271" s="336"/>
      <c r="G271" s="222"/>
      <c r="H271" s="222"/>
      <c r="I271" s="222"/>
      <c r="J271" s="222"/>
      <c r="K271" s="222"/>
      <c r="L271" s="222"/>
      <c r="M271" s="222"/>
      <c r="N271" s="222"/>
      <c r="O271" s="222"/>
    </row>
    <row r="272" spans="2:15" s="223" customFormat="1">
      <c r="B272" s="336"/>
      <c r="G272" s="222"/>
      <c r="H272" s="222"/>
      <c r="I272" s="222"/>
      <c r="J272" s="222"/>
      <c r="K272" s="222"/>
      <c r="L272" s="222"/>
      <c r="M272" s="222"/>
      <c r="N272" s="222"/>
      <c r="O272" s="222"/>
    </row>
    <row r="273" spans="2:15" s="223" customFormat="1">
      <c r="B273" s="336"/>
      <c r="G273" s="222"/>
      <c r="H273" s="222"/>
      <c r="I273" s="222"/>
      <c r="J273" s="222"/>
      <c r="K273" s="222"/>
      <c r="L273" s="222"/>
      <c r="M273" s="222"/>
      <c r="N273" s="222"/>
      <c r="O273" s="222"/>
    </row>
    <row r="274" spans="2:15" s="223" customFormat="1">
      <c r="B274" s="336"/>
      <c r="G274" s="222"/>
      <c r="H274" s="222"/>
      <c r="I274" s="222"/>
      <c r="J274" s="222"/>
      <c r="K274" s="222"/>
      <c r="L274" s="222"/>
      <c r="M274" s="222"/>
      <c r="N274" s="222"/>
      <c r="O274" s="222"/>
    </row>
    <row r="275" spans="2:15" s="223" customFormat="1">
      <c r="B275" s="336"/>
      <c r="G275" s="222"/>
      <c r="H275" s="222"/>
      <c r="I275" s="222"/>
      <c r="J275" s="222"/>
      <c r="K275" s="222"/>
      <c r="L275" s="222"/>
      <c r="M275" s="222"/>
      <c r="N275" s="222"/>
      <c r="O275" s="222"/>
    </row>
    <row r="276" spans="2:15" s="223" customFormat="1">
      <c r="B276" s="336"/>
      <c r="G276" s="222"/>
      <c r="H276" s="222"/>
      <c r="I276" s="222"/>
      <c r="J276" s="222"/>
      <c r="K276" s="222"/>
      <c r="L276" s="222"/>
      <c r="M276" s="222"/>
      <c r="N276" s="222"/>
      <c r="O276" s="222"/>
    </row>
    <row r="277" spans="2:15" s="223" customFormat="1">
      <c r="B277" s="336"/>
      <c r="G277" s="222"/>
      <c r="H277" s="222"/>
      <c r="I277" s="222"/>
      <c r="J277" s="222"/>
      <c r="K277" s="222"/>
      <c r="L277" s="222"/>
      <c r="M277" s="222"/>
      <c r="N277" s="222"/>
      <c r="O277" s="222"/>
    </row>
    <row r="278" spans="2:15" s="223" customFormat="1">
      <c r="B278" s="336"/>
      <c r="G278" s="222"/>
      <c r="H278" s="222"/>
      <c r="I278" s="222"/>
      <c r="J278" s="222"/>
      <c r="K278" s="222"/>
      <c r="L278" s="222"/>
      <c r="M278" s="222"/>
      <c r="N278" s="222"/>
      <c r="O278" s="222"/>
    </row>
    <row r="279" spans="2:15" s="223" customFormat="1">
      <c r="B279" s="336"/>
      <c r="G279" s="222"/>
      <c r="H279" s="222"/>
      <c r="I279" s="222"/>
      <c r="J279" s="222"/>
      <c r="K279" s="222"/>
      <c r="L279" s="222"/>
      <c r="M279" s="222"/>
      <c r="N279" s="222"/>
      <c r="O279" s="222"/>
    </row>
    <row r="280" spans="2:15" s="223" customFormat="1">
      <c r="B280" s="336"/>
      <c r="G280" s="222"/>
      <c r="H280" s="222"/>
      <c r="I280" s="222"/>
      <c r="J280" s="222"/>
      <c r="K280" s="222"/>
      <c r="L280" s="222"/>
      <c r="M280" s="222"/>
      <c r="N280" s="222"/>
      <c r="O280" s="222"/>
    </row>
    <row r="281" spans="2:15" s="223" customFormat="1">
      <c r="B281" s="336"/>
      <c r="G281" s="222"/>
      <c r="H281" s="222"/>
      <c r="I281" s="222"/>
      <c r="J281" s="222"/>
      <c r="K281" s="222"/>
      <c r="L281" s="222"/>
      <c r="M281" s="222"/>
      <c r="N281" s="222"/>
      <c r="O281" s="222"/>
    </row>
    <row r="282" spans="2:15" s="223" customFormat="1">
      <c r="B282" s="336"/>
      <c r="G282" s="222"/>
      <c r="H282" s="222"/>
      <c r="I282" s="222"/>
      <c r="J282" s="222"/>
      <c r="K282" s="222"/>
      <c r="L282" s="222"/>
      <c r="M282" s="222"/>
      <c r="N282" s="222"/>
      <c r="O282" s="222"/>
    </row>
    <row r="283" spans="2:15" s="223" customFormat="1">
      <c r="B283" s="336"/>
      <c r="G283" s="222"/>
      <c r="H283" s="222"/>
      <c r="I283" s="222"/>
      <c r="J283" s="222"/>
      <c r="K283" s="222"/>
      <c r="L283" s="222"/>
      <c r="M283" s="222"/>
      <c r="N283" s="222"/>
      <c r="O283" s="222"/>
    </row>
  </sheetData>
  <mergeCells count="18">
    <mergeCell ref="S129:T129"/>
    <mergeCell ref="S130:T130"/>
    <mergeCell ref="I128:J128"/>
    <mergeCell ref="I129:J129"/>
    <mergeCell ref="B107:G107"/>
    <mergeCell ref="C117:G117"/>
    <mergeCell ref="C105:G105"/>
    <mergeCell ref="B2:I3"/>
    <mergeCell ref="J2:K3"/>
    <mergeCell ref="B5:G6"/>
    <mergeCell ref="I5:I6"/>
    <mergeCell ref="J5:K5"/>
    <mergeCell ref="H5:H6"/>
    <mergeCell ref="C34:G34"/>
    <mergeCell ref="C84:G84"/>
    <mergeCell ref="B86:G86"/>
    <mergeCell ref="C91:G91"/>
    <mergeCell ref="C96:G96"/>
  </mergeCells>
  <pageMargins left="0.7" right="0.7" top="0.75" bottom="0.75" header="0.3" footer="0.3"/>
  <pageSetup paperSize="9" scale="45" orientation="portrait" r:id="rId1"/>
  <rowBreaks count="1" manualBreakCount="1">
    <brk id="86" min="1" max="10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616"/>
  <sheetViews>
    <sheetView showGridLines="0" topLeftCell="C193" zoomScale="81" zoomScaleNormal="81" workbookViewId="0">
      <selection activeCell="AI88" sqref="AI1:AI1048576"/>
    </sheetView>
  </sheetViews>
  <sheetFormatPr defaultColWidth="3.28515625" defaultRowHeight="15.75"/>
  <cols>
    <col min="1" max="1" width="3.28515625" style="148"/>
    <col min="2" max="2" width="4.7109375" style="148" customWidth="1"/>
    <col min="3" max="3" width="8.7109375" style="148" customWidth="1"/>
    <col min="4" max="4" width="1.42578125" style="148" customWidth="1"/>
    <col min="5" max="5" width="0.5703125" style="148" customWidth="1"/>
    <col min="6" max="6" width="0.85546875" style="148" hidden="1" customWidth="1"/>
    <col min="7" max="7" width="3.7109375" style="148" hidden="1" customWidth="1"/>
    <col min="8" max="8" width="3.7109375" style="148" customWidth="1"/>
    <col min="9" max="9" width="10.5703125" style="148" customWidth="1"/>
    <col min="10" max="10" width="4.140625" style="148" customWidth="1"/>
    <col min="11" max="12" width="3.28515625" style="148" customWidth="1"/>
    <col min="13" max="13" width="6" style="148" customWidth="1"/>
    <col min="14" max="14" width="4.7109375" style="148" customWidth="1"/>
    <col min="15" max="15" width="3.7109375" style="148" customWidth="1"/>
    <col min="16" max="16" width="1.85546875" style="148" customWidth="1"/>
    <col min="17" max="17" width="4.5703125" style="148" customWidth="1"/>
    <col min="18" max="20" width="3" style="148" customWidth="1"/>
    <col min="21" max="21" width="3.7109375" style="148" customWidth="1"/>
    <col min="22" max="22" width="0.85546875" style="148" customWidth="1"/>
    <col min="23" max="23" width="3" style="148" customWidth="1"/>
    <col min="24" max="24" width="2.42578125" style="148" customWidth="1"/>
    <col min="25" max="25" width="2.7109375" style="148" customWidth="1"/>
    <col min="26" max="26" width="2.85546875" style="148" customWidth="1"/>
    <col min="27" max="27" width="4.42578125" style="148" customWidth="1"/>
    <col min="28" max="28" width="3.42578125" style="148" customWidth="1"/>
    <col min="29" max="29" width="13.85546875" style="148" customWidth="1"/>
    <col min="30" max="30" width="13.5703125" style="160" customWidth="1"/>
    <col min="31" max="31" width="13.42578125" style="608" customWidth="1"/>
    <col min="32" max="32" width="5.140625" style="157" customWidth="1"/>
    <col min="33" max="33" width="13.7109375" style="148" bestFit="1" customWidth="1"/>
    <col min="34" max="34" width="9.140625" style="148" customWidth="1"/>
    <col min="35" max="35" width="11.7109375" style="153" customWidth="1"/>
    <col min="36" max="36" width="11.140625" style="148" bestFit="1" customWidth="1"/>
    <col min="37" max="211" width="9.140625" style="148" customWidth="1"/>
    <col min="212" max="212" width="10.140625" style="148" customWidth="1"/>
    <col min="213" max="213" width="1" style="148" customWidth="1"/>
    <col min="214" max="216" width="3.28515625" style="148" customWidth="1"/>
    <col min="217" max="217" width="1.85546875" style="148" customWidth="1"/>
    <col min="218" max="218" width="17.85546875" style="148" customWidth="1"/>
    <col min="219" max="219" width="1.85546875" style="148" customWidth="1"/>
    <col min="220" max="222" width="3.28515625" style="148" customWidth="1"/>
    <col min="223" max="223" width="2.85546875" style="148" customWidth="1"/>
    <col min="224" max="224" width="1.85546875" style="148" customWidth="1"/>
    <col min="225" max="225" width="19.7109375" style="148" customWidth="1"/>
    <col min="226" max="226" width="1.85546875" style="148" customWidth="1"/>
    <col min="227" max="229" width="3" style="148" customWidth="1"/>
    <col min="230" max="230" width="4.42578125" style="148" customWidth="1"/>
    <col min="231" max="232" width="3" style="148" customWidth="1"/>
    <col min="233" max="238" width="3.28515625" style="148" customWidth="1"/>
    <col min="239" max="240" width="9.140625" style="148" customWidth="1"/>
    <col min="241" max="244" width="3.28515625" style="148" customWidth="1"/>
    <col min="245" max="245" width="4.140625" style="148" customWidth="1"/>
    <col min="246" max="246" width="1.7109375" style="148" customWidth="1"/>
    <col min="247" max="16384" width="3.28515625" style="148"/>
  </cols>
  <sheetData>
    <row r="1" spans="2:35" s="161" customFormat="1" ht="16.5" customHeight="1">
      <c r="B1" s="361"/>
      <c r="C1" s="361" t="s">
        <v>1045</v>
      </c>
      <c r="D1" s="361"/>
      <c r="E1" s="361"/>
      <c r="F1" s="361"/>
      <c r="G1" s="361"/>
      <c r="H1" s="361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430"/>
      <c r="AF1" s="362"/>
      <c r="AI1" s="1180"/>
    </row>
    <row r="2" spans="2:35" s="161" customFormat="1" ht="15.75" customHeight="1"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430"/>
      <c r="AF2" s="362"/>
      <c r="AI2" s="1180"/>
    </row>
    <row r="3" spans="2:35" s="161" customFormat="1">
      <c r="B3" s="362"/>
      <c r="C3" s="363" t="s">
        <v>1046</v>
      </c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430"/>
      <c r="AF3" s="362"/>
      <c r="AI3" s="1180"/>
    </row>
    <row r="4" spans="2:35" s="161" customFormat="1">
      <c r="B4" s="362"/>
      <c r="C4" s="363" t="s">
        <v>1047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430"/>
      <c r="AF4" s="362"/>
      <c r="AI4" s="1180"/>
    </row>
    <row r="5" spans="2:35" s="161" customFormat="1"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430"/>
      <c r="AF5" s="362"/>
      <c r="AI5" s="1180"/>
    </row>
    <row r="6" spans="2:35" s="162" customFormat="1" ht="65.25" customHeight="1">
      <c r="B6" s="364"/>
      <c r="C6" s="909" t="s">
        <v>1413</v>
      </c>
      <c r="D6" s="909"/>
      <c r="E6" s="909"/>
      <c r="F6" s="909"/>
      <c r="G6" s="909"/>
      <c r="H6" s="909"/>
      <c r="I6" s="909"/>
      <c r="J6" s="909"/>
      <c r="K6" s="909"/>
      <c r="L6" s="909"/>
      <c r="M6" s="909"/>
      <c r="N6" s="909"/>
      <c r="O6" s="909"/>
      <c r="P6" s="909"/>
      <c r="Q6" s="909"/>
      <c r="R6" s="909"/>
      <c r="S6" s="909"/>
      <c r="T6" s="909"/>
      <c r="U6" s="909"/>
      <c r="V6" s="909"/>
      <c r="W6" s="909"/>
      <c r="X6" s="909"/>
      <c r="Y6" s="909"/>
      <c r="Z6" s="909"/>
      <c r="AA6" s="909"/>
      <c r="AB6" s="909"/>
      <c r="AC6" s="909"/>
      <c r="AD6" s="909"/>
      <c r="AE6" s="678"/>
      <c r="AF6" s="364"/>
      <c r="AI6" s="1181"/>
    </row>
    <row r="7" spans="2:35" s="162" customFormat="1" ht="14.25" thickBot="1">
      <c r="B7" s="365"/>
      <c r="C7" s="364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432"/>
      <c r="AF7" s="364"/>
      <c r="AI7" s="1181"/>
    </row>
    <row r="8" spans="2:35" s="162" customFormat="1" ht="16.5" thickBot="1">
      <c r="B8" s="838" t="s">
        <v>1048</v>
      </c>
      <c r="C8" s="839"/>
      <c r="D8" s="839"/>
      <c r="E8" s="839"/>
      <c r="F8" s="839"/>
      <c r="G8" s="839"/>
      <c r="H8" s="839"/>
      <c r="I8" s="839"/>
      <c r="J8" s="839"/>
      <c r="K8" s="839"/>
      <c r="L8" s="839"/>
      <c r="M8" s="839"/>
      <c r="N8" s="839"/>
      <c r="O8" s="839"/>
      <c r="P8" s="839"/>
      <c r="Q8" s="839"/>
      <c r="R8" s="839"/>
      <c r="S8" s="839"/>
      <c r="T8" s="839"/>
      <c r="U8" s="839"/>
      <c r="V8" s="839"/>
      <c r="W8" s="839"/>
      <c r="X8" s="839"/>
      <c r="Y8" s="839"/>
      <c r="Z8" s="839"/>
      <c r="AA8" s="839"/>
      <c r="AB8" s="839"/>
      <c r="AC8" s="839"/>
      <c r="AD8" s="839"/>
      <c r="AE8" s="839"/>
      <c r="AF8" s="840"/>
      <c r="AI8" s="1181"/>
    </row>
    <row r="9" spans="2:35" s="162" customFormat="1">
      <c r="B9" s="367"/>
      <c r="C9" s="368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679"/>
      <c r="AE9" s="684"/>
      <c r="AF9" s="364"/>
      <c r="AI9" s="1181"/>
    </row>
    <row r="10" spans="2:35" s="162" customFormat="1" ht="13.5">
      <c r="B10" s="910" t="s">
        <v>2251</v>
      </c>
      <c r="C10" s="910"/>
      <c r="D10" s="910"/>
      <c r="E10" s="910"/>
      <c r="F10" s="910"/>
      <c r="G10" s="910"/>
      <c r="H10" s="910"/>
      <c r="I10" s="910"/>
      <c r="J10" s="910"/>
      <c r="K10" s="910"/>
      <c r="L10" s="910"/>
      <c r="M10" s="910"/>
      <c r="N10" s="910"/>
      <c r="O10" s="910"/>
      <c r="P10" s="910"/>
      <c r="Q10" s="910"/>
      <c r="R10" s="910"/>
      <c r="S10" s="910"/>
      <c r="T10" s="910"/>
      <c r="U10" s="910"/>
      <c r="V10" s="910"/>
      <c r="W10" s="910"/>
      <c r="X10" s="910"/>
      <c r="Y10" s="910"/>
      <c r="Z10" s="910"/>
      <c r="AA10" s="910"/>
      <c r="AB10" s="910"/>
      <c r="AC10" s="910"/>
      <c r="AD10" s="910"/>
      <c r="AE10" s="679"/>
      <c r="AF10" s="364"/>
      <c r="AI10" s="1181"/>
    </row>
    <row r="11" spans="2:35" s="162" customFormat="1" ht="16.5" thickBot="1">
      <c r="B11" s="362"/>
      <c r="C11" s="368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679"/>
      <c r="AE11" s="684"/>
      <c r="AF11" s="364"/>
      <c r="AI11" s="1181"/>
    </row>
    <row r="12" spans="2:35" s="162" customFormat="1" ht="16.5" thickBot="1">
      <c r="B12" s="838" t="s">
        <v>1049</v>
      </c>
      <c r="C12" s="839"/>
      <c r="D12" s="839"/>
      <c r="E12" s="839"/>
      <c r="F12" s="839"/>
      <c r="G12" s="839"/>
      <c r="H12" s="839"/>
      <c r="I12" s="839"/>
      <c r="J12" s="839"/>
      <c r="K12" s="839"/>
      <c r="L12" s="839"/>
      <c r="M12" s="839"/>
      <c r="N12" s="839"/>
      <c r="O12" s="839"/>
      <c r="P12" s="839"/>
      <c r="Q12" s="839"/>
      <c r="R12" s="839"/>
      <c r="S12" s="839"/>
      <c r="T12" s="839"/>
      <c r="U12" s="839"/>
      <c r="V12" s="839"/>
      <c r="W12" s="839"/>
      <c r="X12" s="839"/>
      <c r="Y12" s="839"/>
      <c r="Z12" s="839"/>
      <c r="AA12" s="839"/>
      <c r="AB12" s="839"/>
      <c r="AC12" s="839"/>
      <c r="AD12" s="839"/>
      <c r="AE12" s="839"/>
      <c r="AF12" s="840"/>
      <c r="AI12" s="1181"/>
    </row>
    <row r="13" spans="2:35" s="162" customFormat="1">
      <c r="B13" s="362"/>
      <c r="C13" s="369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435"/>
      <c r="AF13" s="364"/>
      <c r="AI13" s="1181"/>
    </row>
    <row r="14" spans="2:35" s="162" customFormat="1">
      <c r="B14" s="362"/>
      <c r="C14" s="368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71" t="s">
        <v>1269</v>
      </c>
      <c r="O14" s="372"/>
      <c r="P14" s="365"/>
      <c r="Q14" s="365"/>
      <c r="R14" s="371" t="s">
        <v>1270</v>
      </c>
      <c r="S14" s="372"/>
      <c r="T14" s="368"/>
      <c r="U14" s="365"/>
      <c r="V14" s="365"/>
      <c r="W14" s="365"/>
      <c r="X14" s="365"/>
      <c r="Y14" s="365"/>
      <c r="Z14" s="365"/>
      <c r="AA14" s="365"/>
      <c r="AB14" s="365"/>
      <c r="AC14" s="365"/>
      <c r="AD14" s="679"/>
      <c r="AE14" s="684"/>
      <c r="AF14" s="364"/>
      <c r="AI14" s="1181"/>
    </row>
    <row r="15" spans="2:35" s="162" customFormat="1" ht="16.5" thickBot="1">
      <c r="B15" s="362"/>
      <c r="C15" s="368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679"/>
      <c r="AE15" s="684"/>
      <c r="AF15" s="364"/>
      <c r="AI15" s="1181"/>
    </row>
    <row r="16" spans="2:35" s="149" customFormat="1" ht="15" customHeight="1">
      <c r="B16" s="855"/>
      <c r="C16" s="856"/>
      <c r="D16" s="856"/>
      <c r="E16" s="856"/>
      <c r="F16" s="856"/>
      <c r="G16" s="856"/>
      <c r="H16" s="856"/>
      <c r="I16" s="856"/>
      <c r="J16" s="856"/>
      <c r="K16" s="856"/>
      <c r="L16" s="856"/>
      <c r="M16" s="856"/>
      <c r="N16" s="856"/>
      <c r="O16" s="856"/>
      <c r="P16" s="856"/>
      <c r="Q16" s="856"/>
      <c r="R16" s="856"/>
      <c r="S16" s="856"/>
      <c r="T16" s="856"/>
      <c r="U16" s="856"/>
      <c r="V16" s="856"/>
      <c r="W16" s="856"/>
      <c r="X16" s="856"/>
      <c r="Y16" s="856"/>
      <c r="Z16" s="856"/>
      <c r="AA16" s="856"/>
      <c r="AB16" s="856"/>
      <c r="AC16" s="856"/>
      <c r="AD16" s="856"/>
      <c r="AE16" s="856"/>
      <c r="AF16" s="857"/>
      <c r="AI16" s="1182"/>
    </row>
    <row r="17" spans="2:36" s="149" customFormat="1" ht="0.75" customHeight="1">
      <c r="B17" s="858"/>
      <c r="C17" s="858"/>
      <c r="D17" s="858"/>
      <c r="E17" s="858"/>
      <c r="F17" s="858"/>
      <c r="G17" s="858"/>
      <c r="H17" s="858"/>
      <c r="I17" s="858"/>
      <c r="J17" s="858"/>
      <c r="K17" s="858"/>
      <c r="L17" s="858"/>
      <c r="M17" s="858"/>
      <c r="N17" s="858"/>
      <c r="O17" s="858"/>
      <c r="P17" s="858"/>
      <c r="Q17" s="858"/>
      <c r="R17" s="858"/>
      <c r="S17" s="858"/>
      <c r="T17" s="858"/>
      <c r="U17" s="858"/>
      <c r="V17" s="858"/>
      <c r="W17" s="858"/>
      <c r="X17" s="858"/>
      <c r="Y17" s="858"/>
      <c r="Z17" s="858"/>
      <c r="AA17" s="858"/>
      <c r="AB17" s="858"/>
      <c r="AC17" s="858"/>
      <c r="AD17" s="858"/>
      <c r="AE17" s="858"/>
      <c r="AF17" s="858"/>
      <c r="AI17" s="1182"/>
    </row>
    <row r="18" spans="2:36" s="149" customFormat="1" ht="13.5" customHeight="1" thickBot="1">
      <c r="B18" s="373"/>
      <c r="C18" s="374"/>
      <c r="D18" s="374"/>
      <c r="E18" s="374"/>
      <c r="F18" s="374"/>
      <c r="G18" s="374"/>
      <c r="H18" s="859" t="s">
        <v>1050</v>
      </c>
      <c r="I18" s="859"/>
      <c r="J18" s="859"/>
      <c r="K18" s="859"/>
      <c r="L18" s="859"/>
      <c r="M18" s="859"/>
      <c r="N18" s="859"/>
      <c r="O18" s="859"/>
      <c r="P18" s="859"/>
      <c r="Q18" s="859"/>
      <c r="R18" s="859"/>
      <c r="S18" s="859"/>
      <c r="T18" s="859"/>
      <c r="U18" s="859"/>
      <c r="V18" s="859"/>
      <c r="W18" s="859"/>
      <c r="X18" s="859"/>
      <c r="Y18" s="859"/>
      <c r="Z18" s="859"/>
      <c r="AA18" s="859"/>
      <c r="AB18" s="859"/>
      <c r="AC18" s="859"/>
      <c r="AD18" s="666" t="s">
        <v>2272</v>
      </c>
      <c r="AE18" s="666" t="s">
        <v>2272</v>
      </c>
      <c r="AF18" s="375"/>
      <c r="AI18" s="1182"/>
    </row>
    <row r="19" spans="2:36" s="149" customFormat="1" ht="2.25" customHeight="1" thickBot="1">
      <c r="B19" s="376"/>
      <c r="C19" s="376"/>
      <c r="D19" s="376"/>
      <c r="E19" s="376"/>
      <c r="F19" s="376"/>
      <c r="G19" s="376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8"/>
      <c r="AE19" s="605"/>
      <c r="AF19" s="379"/>
      <c r="AI19" s="1182"/>
    </row>
    <row r="20" spans="2:36" ht="40.15" customHeight="1">
      <c r="B20" s="841" t="s">
        <v>1051</v>
      </c>
      <c r="C20" s="843" t="s">
        <v>1052</v>
      </c>
      <c r="D20" s="844"/>
      <c r="E20" s="844"/>
      <c r="F20" s="844"/>
      <c r="G20" s="844"/>
      <c r="H20" s="847" t="s">
        <v>398</v>
      </c>
      <c r="I20" s="848"/>
      <c r="J20" s="848"/>
      <c r="K20" s="848"/>
      <c r="L20" s="848"/>
      <c r="M20" s="848"/>
      <c r="N20" s="848"/>
      <c r="O20" s="848"/>
      <c r="P20" s="848"/>
      <c r="Q20" s="848"/>
      <c r="R20" s="848"/>
      <c r="S20" s="848"/>
      <c r="T20" s="848"/>
      <c r="U20" s="848"/>
      <c r="V20" s="848"/>
      <c r="W20" s="848"/>
      <c r="X20" s="848"/>
      <c r="Y20" s="848"/>
      <c r="Z20" s="848"/>
      <c r="AA20" s="848"/>
      <c r="AB20" s="848"/>
      <c r="AC20" s="849"/>
      <c r="AD20" s="860">
        <v>2016</v>
      </c>
      <c r="AE20" s="860">
        <v>2015</v>
      </c>
      <c r="AF20" s="853" t="s">
        <v>1053</v>
      </c>
    </row>
    <row r="21" spans="2:36" ht="27" customHeight="1" thickBot="1">
      <c r="B21" s="842"/>
      <c r="C21" s="845"/>
      <c r="D21" s="846"/>
      <c r="E21" s="846"/>
      <c r="F21" s="846"/>
      <c r="G21" s="846"/>
      <c r="H21" s="850"/>
      <c r="I21" s="851"/>
      <c r="J21" s="851"/>
      <c r="K21" s="851"/>
      <c r="L21" s="851"/>
      <c r="M21" s="851"/>
      <c r="N21" s="851"/>
      <c r="O21" s="851"/>
      <c r="P21" s="851"/>
      <c r="Q21" s="851"/>
      <c r="R21" s="851"/>
      <c r="S21" s="851"/>
      <c r="T21" s="851"/>
      <c r="U21" s="851"/>
      <c r="V21" s="851"/>
      <c r="W21" s="851"/>
      <c r="X21" s="851"/>
      <c r="Y21" s="851"/>
      <c r="Z21" s="851"/>
      <c r="AA21" s="851"/>
      <c r="AB21" s="851"/>
      <c r="AC21" s="852"/>
      <c r="AD21" s="861"/>
      <c r="AE21" s="861"/>
      <c r="AF21" s="854"/>
    </row>
    <row r="22" spans="2:36" s="150" customFormat="1" ht="30" customHeight="1">
      <c r="B22" s="380"/>
      <c r="C22" s="381" t="s">
        <v>1054</v>
      </c>
      <c r="D22" s="382"/>
      <c r="E22" s="382"/>
      <c r="F22" s="382"/>
      <c r="G22" s="383"/>
      <c r="H22" s="868" t="s">
        <v>1055</v>
      </c>
      <c r="I22" s="869"/>
      <c r="J22" s="869"/>
      <c r="K22" s="869"/>
      <c r="L22" s="869"/>
      <c r="M22" s="869"/>
      <c r="N22" s="869"/>
      <c r="O22" s="869"/>
      <c r="P22" s="869"/>
      <c r="Q22" s="869"/>
      <c r="R22" s="869"/>
      <c r="S22" s="869"/>
      <c r="T22" s="869"/>
      <c r="U22" s="869"/>
      <c r="V22" s="869"/>
      <c r="W22" s="869"/>
      <c r="X22" s="869"/>
      <c r="Y22" s="869"/>
      <c r="Z22" s="869"/>
      <c r="AA22" s="869"/>
      <c r="AB22" s="869"/>
      <c r="AC22" s="870"/>
      <c r="AD22" s="753">
        <v>167864</v>
      </c>
      <c r="AE22" s="753">
        <v>175142</v>
      </c>
      <c r="AF22" s="384" t="s">
        <v>1056</v>
      </c>
    </row>
    <row r="23" spans="2:36" s="151" customFormat="1" ht="15.75" customHeight="1">
      <c r="B23" s="385"/>
      <c r="C23" s="386" t="s">
        <v>1057</v>
      </c>
      <c r="D23" s="387"/>
      <c r="E23" s="387"/>
      <c r="F23" s="387"/>
      <c r="G23" s="388"/>
      <c r="H23" s="871" t="s">
        <v>1058</v>
      </c>
      <c r="I23" s="872"/>
      <c r="J23" s="872"/>
      <c r="K23" s="872"/>
      <c r="L23" s="872"/>
      <c r="M23" s="872"/>
      <c r="N23" s="872"/>
      <c r="O23" s="872"/>
      <c r="P23" s="872"/>
      <c r="Q23" s="872"/>
      <c r="R23" s="872"/>
      <c r="S23" s="872"/>
      <c r="T23" s="872"/>
      <c r="U23" s="872"/>
      <c r="V23" s="872"/>
      <c r="W23" s="872"/>
      <c r="X23" s="872"/>
      <c r="Y23" s="872"/>
      <c r="Z23" s="872"/>
      <c r="AA23" s="872"/>
      <c r="AB23" s="872"/>
      <c r="AC23" s="873"/>
      <c r="AD23" s="754">
        <v>11</v>
      </c>
      <c r="AE23" s="754">
        <v>40</v>
      </c>
      <c r="AF23" s="384" t="s">
        <v>1056</v>
      </c>
      <c r="AG23" s="150"/>
    </row>
    <row r="24" spans="2:36" s="152" customFormat="1" ht="15.75" customHeight="1">
      <c r="B24" s="389"/>
      <c r="C24" s="390" t="s">
        <v>1059</v>
      </c>
      <c r="D24" s="391"/>
      <c r="E24" s="391"/>
      <c r="F24" s="391"/>
      <c r="G24" s="392"/>
      <c r="H24" s="865" t="s">
        <v>1060</v>
      </c>
      <c r="I24" s="866"/>
      <c r="J24" s="866"/>
      <c r="K24" s="866"/>
      <c r="L24" s="866"/>
      <c r="M24" s="866"/>
      <c r="N24" s="866"/>
      <c r="O24" s="866"/>
      <c r="P24" s="866"/>
      <c r="Q24" s="866"/>
      <c r="R24" s="866"/>
      <c r="S24" s="866"/>
      <c r="T24" s="866"/>
      <c r="U24" s="866"/>
      <c r="V24" s="866"/>
      <c r="W24" s="866"/>
      <c r="X24" s="866"/>
      <c r="Y24" s="866"/>
      <c r="Z24" s="866"/>
      <c r="AA24" s="866"/>
      <c r="AB24" s="866"/>
      <c r="AC24" s="867"/>
      <c r="AD24" s="702">
        <v>0</v>
      </c>
      <c r="AE24" s="702">
        <v>0</v>
      </c>
      <c r="AF24" s="384" t="s">
        <v>1056</v>
      </c>
      <c r="AG24" s="150"/>
    </row>
    <row r="25" spans="2:36" s="153" customFormat="1" ht="50.45" customHeight="1">
      <c r="B25" s="385"/>
      <c r="C25" s="393" t="s">
        <v>399</v>
      </c>
      <c r="D25" s="394"/>
      <c r="E25" s="394"/>
      <c r="F25" s="394"/>
      <c r="G25" s="395"/>
      <c r="H25" s="862" t="s">
        <v>1061</v>
      </c>
      <c r="I25" s="863"/>
      <c r="J25" s="863"/>
      <c r="K25" s="863"/>
      <c r="L25" s="863"/>
      <c r="M25" s="863"/>
      <c r="N25" s="863"/>
      <c r="O25" s="863"/>
      <c r="P25" s="863"/>
      <c r="Q25" s="863"/>
      <c r="R25" s="863"/>
      <c r="S25" s="863"/>
      <c r="T25" s="863"/>
      <c r="U25" s="863"/>
      <c r="V25" s="863"/>
      <c r="W25" s="863"/>
      <c r="X25" s="863"/>
      <c r="Y25" s="863"/>
      <c r="Z25" s="863"/>
      <c r="AA25" s="863"/>
      <c r="AB25" s="863"/>
      <c r="AC25" s="864"/>
      <c r="AD25" s="691">
        <v>0</v>
      </c>
      <c r="AE25" s="756">
        <v>0</v>
      </c>
      <c r="AF25" s="396" t="s">
        <v>1056</v>
      </c>
    </row>
    <row r="26" spans="2:36" s="153" customFormat="1" ht="15.75" customHeight="1">
      <c r="B26" s="385"/>
      <c r="C26" s="393" t="s">
        <v>400</v>
      </c>
      <c r="D26" s="394"/>
      <c r="E26" s="394"/>
      <c r="F26" s="394"/>
      <c r="G26" s="395"/>
      <c r="H26" s="862" t="s">
        <v>1062</v>
      </c>
      <c r="I26" s="863"/>
      <c r="J26" s="863"/>
      <c r="K26" s="863"/>
      <c r="L26" s="863"/>
      <c r="M26" s="863"/>
      <c r="N26" s="863"/>
      <c r="O26" s="863"/>
      <c r="P26" s="863"/>
      <c r="Q26" s="863"/>
      <c r="R26" s="863"/>
      <c r="S26" s="863"/>
      <c r="T26" s="863"/>
      <c r="U26" s="863"/>
      <c r="V26" s="863"/>
      <c r="W26" s="863"/>
      <c r="X26" s="863"/>
      <c r="Y26" s="863"/>
      <c r="Z26" s="863"/>
      <c r="AA26" s="863"/>
      <c r="AB26" s="863"/>
      <c r="AC26" s="864"/>
      <c r="AD26" s="691">
        <v>0</v>
      </c>
      <c r="AE26" s="756">
        <v>0</v>
      </c>
      <c r="AF26" s="396" t="s">
        <v>1056</v>
      </c>
    </row>
    <row r="27" spans="2:36" s="153" customFormat="1" ht="15.75" customHeight="1">
      <c r="B27" s="385"/>
      <c r="C27" s="390" t="s">
        <v>1063</v>
      </c>
      <c r="D27" s="391"/>
      <c r="E27" s="391"/>
      <c r="F27" s="391"/>
      <c r="G27" s="392"/>
      <c r="H27" s="865" t="s">
        <v>1064</v>
      </c>
      <c r="I27" s="866"/>
      <c r="J27" s="866"/>
      <c r="K27" s="866"/>
      <c r="L27" s="866"/>
      <c r="M27" s="866"/>
      <c r="N27" s="866"/>
      <c r="O27" s="866"/>
      <c r="P27" s="866"/>
      <c r="Q27" s="866"/>
      <c r="R27" s="866"/>
      <c r="S27" s="866"/>
      <c r="T27" s="866"/>
      <c r="U27" s="866"/>
      <c r="V27" s="866"/>
      <c r="W27" s="866"/>
      <c r="X27" s="866"/>
      <c r="Y27" s="866"/>
      <c r="Z27" s="866"/>
      <c r="AA27" s="866"/>
      <c r="AB27" s="866"/>
      <c r="AC27" s="867"/>
      <c r="AD27" s="757">
        <v>0</v>
      </c>
      <c r="AE27" s="757">
        <v>0</v>
      </c>
      <c r="AF27" s="384" t="s">
        <v>1056</v>
      </c>
      <c r="AG27" s="150"/>
    </row>
    <row r="28" spans="2:36" s="153" customFormat="1" ht="15.75" customHeight="1">
      <c r="B28" s="385"/>
      <c r="C28" s="393" t="s">
        <v>401</v>
      </c>
      <c r="D28" s="394"/>
      <c r="E28" s="394"/>
      <c r="F28" s="394"/>
      <c r="G28" s="395"/>
      <c r="H28" s="862" t="s">
        <v>1065</v>
      </c>
      <c r="I28" s="863"/>
      <c r="J28" s="863"/>
      <c r="K28" s="863"/>
      <c r="L28" s="863"/>
      <c r="M28" s="863"/>
      <c r="N28" s="863"/>
      <c r="O28" s="863"/>
      <c r="P28" s="863"/>
      <c r="Q28" s="863"/>
      <c r="R28" s="863"/>
      <c r="S28" s="863"/>
      <c r="T28" s="863"/>
      <c r="U28" s="863"/>
      <c r="V28" s="863"/>
      <c r="W28" s="863"/>
      <c r="X28" s="863"/>
      <c r="Y28" s="863"/>
      <c r="Z28" s="863"/>
      <c r="AA28" s="863"/>
      <c r="AB28" s="863"/>
      <c r="AC28" s="864"/>
      <c r="AD28" s="691">
        <v>0</v>
      </c>
      <c r="AE28" s="756">
        <v>0</v>
      </c>
      <c r="AF28" s="396" t="s">
        <v>1056</v>
      </c>
    </row>
    <row r="29" spans="2:36" s="153" customFormat="1" ht="15.75" customHeight="1">
      <c r="B29" s="385"/>
      <c r="C29" s="393" t="s">
        <v>402</v>
      </c>
      <c r="D29" s="394"/>
      <c r="E29" s="394"/>
      <c r="F29" s="394"/>
      <c r="G29" s="395"/>
      <c r="H29" s="862" t="s">
        <v>1066</v>
      </c>
      <c r="I29" s="863"/>
      <c r="J29" s="863"/>
      <c r="K29" s="863"/>
      <c r="L29" s="863"/>
      <c r="M29" s="863"/>
      <c r="N29" s="863"/>
      <c r="O29" s="863"/>
      <c r="P29" s="863"/>
      <c r="Q29" s="863"/>
      <c r="R29" s="863"/>
      <c r="S29" s="863"/>
      <c r="T29" s="863"/>
      <c r="U29" s="863"/>
      <c r="V29" s="863"/>
      <c r="W29" s="863"/>
      <c r="X29" s="863"/>
      <c r="Y29" s="863"/>
      <c r="Z29" s="863"/>
      <c r="AA29" s="863"/>
      <c r="AB29" s="863"/>
      <c r="AC29" s="864"/>
      <c r="AD29" s="691">
        <v>0</v>
      </c>
      <c r="AE29" s="756">
        <v>0</v>
      </c>
      <c r="AF29" s="396" t="s">
        <v>1056</v>
      </c>
      <c r="AJ29" s="154"/>
    </row>
    <row r="30" spans="2:36" s="153" customFormat="1" ht="15.75" customHeight="1">
      <c r="B30" s="385"/>
      <c r="C30" s="390" t="s">
        <v>1067</v>
      </c>
      <c r="D30" s="391"/>
      <c r="E30" s="391"/>
      <c r="F30" s="391"/>
      <c r="G30" s="392"/>
      <c r="H30" s="865" t="s">
        <v>1068</v>
      </c>
      <c r="I30" s="866"/>
      <c r="J30" s="866"/>
      <c r="K30" s="866"/>
      <c r="L30" s="866"/>
      <c r="M30" s="866"/>
      <c r="N30" s="866"/>
      <c r="O30" s="866"/>
      <c r="P30" s="866"/>
      <c r="Q30" s="866"/>
      <c r="R30" s="866"/>
      <c r="S30" s="866"/>
      <c r="T30" s="866"/>
      <c r="U30" s="866"/>
      <c r="V30" s="866"/>
      <c r="W30" s="866"/>
      <c r="X30" s="866"/>
      <c r="Y30" s="866"/>
      <c r="Z30" s="866"/>
      <c r="AA30" s="866"/>
      <c r="AB30" s="866"/>
      <c r="AC30" s="867"/>
      <c r="AD30" s="702">
        <v>0</v>
      </c>
      <c r="AE30" s="702">
        <v>0</v>
      </c>
      <c r="AF30" s="384" t="s">
        <v>1056</v>
      </c>
      <c r="AG30" s="150"/>
    </row>
    <row r="31" spans="2:36" s="153" customFormat="1" ht="27.75" customHeight="1">
      <c r="B31" s="385"/>
      <c r="C31" s="393" t="s">
        <v>403</v>
      </c>
      <c r="D31" s="394"/>
      <c r="E31" s="394"/>
      <c r="F31" s="394"/>
      <c r="G31" s="395"/>
      <c r="H31" s="874" t="s">
        <v>1069</v>
      </c>
      <c r="I31" s="875"/>
      <c r="J31" s="875"/>
      <c r="K31" s="875"/>
      <c r="L31" s="875"/>
      <c r="M31" s="875"/>
      <c r="N31" s="875"/>
      <c r="O31" s="875"/>
      <c r="P31" s="875"/>
      <c r="Q31" s="875"/>
      <c r="R31" s="875"/>
      <c r="S31" s="875"/>
      <c r="T31" s="875"/>
      <c r="U31" s="875"/>
      <c r="V31" s="875"/>
      <c r="W31" s="875"/>
      <c r="X31" s="875"/>
      <c r="Y31" s="875"/>
      <c r="Z31" s="875"/>
      <c r="AA31" s="875"/>
      <c r="AB31" s="875"/>
      <c r="AC31" s="876"/>
      <c r="AD31" s="758">
        <v>435</v>
      </c>
      <c r="AE31" s="759">
        <v>435</v>
      </c>
      <c r="AF31" s="396" t="s">
        <v>1056</v>
      </c>
    </row>
    <row r="32" spans="2:36" s="153" customFormat="1" ht="38.25" customHeight="1">
      <c r="B32" s="385"/>
      <c r="C32" s="393" t="s">
        <v>404</v>
      </c>
      <c r="D32" s="394"/>
      <c r="E32" s="394"/>
      <c r="F32" s="394"/>
      <c r="G32" s="395"/>
      <c r="H32" s="862" t="s">
        <v>1070</v>
      </c>
      <c r="I32" s="863"/>
      <c r="J32" s="863"/>
      <c r="K32" s="863"/>
      <c r="L32" s="863"/>
      <c r="M32" s="863"/>
      <c r="N32" s="863"/>
      <c r="O32" s="863"/>
      <c r="P32" s="863"/>
      <c r="Q32" s="863"/>
      <c r="R32" s="863"/>
      <c r="S32" s="863"/>
      <c r="T32" s="863"/>
      <c r="U32" s="863"/>
      <c r="V32" s="863"/>
      <c r="W32" s="863"/>
      <c r="X32" s="863"/>
      <c r="Y32" s="863"/>
      <c r="Z32" s="863"/>
      <c r="AA32" s="863"/>
      <c r="AB32" s="863"/>
      <c r="AC32" s="864"/>
      <c r="AD32" s="758">
        <v>435</v>
      </c>
      <c r="AE32" s="759">
        <v>435</v>
      </c>
      <c r="AF32" s="396" t="s">
        <v>1056</v>
      </c>
    </row>
    <row r="33" spans="2:35" s="153" customFormat="1" ht="15.75" customHeight="1">
      <c r="B33" s="385"/>
      <c r="C33" s="393" t="s">
        <v>405</v>
      </c>
      <c r="D33" s="394"/>
      <c r="E33" s="394"/>
      <c r="F33" s="394"/>
      <c r="G33" s="395"/>
      <c r="H33" s="862" t="s">
        <v>1071</v>
      </c>
      <c r="I33" s="863"/>
      <c r="J33" s="863"/>
      <c r="K33" s="863"/>
      <c r="L33" s="863"/>
      <c r="M33" s="863"/>
      <c r="N33" s="863"/>
      <c r="O33" s="863"/>
      <c r="P33" s="863"/>
      <c r="Q33" s="863"/>
      <c r="R33" s="863"/>
      <c r="S33" s="863"/>
      <c r="T33" s="863"/>
      <c r="U33" s="863"/>
      <c r="V33" s="863"/>
      <c r="W33" s="863"/>
      <c r="X33" s="863"/>
      <c r="Y33" s="863"/>
      <c r="Z33" s="863"/>
      <c r="AA33" s="863"/>
      <c r="AB33" s="863"/>
      <c r="AC33" s="864"/>
      <c r="AD33" s="691">
        <v>0</v>
      </c>
      <c r="AE33" s="756">
        <v>0</v>
      </c>
      <c r="AF33" s="396" t="s">
        <v>1056</v>
      </c>
    </row>
    <row r="34" spans="2:35" s="153" customFormat="1" ht="15.75" customHeight="1">
      <c r="B34" s="385"/>
      <c r="C34" s="393" t="s">
        <v>406</v>
      </c>
      <c r="D34" s="394"/>
      <c r="E34" s="394"/>
      <c r="F34" s="394"/>
      <c r="G34" s="395"/>
      <c r="H34" s="862" t="s">
        <v>1072</v>
      </c>
      <c r="I34" s="863"/>
      <c r="J34" s="863"/>
      <c r="K34" s="863"/>
      <c r="L34" s="863"/>
      <c r="M34" s="863"/>
      <c r="N34" s="863"/>
      <c r="O34" s="863"/>
      <c r="P34" s="863"/>
      <c r="Q34" s="863"/>
      <c r="R34" s="863"/>
      <c r="S34" s="863"/>
      <c r="T34" s="863"/>
      <c r="U34" s="863"/>
      <c r="V34" s="863"/>
      <c r="W34" s="863"/>
      <c r="X34" s="863"/>
      <c r="Y34" s="863"/>
      <c r="Z34" s="863"/>
      <c r="AA34" s="863"/>
      <c r="AB34" s="863"/>
      <c r="AC34" s="864"/>
      <c r="AD34" s="691">
        <v>0</v>
      </c>
      <c r="AE34" s="756">
        <v>0</v>
      </c>
      <c r="AF34" s="396" t="s">
        <v>1056</v>
      </c>
    </row>
    <row r="35" spans="2:35" s="153" customFormat="1" ht="15.75" customHeight="1">
      <c r="B35" s="385"/>
      <c r="C35" s="390" t="s">
        <v>407</v>
      </c>
      <c r="D35" s="391"/>
      <c r="E35" s="391"/>
      <c r="F35" s="391"/>
      <c r="G35" s="392"/>
      <c r="H35" s="865" t="s">
        <v>1073</v>
      </c>
      <c r="I35" s="866"/>
      <c r="J35" s="866"/>
      <c r="K35" s="866"/>
      <c r="L35" s="866"/>
      <c r="M35" s="866"/>
      <c r="N35" s="866"/>
      <c r="O35" s="866"/>
      <c r="P35" s="866"/>
      <c r="Q35" s="866"/>
      <c r="R35" s="866"/>
      <c r="S35" s="866"/>
      <c r="T35" s="866"/>
      <c r="U35" s="866"/>
      <c r="V35" s="866"/>
      <c r="W35" s="866"/>
      <c r="X35" s="866"/>
      <c r="Y35" s="866"/>
      <c r="Z35" s="866"/>
      <c r="AA35" s="866"/>
      <c r="AB35" s="866"/>
      <c r="AC35" s="867"/>
      <c r="AD35" s="702">
        <v>0</v>
      </c>
      <c r="AE35" s="739">
        <v>0</v>
      </c>
      <c r="AF35" s="384" t="s">
        <v>1056</v>
      </c>
    </row>
    <row r="36" spans="2:35" s="153" customFormat="1" ht="15.75" customHeight="1">
      <c r="B36" s="385"/>
      <c r="C36" s="390" t="s">
        <v>1074</v>
      </c>
      <c r="D36" s="391"/>
      <c r="E36" s="391"/>
      <c r="F36" s="391"/>
      <c r="G36" s="392"/>
      <c r="H36" s="865" t="s">
        <v>1075</v>
      </c>
      <c r="I36" s="866"/>
      <c r="J36" s="866"/>
      <c r="K36" s="866"/>
      <c r="L36" s="866"/>
      <c r="M36" s="866"/>
      <c r="N36" s="866"/>
      <c r="O36" s="866"/>
      <c r="P36" s="866"/>
      <c r="Q36" s="866"/>
      <c r="R36" s="866"/>
      <c r="S36" s="866"/>
      <c r="T36" s="866"/>
      <c r="U36" s="866"/>
      <c r="V36" s="866"/>
      <c r="W36" s="866"/>
      <c r="X36" s="866"/>
      <c r="Y36" s="866"/>
      <c r="Z36" s="866"/>
      <c r="AA36" s="866"/>
      <c r="AB36" s="866"/>
      <c r="AC36" s="867"/>
      <c r="AD36" s="757">
        <v>11</v>
      </c>
      <c r="AE36" s="757">
        <v>40</v>
      </c>
      <c r="AF36" s="384" t="s">
        <v>1056</v>
      </c>
      <c r="AG36" s="150"/>
    </row>
    <row r="37" spans="2:35" s="153" customFormat="1" ht="15.75" customHeight="1">
      <c r="B37" s="385"/>
      <c r="C37" s="393" t="s">
        <v>408</v>
      </c>
      <c r="D37" s="394"/>
      <c r="E37" s="394"/>
      <c r="F37" s="394"/>
      <c r="G37" s="395"/>
      <c r="H37" s="862" t="s">
        <v>1076</v>
      </c>
      <c r="I37" s="863"/>
      <c r="J37" s="863"/>
      <c r="K37" s="863"/>
      <c r="L37" s="863"/>
      <c r="M37" s="863"/>
      <c r="N37" s="863"/>
      <c r="O37" s="863"/>
      <c r="P37" s="863"/>
      <c r="Q37" s="863"/>
      <c r="R37" s="863"/>
      <c r="S37" s="863"/>
      <c r="T37" s="863"/>
      <c r="U37" s="863"/>
      <c r="V37" s="863"/>
      <c r="W37" s="863"/>
      <c r="X37" s="863"/>
      <c r="Y37" s="863"/>
      <c r="Z37" s="863"/>
      <c r="AA37" s="863"/>
      <c r="AB37" s="863"/>
      <c r="AC37" s="864"/>
      <c r="AD37" s="758">
        <v>205</v>
      </c>
      <c r="AE37" s="759">
        <v>205</v>
      </c>
      <c r="AF37" s="396" t="s">
        <v>1056</v>
      </c>
    </row>
    <row r="38" spans="2:35" s="153" customFormat="1" ht="15.75" customHeight="1">
      <c r="B38" s="385"/>
      <c r="C38" s="393" t="s">
        <v>409</v>
      </c>
      <c r="D38" s="394"/>
      <c r="E38" s="394"/>
      <c r="F38" s="394"/>
      <c r="G38" s="395"/>
      <c r="H38" s="862" t="s">
        <v>1077</v>
      </c>
      <c r="I38" s="863"/>
      <c r="J38" s="863"/>
      <c r="K38" s="863"/>
      <c r="L38" s="863"/>
      <c r="M38" s="863"/>
      <c r="N38" s="863"/>
      <c r="O38" s="863"/>
      <c r="P38" s="863"/>
      <c r="Q38" s="863"/>
      <c r="R38" s="863"/>
      <c r="S38" s="863"/>
      <c r="T38" s="863"/>
      <c r="U38" s="863"/>
      <c r="V38" s="863"/>
      <c r="W38" s="863"/>
      <c r="X38" s="863"/>
      <c r="Y38" s="863"/>
      <c r="Z38" s="863"/>
      <c r="AA38" s="863"/>
      <c r="AB38" s="863"/>
      <c r="AC38" s="864"/>
      <c r="AD38" s="758">
        <v>194</v>
      </c>
      <c r="AE38" s="759">
        <v>165</v>
      </c>
      <c r="AF38" s="396" t="s">
        <v>1056</v>
      </c>
      <c r="AI38" s="609"/>
    </row>
    <row r="39" spans="2:35" s="153" customFormat="1" ht="15.75" customHeight="1">
      <c r="B39" s="385"/>
      <c r="C39" s="393" t="s">
        <v>410</v>
      </c>
      <c r="D39" s="394"/>
      <c r="E39" s="394"/>
      <c r="F39" s="394"/>
      <c r="G39" s="395"/>
      <c r="H39" s="862" t="s">
        <v>1078</v>
      </c>
      <c r="I39" s="863"/>
      <c r="J39" s="863"/>
      <c r="K39" s="863"/>
      <c r="L39" s="863"/>
      <c r="M39" s="863"/>
      <c r="N39" s="863"/>
      <c r="O39" s="863"/>
      <c r="P39" s="863"/>
      <c r="Q39" s="863"/>
      <c r="R39" s="863"/>
      <c r="S39" s="863"/>
      <c r="T39" s="863"/>
      <c r="U39" s="863"/>
      <c r="V39" s="863"/>
      <c r="W39" s="863"/>
      <c r="X39" s="863"/>
      <c r="Y39" s="863"/>
      <c r="Z39" s="863"/>
      <c r="AA39" s="863"/>
      <c r="AB39" s="863"/>
      <c r="AC39" s="864"/>
      <c r="AD39" s="691">
        <v>0</v>
      </c>
      <c r="AE39" s="756">
        <v>0</v>
      </c>
      <c r="AF39" s="396" t="s">
        <v>1056</v>
      </c>
    </row>
    <row r="40" spans="2:35" s="153" customFormat="1" ht="15.75" customHeight="1">
      <c r="B40" s="385"/>
      <c r="C40" s="393" t="s">
        <v>411</v>
      </c>
      <c r="D40" s="394"/>
      <c r="E40" s="394"/>
      <c r="F40" s="394"/>
      <c r="G40" s="395"/>
      <c r="H40" s="862" t="s">
        <v>1079</v>
      </c>
      <c r="I40" s="863"/>
      <c r="J40" s="863"/>
      <c r="K40" s="863"/>
      <c r="L40" s="863"/>
      <c r="M40" s="863"/>
      <c r="N40" s="863"/>
      <c r="O40" s="863"/>
      <c r="P40" s="863"/>
      <c r="Q40" s="863"/>
      <c r="R40" s="863"/>
      <c r="S40" s="863"/>
      <c r="T40" s="863"/>
      <c r="U40" s="863"/>
      <c r="V40" s="863"/>
      <c r="W40" s="863"/>
      <c r="X40" s="863"/>
      <c r="Y40" s="863"/>
      <c r="Z40" s="863"/>
      <c r="AA40" s="863"/>
      <c r="AB40" s="863"/>
      <c r="AC40" s="864"/>
      <c r="AD40" s="691">
        <v>0</v>
      </c>
      <c r="AE40" s="756">
        <v>0</v>
      </c>
      <c r="AF40" s="396" t="s">
        <v>1056</v>
      </c>
    </row>
    <row r="41" spans="2:35" s="153" customFormat="1" ht="15.75" customHeight="1">
      <c r="B41" s="385"/>
      <c r="C41" s="393" t="s">
        <v>412</v>
      </c>
      <c r="D41" s="394"/>
      <c r="E41" s="394"/>
      <c r="F41" s="394"/>
      <c r="G41" s="395"/>
      <c r="H41" s="862" t="s">
        <v>1080</v>
      </c>
      <c r="I41" s="863"/>
      <c r="J41" s="863"/>
      <c r="K41" s="863"/>
      <c r="L41" s="863"/>
      <c r="M41" s="863"/>
      <c r="N41" s="863"/>
      <c r="O41" s="863"/>
      <c r="P41" s="863"/>
      <c r="Q41" s="863"/>
      <c r="R41" s="863"/>
      <c r="S41" s="863"/>
      <c r="T41" s="863"/>
      <c r="U41" s="863"/>
      <c r="V41" s="863"/>
      <c r="W41" s="863"/>
      <c r="X41" s="863"/>
      <c r="Y41" s="863"/>
      <c r="Z41" s="863"/>
      <c r="AA41" s="863"/>
      <c r="AB41" s="863"/>
      <c r="AC41" s="864"/>
      <c r="AD41" s="691">
        <v>0</v>
      </c>
      <c r="AE41" s="756">
        <v>0</v>
      </c>
      <c r="AF41" s="396" t="s">
        <v>1056</v>
      </c>
    </row>
    <row r="42" spans="2:35" s="153" customFormat="1" ht="15.75" customHeight="1">
      <c r="B42" s="385"/>
      <c r="C42" s="393" t="s">
        <v>413</v>
      </c>
      <c r="D42" s="394"/>
      <c r="E42" s="394"/>
      <c r="F42" s="394"/>
      <c r="G42" s="395"/>
      <c r="H42" s="862" t="s">
        <v>1081</v>
      </c>
      <c r="I42" s="863"/>
      <c r="J42" s="863"/>
      <c r="K42" s="863"/>
      <c r="L42" s="863"/>
      <c r="M42" s="863"/>
      <c r="N42" s="863"/>
      <c r="O42" s="863"/>
      <c r="P42" s="863"/>
      <c r="Q42" s="863"/>
      <c r="R42" s="863"/>
      <c r="S42" s="863"/>
      <c r="T42" s="863"/>
      <c r="U42" s="863"/>
      <c r="V42" s="863"/>
      <c r="W42" s="863"/>
      <c r="X42" s="863"/>
      <c r="Y42" s="863"/>
      <c r="Z42" s="863"/>
      <c r="AA42" s="863"/>
      <c r="AB42" s="863"/>
      <c r="AC42" s="864"/>
      <c r="AD42" s="691">
        <v>0</v>
      </c>
      <c r="AE42" s="756">
        <v>0</v>
      </c>
      <c r="AF42" s="396" t="s">
        <v>1056</v>
      </c>
    </row>
    <row r="43" spans="2:35" s="153" customFormat="1" ht="15.75" customHeight="1">
      <c r="B43" s="385"/>
      <c r="C43" s="393" t="s">
        <v>414</v>
      </c>
      <c r="D43" s="394"/>
      <c r="E43" s="394"/>
      <c r="F43" s="394"/>
      <c r="G43" s="395"/>
      <c r="H43" s="862" t="s">
        <v>1082</v>
      </c>
      <c r="I43" s="863"/>
      <c r="J43" s="863"/>
      <c r="K43" s="863"/>
      <c r="L43" s="863"/>
      <c r="M43" s="863"/>
      <c r="N43" s="863"/>
      <c r="O43" s="863"/>
      <c r="P43" s="863"/>
      <c r="Q43" s="863"/>
      <c r="R43" s="863"/>
      <c r="S43" s="863"/>
      <c r="T43" s="863"/>
      <c r="U43" s="863"/>
      <c r="V43" s="863"/>
      <c r="W43" s="863"/>
      <c r="X43" s="863"/>
      <c r="Y43" s="863"/>
      <c r="Z43" s="863"/>
      <c r="AA43" s="863"/>
      <c r="AB43" s="863"/>
      <c r="AC43" s="864"/>
      <c r="AD43" s="691">
        <v>0</v>
      </c>
      <c r="AE43" s="756">
        <v>0</v>
      </c>
      <c r="AF43" s="396" t="s">
        <v>1056</v>
      </c>
      <c r="AI43" s="154"/>
    </row>
    <row r="44" spans="2:35" s="153" customFormat="1" ht="15.75" customHeight="1">
      <c r="B44" s="385"/>
      <c r="C44" s="393" t="s">
        <v>415</v>
      </c>
      <c r="D44" s="394"/>
      <c r="E44" s="394"/>
      <c r="F44" s="394"/>
      <c r="G44" s="395"/>
      <c r="H44" s="862" t="s">
        <v>1083</v>
      </c>
      <c r="I44" s="863"/>
      <c r="J44" s="863"/>
      <c r="K44" s="863"/>
      <c r="L44" s="863"/>
      <c r="M44" s="863"/>
      <c r="N44" s="863"/>
      <c r="O44" s="863"/>
      <c r="P44" s="863"/>
      <c r="Q44" s="863"/>
      <c r="R44" s="863"/>
      <c r="S44" s="863"/>
      <c r="T44" s="863"/>
      <c r="U44" s="863"/>
      <c r="V44" s="863"/>
      <c r="W44" s="863"/>
      <c r="X44" s="863"/>
      <c r="Y44" s="863"/>
      <c r="Z44" s="863"/>
      <c r="AA44" s="863"/>
      <c r="AB44" s="863"/>
      <c r="AC44" s="864"/>
      <c r="AD44" s="691">
        <v>0</v>
      </c>
      <c r="AE44" s="756">
        <v>0</v>
      </c>
      <c r="AF44" s="396" t="s">
        <v>1056</v>
      </c>
    </row>
    <row r="45" spans="2:35" s="153" customFormat="1" ht="15.75" customHeight="1">
      <c r="B45" s="385"/>
      <c r="C45" s="390" t="s">
        <v>1084</v>
      </c>
      <c r="D45" s="391"/>
      <c r="E45" s="391"/>
      <c r="F45" s="391"/>
      <c r="G45" s="392"/>
      <c r="H45" s="865" t="s">
        <v>1085</v>
      </c>
      <c r="I45" s="866"/>
      <c r="J45" s="866"/>
      <c r="K45" s="866"/>
      <c r="L45" s="866"/>
      <c r="M45" s="866"/>
      <c r="N45" s="866"/>
      <c r="O45" s="866"/>
      <c r="P45" s="866"/>
      <c r="Q45" s="866"/>
      <c r="R45" s="866"/>
      <c r="S45" s="866"/>
      <c r="T45" s="866"/>
      <c r="U45" s="866"/>
      <c r="V45" s="866"/>
      <c r="W45" s="866"/>
      <c r="X45" s="866"/>
      <c r="Y45" s="866"/>
      <c r="Z45" s="866"/>
      <c r="AA45" s="866"/>
      <c r="AB45" s="866"/>
      <c r="AC45" s="867"/>
      <c r="AD45" s="702">
        <v>0</v>
      </c>
      <c r="AE45" s="702">
        <v>0</v>
      </c>
      <c r="AF45" s="384" t="s">
        <v>1056</v>
      </c>
      <c r="AG45" s="150"/>
    </row>
    <row r="46" spans="2:35" s="153" customFormat="1" ht="15.75" customHeight="1">
      <c r="B46" s="397"/>
      <c r="C46" s="393" t="s">
        <v>416</v>
      </c>
      <c r="D46" s="394"/>
      <c r="E46" s="394"/>
      <c r="F46" s="394"/>
      <c r="G46" s="395"/>
      <c r="H46" s="883" t="s">
        <v>1086</v>
      </c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5"/>
      <c r="AD46" s="691">
        <v>0</v>
      </c>
      <c r="AE46" s="756">
        <v>0</v>
      </c>
      <c r="AF46" s="396" t="s">
        <v>1056</v>
      </c>
    </row>
    <row r="47" spans="2:35" s="153" customFormat="1" ht="15.75" customHeight="1">
      <c r="B47" s="385"/>
      <c r="C47" s="393" t="s">
        <v>417</v>
      </c>
      <c r="D47" s="394"/>
      <c r="E47" s="394"/>
      <c r="F47" s="394"/>
      <c r="G47" s="395"/>
      <c r="H47" s="862" t="s">
        <v>1087</v>
      </c>
      <c r="I47" s="863"/>
      <c r="J47" s="863"/>
      <c r="K47" s="863"/>
      <c r="L47" s="863"/>
      <c r="M47" s="863"/>
      <c r="N47" s="863"/>
      <c r="O47" s="863"/>
      <c r="P47" s="863"/>
      <c r="Q47" s="863"/>
      <c r="R47" s="863"/>
      <c r="S47" s="863"/>
      <c r="T47" s="863"/>
      <c r="U47" s="863"/>
      <c r="V47" s="863"/>
      <c r="W47" s="863"/>
      <c r="X47" s="863"/>
      <c r="Y47" s="863"/>
      <c r="Z47" s="863"/>
      <c r="AA47" s="863"/>
      <c r="AB47" s="863"/>
      <c r="AC47" s="864"/>
      <c r="AD47" s="691">
        <v>0</v>
      </c>
      <c r="AE47" s="756">
        <v>0</v>
      </c>
      <c r="AF47" s="396" t="s">
        <v>1056</v>
      </c>
    </row>
    <row r="48" spans="2:35" s="153" customFormat="1" ht="15.75" customHeight="1">
      <c r="B48" s="385"/>
      <c r="C48" s="393" t="s">
        <v>418</v>
      </c>
      <c r="D48" s="394"/>
      <c r="E48" s="394"/>
      <c r="F48" s="394"/>
      <c r="G48" s="395"/>
      <c r="H48" s="862" t="s">
        <v>1088</v>
      </c>
      <c r="I48" s="863"/>
      <c r="J48" s="863"/>
      <c r="K48" s="863"/>
      <c r="L48" s="863"/>
      <c r="M48" s="863"/>
      <c r="N48" s="863"/>
      <c r="O48" s="863"/>
      <c r="P48" s="863"/>
      <c r="Q48" s="863"/>
      <c r="R48" s="863"/>
      <c r="S48" s="863"/>
      <c r="T48" s="863"/>
      <c r="U48" s="863"/>
      <c r="V48" s="863"/>
      <c r="W48" s="863"/>
      <c r="X48" s="863"/>
      <c r="Y48" s="863"/>
      <c r="Z48" s="863"/>
      <c r="AA48" s="863"/>
      <c r="AB48" s="863"/>
      <c r="AC48" s="864"/>
      <c r="AD48" s="691">
        <v>0</v>
      </c>
      <c r="AE48" s="756">
        <v>0</v>
      </c>
      <c r="AF48" s="396" t="s">
        <v>1056</v>
      </c>
    </row>
    <row r="49" spans="2:33" s="153" customFormat="1" ht="15.75" customHeight="1" thickBot="1">
      <c r="B49" s="398"/>
      <c r="C49" s="399" t="s">
        <v>419</v>
      </c>
      <c r="D49" s="400"/>
      <c r="E49" s="400"/>
      <c r="F49" s="400"/>
      <c r="G49" s="401"/>
      <c r="H49" s="877" t="s">
        <v>1089</v>
      </c>
      <c r="I49" s="878"/>
      <c r="J49" s="878"/>
      <c r="K49" s="878"/>
      <c r="L49" s="878"/>
      <c r="M49" s="878"/>
      <c r="N49" s="878"/>
      <c r="O49" s="878"/>
      <c r="P49" s="878"/>
      <c r="Q49" s="878"/>
      <c r="R49" s="878"/>
      <c r="S49" s="878"/>
      <c r="T49" s="878"/>
      <c r="U49" s="878"/>
      <c r="V49" s="878"/>
      <c r="W49" s="878"/>
      <c r="X49" s="878"/>
      <c r="Y49" s="878"/>
      <c r="Z49" s="878"/>
      <c r="AA49" s="878"/>
      <c r="AB49" s="878"/>
      <c r="AC49" s="879"/>
      <c r="AD49" s="760">
        <v>0</v>
      </c>
      <c r="AE49" s="761">
        <v>0</v>
      </c>
      <c r="AF49" s="402" t="s">
        <v>1056</v>
      </c>
    </row>
    <row r="50" spans="2:33" s="153" customFormat="1" ht="15.75" customHeight="1">
      <c r="B50" s="397"/>
      <c r="C50" s="381" t="s">
        <v>1090</v>
      </c>
      <c r="D50" s="382"/>
      <c r="E50" s="382"/>
      <c r="F50" s="382"/>
      <c r="G50" s="383"/>
      <c r="H50" s="880" t="s">
        <v>1091</v>
      </c>
      <c r="I50" s="881"/>
      <c r="J50" s="881"/>
      <c r="K50" s="881"/>
      <c r="L50" s="881"/>
      <c r="M50" s="881"/>
      <c r="N50" s="881"/>
      <c r="O50" s="881"/>
      <c r="P50" s="881"/>
      <c r="Q50" s="881"/>
      <c r="R50" s="881"/>
      <c r="S50" s="881"/>
      <c r="T50" s="881"/>
      <c r="U50" s="881"/>
      <c r="V50" s="881"/>
      <c r="W50" s="881"/>
      <c r="X50" s="881"/>
      <c r="Y50" s="881"/>
      <c r="Z50" s="881"/>
      <c r="AA50" s="881"/>
      <c r="AB50" s="881"/>
      <c r="AC50" s="882"/>
      <c r="AD50" s="762">
        <v>166573</v>
      </c>
      <c r="AE50" s="762">
        <v>173822</v>
      </c>
      <c r="AF50" s="403" t="s">
        <v>1056</v>
      </c>
      <c r="AG50" s="150"/>
    </row>
    <row r="51" spans="2:33" s="153" customFormat="1" ht="15.75" customHeight="1">
      <c r="B51" s="385"/>
      <c r="C51" s="390" t="s">
        <v>1092</v>
      </c>
      <c r="D51" s="391"/>
      <c r="E51" s="391"/>
      <c r="F51" s="391"/>
      <c r="G51" s="392"/>
      <c r="H51" s="865" t="s">
        <v>1093</v>
      </c>
      <c r="I51" s="866"/>
      <c r="J51" s="866"/>
      <c r="K51" s="866"/>
      <c r="L51" s="866"/>
      <c r="M51" s="866"/>
      <c r="N51" s="866"/>
      <c r="O51" s="866"/>
      <c r="P51" s="866"/>
      <c r="Q51" s="866"/>
      <c r="R51" s="866"/>
      <c r="S51" s="866"/>
      <c r="T51" s="866"/>
      <c r="U51" s="866"/>
      <c r="V51" s="866"/>
      <c r="W51" s="866"/>
      <c r="X51" s="866"/>
      <c r="Y51" s="866"/>
      <c r="Z51" s="866"/>
      <c r="AA51" s="866"/>
      <c r="AB51" s="866"/>
      <c r="AC51" s="867"/>
      <c r="AD51" s="757">
        <v>3352</v>
      </c>
      <c r="AE51" s="757">
        <v>3352</v>
      </c>
      <c r="AF51" s="384" t="s">
        <v>1056</v>
      </c>
      <c r="AG51" s="150"/>
    </row>
    <row r="52" spans="2:33" s="153" customFormat="1" ht="15.75" customHeight="1">
      <c r="B52" s="385"/>
      <c r="C52" s="404" t="s">
        <v>420</v>
      </c>
      <c r="D52" s="405"/>
      <c r="E52" s="405"/>
      <c r="F52" s="405"/>
      <c r="G52" s="406"/>
      <c r="H52" s="889" t="s">
        <v>1094</v>
      </c>
      <c r="I52" s="890"/>
      <c r="J52" s="890"/>
      <c r="K52" s="890"/>
      <c r="L52" s="890"/>
      <c r="M52" s="890"/>
      <c r="N52" s="890"/>
      <c r="O52" s="890"/>
      <c r="P52" s="890"/>
      <c r="Q52" s="890"/>
      <c r="R52" s="890"/>
      <c r="S52" s="890"/>
      <c r="T52" s="890"/>
      <c r="U52" s="890"/>
      <c r="V52" s="890"/>
      <c r="W52" s="890"/>
      <c r="X52" s="890"/>
      <c r="Y52" s="890"/>
      <c r="Z52" s="890"/>
      <c r="AA52" s="890"/>
      <c r="AB52" s="890"/>
      <c r="AC52" s="891"/>
      <c r="AD52" s="758">
        <v>3352</v>
      </c>
      <c r="AE52" s="759">
        <v>3352</v>
      </c>
      <c r="AF52" s="396" t="s">
        <v>1056</v>
      </c>
    </row>
    <row r="53" spans="2:33" s="153" customFormat="1" ht="15.75" customHeight="1">
      <c r="B53" s="385"/>
      <c r="C53" s="404" t="s">
        <v>421</v>
      </c>
      <c r="D53" s="405"/>
      <c r="E53" s="405"/>
      <c r="F53" s="405"/>
      <c r="G53" s="406"/>
      <c r="H53" s="889" t="s">
        <v>1095</v>
      </c>
      <c r="I53" s="890"/>
      <c r="J53" s="890"/>
      <c r="K53" s="890"/>
      <c r="L53" s="890"/>
      <c r="M53" s="890"/>
      <c r="N53" s="890"/>
      <c r="O53" s="890"/>
      <c r="P53" s="890"/>
      <c r="Q53" s="890"/>
      <c r="R53" s="890"/>
      <c r="S53" s="890"/>
      <c r="T53" s="890"/>
      <c r="U53" s="890"/>
      <c r="V53" s="890"/>
      <c r="W53" s="890"/>
      <c r="X53" s="890"/>
      <c r="Y53" s="890"/>
      <c r="Z53" s="890"/>
      <c r="AA53" s="890"/>
      <c r="AB53" s="890"/>
      <c r="AC53" s="891"/>
      <c r="AD53" s="691">
        <v>0</v>
      </c>
      <c r="AE53" s="756">
        <v>0</v>
      </c>
      <c r="AF53" s="396" t="s">
        <v>1056</v>
      </c>
    </row>
    <row r="54" spans="2:33" s="153" customFormat="1" ht="15.75" customHeight="1">
      <c r="B54" s="385"/>
      <c r="C54" s="390" t="s">
        <v>1096</v>
      </c>
      <c r="D54" s="391"/>
      <c r="E54" s="391"/>
      <c r="F54" s="391"/>
      <c r="G54" s="392"/>
      <c r="H54" s="865" t="s">
        <v>1097</v>
      </c>
      <c r="I54" s="866"/>
      <c r="J54" s="866"/>
      <c r="K54" s="866"/>
      <c r="L54" s="866"/>
      <c r="M54" s="866"/>
      <c r="N54" s="866"/>
      <c r="O54" s="866"/>
      <c r="P54" s="866"/>
      <c r="Q54" s="866"/>
      <c r="R54" s="866"/>
      <c r="S54" s="866"/>
      <c r="T54" s="866"/>
      <c r="U54" s="866"/>
      <c r="V54" s="866"/>
      <c r="W54" s="866"/>
      <c r="X54" s="866"/>
      <c r="Y54" s="866"/>
      <c r="Z54" s="866"/>
      <c r="AA54" s="866"/>
      <c r="AB54" s="866"/>
      <c r="AC54" s="867"/>
      <c r="AD54" s="763">
        <v>137196</v>
      </c>
      <c r="AE54" s="763">
        <v>139779</v>
      </c>
      <c r="AF54" s="384" t="s">
        <v>1056</v>
      </c>
      <c r="AG54" s="150"/>
    </row>
    <row r="55" spans="2:33" s="153" customFormat="1" ht="15.75" customHeight="1">
      <c r="B55" s="385"/>
      <c r="C55" s="407" t="s">
        <v>1098</v>
      </c>
      <c r="D55" s="408"/>
      <c r="E55" s="408"/>
      <c r="F55" s="408"/>
      <c r="G55" s="409"/>
      <c r="H55" s="886" t="s">
        <v>1099</v>
      </c>
      <c r="I55" s="887"/>
      <c r="J55" s="887"/>
      <c r="K55" s="887"/>
      <c r="L55" s="887"/>
      <c r="M55" s="887"/>
      <c r="N55" s="887"/>
      <c r="O55" s="887"/>
      <c r="P55" s="887"/>
      <c r="Q55" s="887"/>
      <c r="R55" s="887"/>
      <c r="S55" s="887"/>
      <c r="T55" s="887"/>
      <c r="U55" s="887"/>
      <c r="V55" s="887"/>
      <c r="W55" s="887"/>
      <c r="X55" s="887"/>
      <c r="Y55" s="887"/>
      <c r="Z55" s="887"/>
      <c r="AA55" s="887"/>
      <c r="AB55" s="887"/>
      <c r="AC55" s="888"/>
      <c r="AD55" s="764">
        <v>2366</v>
      </c>
      <c r="AE55" s="764">
        <v>2491</v>
      </c>
      <c r="AF55" s="396" t="s">
        <v>1056</v>
      </c>
      <c r="AG55" s="150"/>
    </row>
    <row r="56" spans="2:33" s="153" customFormat="1" ht="15.75" customHeight="1">
      <c r="B56" s="385"/>
      <c r="C56" s="393" t="s">
        <v>422</v>
      </c>
      <c r="D56" s="394"/>
      <c r="E56" s="394"/>
      <c r="F56" s="394"/>
      <c r="G56" s="395"/>
      <c r="H56" s="862" t="s">
        <v>1100</v>
      </c>
      <c r="I56" s="863"/>
      <c r="J56" s="863"/>
      <c r="K56" s="863"/>
      <c r="L56" s="863"/>
      <c r="M56" s="863"/>
      <c r="N56" s="863"/>
      <c r="O56" s="863"/>
      <c r="P56" s="863"/>
      <c r="Q56" s="863"/>
      <c r="R56" s="863"/>
      <c r="S56" s="863"/>
      <c r="T56" s="863"/>
      <c r="U56" s="863"/>
      <c r="V56" s="863"/>
      <c r="W56" s="863"/>
      <c r="X56" s="863"/>
      <c r="Y56" s="863"/>
      <c r="Z56" s="863"/>
      <c r="AA56" s="863"/>
      <c r="AB56" s="863"/>
      <c r="AC56" s="864"/>
      <c r="AD56" s="758">
        <v>4191</v>
      </c>
      <c r="AE56" s="759">
        <v>4191</v>
      </c>
      <c r="AF56" s="396" t="s">
        <v>1056</v>
      </c>
    </row>
    <row r="57" spans="2:33" s="153" customFormat="1" ht="15.75" customHeight="1">
      <c r="B57" s="385"/>
      <c r="C57" s="393" t="s">
        <v>423</v>
      </c>
      <c r="D57" s="394"/>
      <c r="E57" s="394"/>
      <c r="F57" s="394"/>
      <c r="G57" s="395"/>
      <c r="H57" s="862" t="s">
        <v>1101</v>
      </c>
      <c r="I57" s="863"/>
      <c r="J57" s="863"/>
      <c r="K57" s="863"/>
      <c r="L57" s="863"/>
      <c r="M57" s="863"/>
      <c r="N57" s="863"/>
      <c r="O57" s="863"/>
      <c r="P57" s="863"/>
      <c r="Q57" s="863"/>
      <c r="R57" s="863"/>
      <c r="S57" s="863"/>
      <c r="T57" s="863"/>
      <c r="U57" s="863"/>
      <c r="V57" s="863"/>
      <c r="W57" s="863"/>
      <c r="X57" s="863"/>
      <c r="Y57" s="863"/>
      <c r="Z57" s="863"/>
      <c r="AA57" s="863"/>
      <c r="AB57" s="863"/>
      <c r="AC57" s="864"/>
      <c r="AD57" s="758">
        <v>1825</v>
      </c>
      <c r="AE57" s="759">
        <v>1700</v>
      </c>
      <c r="AF57" s="396" t="s">
        <v>1056</v>
      </c>
    </row>
    <row r="58" spans="2:33" s="153" customFormat="1" ht="15.75" customHeight="1">
      <c r="B58" s="385"/>
      <c r="C58" s="407" t="s">
        <v>1102</v>
      </c>
      <c r="D58" s="408"/>
      <c r="E58" s="408"/>
      <c r="F58" s="408"/>
      <c r="G58" s="409"/>
      <c r="H58" s="886" t="s">
        <v>1103</v>
      </c>
      <c r="I58" s="887"/>
      <c r="J58" s="887"/>
      <c r="K58" s="887"/>
      <c r="L58" s="887"/>
      <c r="M58" s="887"/>
      <c r="N58" s="887"/>
      <c r="O58" s="887"/>
      <c r="P58" s="887"/>
      <c r="Q58" s="887"/>
      <c r="R58" s="887"/>
      <c r="S58" s="887"/>
      <c r="T58" s="887"/>
      <c r="U58" s="887"/>
      <c r="V58" s="887"/>
      <c r="W58" s="887"/>
      <c r="X58" s="887"/>
      <c r="Y58" s="887"/>
      <c r="Z58" s="887"/>
      <c r="AA58" s="887"/>
      <c r="AB58" s="887"/>
      <c r="AC58" s="888"/>
      <c r="AD58" s="758">
        <v>134830</v>
      </c>
      <c r="AE58" s="758">
        <v>137288</v>
      </c>
      <c r="AF58" s="396" t="s">
        <v>1056</v>
      </c>
      <c r="AG58" s="150"/>
    </row>
    <row r="59" spans="2:33" s="153" customFormat="1" ht="15.75" customHeight="1">
      <c r="B59" s="385"/>
      <c r="C59" s="393" t="s">
        <v>424</v>
      </c>
      <c r="D59" s="394"/>
      <c r="E59" s="394"/>
      <c r="F59" s="394"/>
      <c r="G59" s="395"/>
      <c r="H59" s="862" t="s">
        <v>1104</v>
      </c>
      <c r="I59" s="863"/>
      <c r="J59" s="863"/>
      <c r="K59" s="863"/>
      <c r="L59" s="863"/>
      <c r="M59" s="863"/>
      <c r="N59" s="863"/>
      <c r="O59" s="863"/>
      <c r="P59" s="863"/>
      <c r="Q59" s="863"/>
      <c r="R59" s="863"/>
      <c r="S59" s="863"/>
      <c r="T59" s="863"/>
      <c r="U59" s="863"/>
      <c r="V59" s="863"/>
      <c r="W59" s="863"/>
      <c r="X59" s="863"/>
      <c r="Y59" s="863"/>
      <c r="Z59" s="863"/>
      <c r="AA59" s="863"/>
      <c r="AB59" s="863"/>
      <c r="AC59" s="864"/>
      <c r="AD59" s="758">
        <v>197580</v>
      </c>
      <c r="AE59" s="759">
        <v>194230</v>
      </c>
      <c r="AF59" s="396" t="s">
        <v>1056</v>
      </c>
    </row>
    <row r="60" spans="2:33" s="153" customFormat="1" ht="15.75" customHeight="1">
      <c r="B60" s="385"/>
      <c r="C60" s="393" t="s">
        <v>425</v>
      </c>
      <c r="D60" s="394"/>
      <c r="E60" s="394"/>
      <c r="F60" s="394"/>
      <c r="G60" s="395"/>
      <c r="H60" s="862" t="s">
        <v>1105</v>
      </c>
      <c r="I60" s="863"/>
      <c r="J60" s="863"/>
      <c r="K60" s="863"/>
      <c r="L60" s="863"/>
      <c r="M60" s="863"/>
      <c r="N60" s="863"/>
      <c r="O60" s="863"/>
      <c r="P60" s="863"/>
      <c r="Q60" s="863"/>
      <c r="R60" s="863"/>
      <c r="S60" s="863"/>
      <c r="T60" s="863"/>
      <c r="U60" s="863"/>
      <c r="V60" s="863"/>
      <c r="W60" s="863"/>
      <c r="X60" s="863"/>
      <c r="Y60" s="863"/>
      <c r="Z60" s="863"/>
      <c r="AA60" s="863"/>
      <c r="AB60" s="863"/>
      <c r="AC60" s="864"/>
      <c r="AD60" s="758">
        <v>62750</v>
      </c>
      <c r="AE60" s="759">
        <v>56942</v>
      </c>
      <c r="AF60" s="396" t="s">
        <v>1056</v>
      </c>
    </row>
    <row r="61" spans="2:33" s="153" customFormat="1" ht="15.75" customHeight="1">
      <c r="B61" s="385"/>
      <c r="C61" s="390" t="s">
        <v>1106</v>
      </c>
      <c r="D61" s="391"/>
      <c r="E61" s="391"/>
      <c r="F61" s="391"/>
      <c r="G61" s="392"/>
      <c r="H61" s="865" t="s">
        <v>1107</v>
      </c>
      <c r="I61" s="866"/>
      <c r="J61" s="866"/>
      <c r="K61" s="866"/>
      <c r="L61" s="866"/>
      <c r="M61" s="866"/>
      <c r="N61" s="866"/>
      <c r="O61" s="866"/>
      <c r="P61" s="866"/>
      <c r="Q61" s="866"/>
      <c r="R61" s="866"/>
      <c r="S61" s="866"/>
      <c r="T61" s="866"/>
      <c r="U61" s="866"/>
      <c r="V61" s="866"/>
      <c r="W61" s="866"/>
      <c r="X61" s="866"/>
      <c r="Y61" s="866"/>
      <c r="Z61" s="866"/>
      <c r="AA61" s="866"/>
      <c r="AB61" s="866"/>
      <c r="AC61" s="867"/>
      <c r="AD61" s="766">
        <v>6268</v>
      </c>
      <c r="AE61" s="766">
        <v>7513</v>
      </c>
      <c r="AF61" s="384" t="s">
        <v>1056</v>
      </c>
      <c r="AG61" s="150"/>
    </row>
    <row r="62" spans="2:33" s="153" customFormat="1" ht="22.5" customHeight="1">
      <c r="B62" s="385"/>
      <c r="C62" s="393" t="s">
        <v>426</v>
      </c>
      <c r="D62" s="394"/>
      <c r="E62" s="394"/>
      <c r="F62" s="394"/>
      <c r="G62" s="395"/>
      <c r="H62" s="862" t="s">
        <v>1108</v>
      </c>
      <c r="I62" s="863"/>
      <c r="J62" s="863"/>
      <c r="K62" s="863"/>
      <c r="L62" s="863"/>
      <c r="M62" s="863"/>
      <c r="N62" s="863"/>
      <c r="O62" s="863"/>
      <c r="P62" s="863"/>
      <c r="Q62" s="863"/>
      <c r="R62" s="863"/>
      <c r="S62" s="863"/>
      <c r="T62" s="863"/>
      <c r="U62" s="863"/>
      <c r="V62" s="863"/>
      <c r="W62" s="863"/>
      <c r="X62" s="863"/>
      <c r="Y62" s="863"/>
      <c r="Z62" s="863"/>
      <c r="AA62" s="863"/>
      <c r="AB62" s="863"/>
      <c r="AC62" s="892"/>
      <c r="AD62" s="758">
        <v>21630</v>
      </c>
      <c r="AE62" s="759">
        <v>21368</v>
      </c>
      <c r="AF62" s="396" t="s">
        <v>1056</v>
      </c>
    </row>
    <row r="63" spans="2:33" s="153" customFormat="1" ht="15.75" customHeight="1">
      <c r="B63" s="385"/>
      <c r="C63" s="393" t="s">
        <v>427</v>
      </c>
      <c r="D63" s="394"/>
      <c r="E63" s="394"/>
      <c r="F63" s="394"/>
      <c r="G63" s="395"/>
      <c r="H63" s="862" t="s">
        <v>1109</v>
      </c>
      <c r="I63" s="863"/>
      <c r="J63" s="863"/>
      <c r="K63" s="863"/>
      <c r="L63" s="863"/>
      <c r="M63" s="863"/>
      <c r="N63" s="863"/>
      <c r="O63" s="863"/>
      <c r="P63" s="863"/>
      <c r="Q63" s="863"/>
      <c r="R63" s="863"/>
      <c r="S63" s="863"/>
      <c r="T63" s="863"/>
      <c r="U63" s="863"/>
      <c r="V63" s="863"/>
      <c r="W63" s="863"/>
      <c r="X63" s="863"/>
      <c r="Y63" s="863"/>
      <c r="Z63" s="863"/>
      <c r="AA63" s="863"/>
      <c r="AB63" s="863"/>
      <c r="AC63" s="864"/>
      <c r="AD63" s="759">
        <v>15362</v>
      </c>
      <c r="AE63" s="759">
        <v>13855</v>
      </c>
      <c r="AF63" s="396" t="s">
        <v>1056</v>
      </c>
    </row>
    <row r="64" spans="2:33" s="153" customFormat="1" ht="15.75" customHeight="1">
      <c r="B64" s="385"/>
      <c r="C64" s="390" t="s">
        <v>1110</v>
      </c>
      <c r="D64" s="391"/>
      <c r="E64" s="391"/>
      <c r="F64" s="391"/>
      <c r="G64" s="392"/>
      <c r="H64" s="865" t="s">
        <v>1111</v>
      </c>
      <c r="I64" s="866"/>
      <c r="J64" s="866"/>
      <c r="K64" s="866"/>
      <c r="L64" s="866"/>
      <c r="M64" s="866"/>
      <c r="N64" s="866"/>
      <c r="O64" s="866"/>
      <c r="P64" s="866"/>
      <c r="Q64" s="866"/>
      <c r="R64" s="866"/>
      <c r="S64" s="866"/>
      <c r="T64" s="866"/>
      <c r="U64" s="866"/>
      <c r="V64" s="866"/>
      <c r="W64" s="866"/>
      <c r="X64" s="866"/>
      <c r="Y64" s="866"/>
      <c r="Z64" s="866"/>
      <c r="AA64" s="866"/>
      <c r="AB64" s="866"/>
      <c r="AC64" s="867"/>
      <c r="AD64" s="735">
        <v>7459</v>
      </c>
      <c r="AE64" s="735">
        <v>10126</v>
      </c>
      <c r="AF64" s="384" t="s">
        <v>1056</v>
      </c>
      <c r="AG64" s="150"/>
    </row>
    <row r="65" spans="2:33" s="153" customFormat="1" ht="15.75" customHeight="1">
      <c r="B65" s="385"/>
      <c r="C65" s="393" t="s">
        <v>428</v>
      </c>
      <c r="D65" s="394"/>
      <c r="E65" s="394"/>
      <c r="F65" s="394"/>
      <c r="G65" s="395"/>
      <c r="H65" s="862" t="s">
        <v>1112</v>
      </c>
      <c r="I65" s="863"/>
      <c r="J65" s="863"/>
      <c r="K65" s="863"/>
      <c r="L65" s="863"/>
      <c r="M65" s="863"/>
      <c r="N65" s="863"/>
      <c r="O65" s="863"/>
      <c r="P65" s="863"/>
      <c r="Q65" s="863"/>
      <c r="R65" s="863"/>
      <c r="S65" s="863"/>
      <c r="T65" s="863"/>
      <c r="U65" s="863"/>
      <c r="V65" s="863"/>
      <c r="W65" s="863"/>
      <c r="X65" s="863"/>
      <c r="Y65" s="863"/>
      <c r="Z65" s="863"/>
      <c r="AA65" s="863"/>
      <c r="AB65" s="863"/>
      <c r="AC65" s="864"/>
      <c r="AD65" s="758">
        <v>112117</v>
      </c>
      <c r="AE65" s="759">
        <v>110830</v>
      </c>
      <c r="AF65" s="396" t="s">
        <v>1056</v>
      </c>
    </row>
    <row r="66" spans="2:33" s="153" customFormat="1" ht="15.75" customHeight="1">
      <c r="B66" s="385"/>
      <c r="C66" s="393" t="s">
        <v>429</v>
      </c>
      <c r="D66" s="394"/>
      <c r="E66" s="394"/>
      <c r="F66" s="394"/>
      <c r="G66" s="395"/>
      <c r="H66" s="862" t="s">
        <v>1113</v>
      </c>
      <c r="I66" s="863"/>
      <c r="J66" s="863"/>
      <c r="K66" s="863"/>
      <c r="L66" s="863"/>
      <c r="M66" s="863"/>
      <c r="N66" s="863"/>
      <c r="O66" s="863"/>
      <c r="P66" s="863"/>
      <c r="Q66" s="863"/>
      <c r="R66" s="863"/>
      <c r="S66" s="863"/>
      <c r="T66" s="863"/>
      <c r="U66" s="863"/>
      <c r="V66" s="863"/>
      <c r="W66" s="863"/>
      <c r="X66" s="863"/>
      <c r="Y66" s="863"/>
      <c r="Z66" s="863"/>
      <c r="AA66" s="863"/>
      <c r="AB66" s="863"/>
      <c r="AC66" s="864"/>
      <c r="AD66" s="758">
        <v>104658</v>
      </c>
      <c r="AE66" s="759">
        <v>100704</v>
      </c>
      <c r="AF66" s="396" t="s">
        <v>1056</v>
      </c>
    </row>
    <row r="67" spans="2:33" s="153" customFormat="1" ht="15.75" customHeight="1">
      <c r="B67" s="385"/>
      <c r="C67" s="390" t="s">
        <v>1114</v>
      </c>
      <c r="D67" s="391"/>
      <c r="E67" s="391"/>
      <c r="F67" s="391"/>
      <c r="G67" s="392"/>
      <c r="H67" s="865" t="s">
        <v>1115</v>
      </c>
      <c r="I67" s="866"/>
      <c r="J67" s="866"/>
      <c r="K67" s="866"/>
      <c r="L67" s="866"/>
      <c r="M67" s="866"/>
      <c r="N67" s="866"/>
      <c r="O67" s="866"/>
      <c r="P67" s="866"/>
      <c r="Q67" s="866"/>
      <c r="R67" s="866"/>
      <c r="S67" s="866"/>
      <c r="T67" s="866"/>
      <c r="U67" s="866"/>
      <c r="V67" s="866"/>
      <c r="W67" s="866"/>
      <c r="X67" s="866"/>
      <c r="Y67" s="866"/>
      <c r="Z67" s="866"/>
      <c r="AA67" s="866"/>
      <c r="AB67" s="866"/>
      <c r="AC67" s="867"/>
      <c r="AD67" s="757">
        <v>1286</v>
      </c>
      <c r="AE67" s="757">
        <v>1303</v>
      </c>
      <c r="AF67" s="384" t="s">
        <v>1056</v>
      </c>
      <c r="AG67" s="150"/>
    </row>
    <row r="68" spans="2:33" s="153" customFormat="1" ht="15.75" customHeight="1">
      <c r="B68" s="385"/>
      <c r="C68" s="393" t="s">
        <v>430</v>
      </c>
      <c r="D68" s="394"/>
      <c r="E68" s="394"/>
      <c r="F68" s="394"/>
      <c r="G68" s="395"/>
      <c r="H68" s="862" t="s">
        <v>1116</v>
      </c>
      <c r="I68" s="863"/>
      <c r="J68" s="863"/>
      <c r="K68" s="863"/>
      <c r="L68" s="863"/>
      <c r="M68" s="863"/>
      <c r="N68" s="863"/>
      <c r="O68" s="863"/>
      <c r="P68" s="863"/>
      <c r="Q68" s="863"/>
      <c r="R68" s="863"/>
      <c r="S68" s="863"/>
      <c r="T68" s="863"/>
      <c r="U68" s="863"/>
      <c r="V68" s="863"/>
      <c r="W68" s="863"/>
      <c r="X68" s="863"/>
      <c r="Y68" s="863"/>
      <c r="Z68" s="863"/>
      <c r="AA68" s="863"/>
      <c r="AB68" s="863"/>
      <c r="AC68" s="864"/>
      <c r="AD68" s="758">
        <v>11978</v>
      </c>
      <c r="AE68" s="759">
        <v>11598</v>
      </c>
      <c r="AF68" s="396" t="s">
        <v>1056</v>
      </c>
    </row>
    <row r="69" spans="2:33" s="153" customFormat="1" ht="15.75" customHeight="1">
      <c r="B69" s="385"/>
      <c r="C69" s="393" t="s">
        <v>431</v>
      </c>
      <c r="D69" s="394"/>
      <c r="E69" s="394"/>
      <c r="F69" s="394"/>
      <c r="G69" s="395"/>
      <c r="H69" s="862" t="s">
        <v>1117</v>
      </c>
      <c r="I69" s="863"/>
      <c r="J69" s="863"/>
      <c r="K69" s="863"/>
      <c r="L69" s="863"/>
      <c r="M69" s="863"/>
      <c r="N69" s="863"/>
      <c r="O69" s="863"/>
      <c r="P69" s="863"/>
      <c r="Q69" s="863"/>
      <c r="R69" s="863"/>
      <c r="S69" s="863"/>
      <c r="T69" s="863"/>
      <c r="U69" s="863"/>
      <c r="V69" s="863"/>
      <c r="W69" s="863"/>
      <c r="X69" s="863"/>
      <c r="Y69" s="863"/>
      <c r="Z69" s="863"/>
      <c r="AA69" s="863"/>
      <c r="AB69" s="863"/>
      <c r="AC69" s="864"/>
      <c r="AD69" s="758">
        <v>10692</v>
      </c>
      <c r="AE69" s="759">
        <v>10295</v>
      </c>
      <c r="AF69" s="396" t="s">
        <v>1056</v>
      </c>
    </row>
    <row r="70" spans="2:33" s="153" customFormat="1" ht="15.75" customHeight="1">
      <c r="B70" s="385"/>
      <c r="C70" s="390" t="s">
        <v>1118</v>
      </c>
      <c r="D70" s="391"/>
      <c r="E70" s="391"/>
      <c r="F70" s="391"/>
      <c r="G70" s="392"/>
      <c r="H70" s="865" t="s">
        <v>1119</v>
      </c>
      <c r="I70" s="866"/>
      <c r="J70" s="866"/>
      <c r="K70" s="866"/>
      <c r="L70" s="866"/>
      <c r="M70" s="866"/>
      <c r="N70" s="866"/>
      <c r="O70" s="866"/>
      <c r="P70" s="866"/>
      <c r="Q70" s="866"/>
      <c r="R70" s="866"/>
      <c r="S70" s="866"/>
      <c r="T70" s="866"/>
      <c r="U70" s="866"/>
      <c r="V70" s="866"/>
      <c r="W70" s="866"/>
      <c r="X70" s="866"/>
      <c r="Y70" s="866"/>
      <c r="Z70" s="866"/>
      <c r="AA70" s="866"/>
      <c r="AB70" s="866"/>
      <c r="AC70" s="867"/>
      <c r="AD70" s="735">
        <v>101</v>
      </c>
      <c r="AE70" s="735">
        <v>157</v>
      </c>
      <c r="AF70" s="384" t="s">
        <v>1056</v>
      </c>
      <c r="AG70" s="150"/>
    </row>
    <row r="71" spans="2:33" s="153" customFormat="1" ht="15.75" customHeight="1">
      <c r="B71" s="385"/>
      <c r="C71" s="393" t="s">
        <v>432</v>
      </c>
      <c r="D71" s="394"/>
      <c r="E71" s="394"/>
      <c r="F71" s="394"/>
      <c r="G71" s="395"/>
      <c r="H71" s="862" t="s">
        <v>1120</v>
      </c>
      <c r="I71" s="863"/>
      <c r="J71" s="863"/>
      <c r="K71" s="863"/>
      <c r="L71" s="863"/>
      <c r="M71" s="863"/>
      <c r="N71" s="863"/>
      <c r="O71" s="863"/>
      <c r="P71" s="863"/>
      <c r="Q71" s="863"/>
      <c r="R71" s="863"/>
      <c r="S71" s="863"/>
      <c r="T71" s="863"/>
      <c r="U71" s="863"/>
      <c r="V71" s="863"/>
      <c r="W71" s="863"/>
      <c r="X71" s="863"/>
      <c r="Y71" s="863"/>
      <c r="Z71" s="863"/>
      <c r="AA71" s="863"/>
      <c r="AB71" s="863"/>
      <c r="AC71" s="864"/>
      <c r="AD71" s="758">
        <v>642</v>
      </c>
      <c r="AE71" s="759">
        <v>642</v>
      </c>
      <c r="AF71" s="396" t="s">
        <v>1056</v>
      </c>
    </row>
    <row r="72" spans="2:33" s="153" customFormat="1" ht="15.75" customHeight="1">
      <c r="B72" s="385"/>
      <c r="C72" s="393" t="s">
        <v>433</v>
      </c>
      <c r="D72" s="394"/>
      <c r="E72" s="394"/>
      <c r="F72" s="394"/>
      <c r="G72" s="395"/>
      <c r="H72" s="862" t="s">
        <v>1121</v>
      </c>
      <c r="I72" s="863"/>
      <c r="J72" s="863"/>
      <c r="K72" s="863"/>
      <c r="L72" s="863"/>
      <c r="M72" s="863"/>
      <c r="N72" s="863"/>
      <c r="O72" s="863"/>
      <c r="P72" s="863"/>
      <c r="Q72" s="863"/>
      <c r="R72" s="863"/>
      <c r="S72" s="863"/>
      <c r="T72" s="863"/>
      <c r="U72" s="863"/>
      <c r="V72" s="863"/>
      <c r="W72" s="863"/>
      <c r="X72" s="863"/>
      <c r="Y72" s="863"/>
      <c r="Z72" s="863"/>
      <c r="AA72" s="863"/>
      <c r="AB72" s="863"/>
      <c r="AC72" s="864"/>
      <c r="AD72" s="758">
        <v>541</v>
      </c>
      <c r="AE72" s="759">
        <v>485</v>
      </c>
      <c r="AF72" s="396" t="s">
        <v>1056</v>
      </c>
    </row>
    <row r="73" spans="2:33" s="153" customFormat="1" ht="15.75" customHeight="1">
      <c r="B73" s="385"/>
      <c r="C73" s="390" t="s">
        <v>434</v>
      </c>
      <c r="D73" s="391"/>
      <c r="E73" s="391"/>
      <c r="F73" s="391"/>
      <c r="G73" s="392"/>
      <c r="H73" s="865" t="s">
        <v>1122</v>
      </c>
      <c r="I73" s="866"/>
      <c r="J73" s="866"/>
      <c r="K73" s="866"/>
      <c r="L73" s="866"/>
      <c r="M73" s="866"/>
      <c r="N73" s="866"/>
      <c r="O73" s="866"/>
      <c r="P73" s="866"/>
      <c r="Q73" s="866"/>
      <c r="R73" s="866"/>
      <c r="S73" s="866"/>
      <c r="T73" s="866"/>
      <c r="U73" s="866"/>
      <c r="V73" s="866"/>
      <c r="W73" s="866"/>
      <c r="X73" s="866"/>
      <c r="Y73" s="866"/>
      <c r="Z73" s="866"/>
      <c r="AA73" s="866"/>
      <c r="AB73" s="866"/>
      <c r="AC73" s="867"/>
      <c r="AD73" s="767">
        <v>109</v>
      </c>
      <c r="AE73" s="768">
        <v>109</v>
      </c>
      <c r="AF73" s="384" t="s">
        <v>1056</v>
      </c>
    </row>
    <row r="74" spans="2:33" s="153" customFormat="1" ht="15.75" customHeight="1">
      <c r="B74" s="385"/>
      <c r="C74" s="390" t="s">
        <v>1123</v>
      </c>
      <c r="D74" s="391"/>
      <c r="E74" s="391"/>
      <c r="F74" s="391"/>
      <c r="G74" s="392"/>
      <c r="H74" s="865" t="s">
        <v>1124</v>
      </c>
      <c r="I74" s="866"/>
      <c r="J74" s="866"/>
      <c r="K74" s="866"/>
      <c r="L74" s="866"/>
      <c r="M74" s="866"/>
      <c r="N74" s="866"/>
      <c r="O74" s="866"/>
      <c r="P74" s="866"/>
      <c r="Q74" s="866"/>
      <c r="R74" s="866"/>
      <c r="S74" s="866"/>
      <c r="T74" s="866"/>
      <c r="U74" s="866"/>
      <c r="V74" s="866"/>
      <c r="W74" s="866"/>
      <c r="X74" s="866"/>
      <c r="Y74" s="866"/>
      <c r="Z74" s="866"/>
      <c r="AA74" s="866"/>
      <c r="AB74" s="866"/>
      <c r="AC74" s="867"/>
      <c r="AD74" s="757">
        <v>307</v>
      </c>
      <c r="AE74" s="757">
        <v>403</v>
      </c>
      <c r="AF74" s="384" t="s">
        <v>1056</v>
      </c>
      <c r="AG74" s="150"/>
    </row>
    <row r="75" spans="2:33" s="153" customFormat="1" ht="15.75" customHeight="1">
      <c r="B75" s="385"/>
      <c r="C75" s="393" t="s">
        <v>435</v>
      </c>
      <c r="D75" s="394"/>
      <c r="E75" s="394"/>
      <c r="F75" s="394"/>
      <c r="G75" s="395"/>
      <c r="H75" s="862" t="s">
        <v>1125</v>
      </c>
      <c r="I75" s="863"/>
      <c r="J75" s="863"/>
      <c r="K75" s="863"/>
      <c r="L75" s="863"/>
      <c r="M75" s="863"/>
      <c r="N75" s="863"/>
      <c r="O75" s="863"/>
      <c r="P75" s="863"/>
      <c r="Q75" s="863"/>
      <c r="R75" s="863"/>
      <c r="S75" s="863"/>
      <c r="T75" s="863"/>
      <c r="U75" s="863"/>
      <c r="V75" s="863"/>
      <c r="W75" s="863"/>
      <c r="X75" s="863"/>
      <c r="Y75" s="863"/>
      <c r="Z75" s="863"/>
      <c r="AA75" s="863"/>
      <c r="AB75" s="863"/>
      <c r="AC75" s="864"/>
      <c r="AD75" s="758">
        <v>11437</v>
      </c>
      <c r="AE75" s="759">
        <v>11354</v>
      </c>
      <c r="AF75" s="396" t="s">
        <v>1056</v>
      </c>
    </row>
    <row r="76" spans="2:33" s="153" customFormat="1" ht="15.75" customHeight="1" thickBot="1">
      <c r="B76" s="385"/>
      <c r="C76" s="393" t="s">
        <v>436</v>
      </c>
      <c r="D76" s="394"/>
      <c r="E76" s="394"/>
      <c r="F76" s="394"/>
      <c r="G76" s="395"/>
      <c r="H76" s="862" t="s">
        <v>1126</v>
      </c>
      <c r="I76" s="863"/>
      <c r="J76" s="863"/>
      <c r="K76" s="863"/>
      <c r="L76" s="863"/>
      <c r="M76" s="863"/>
      <c r="N76" s="863"/>
      <c r="O76" s="863"/>
      <c r="P76" s="863"/>
      <c r="Q76" s="863"/>
      <c r="R76" s="863"/>
      <c r="S76" s="863"/>
      <c r="T76" s="863"/>
      <c r="U76" s="863"/>
      <c r="V76" s="863"/>
      <c r="W76" s="863"/>
      <c r="X76" s="863"/>
      <c r="Y76" s="863"/>
      <c r="Z76" s="863"/>
      <c r="AA76" s="863"/>
      <c r="AB76" s="863"/>
      <c r="AC76" s="864"/>
      <c r="AD76" s="758">
        <v>11130</v>
      </c>
      <c r="AE76" s="759">
        <v>10951</v>
      </c>
      <c r="AF76" s="396" t="s">
        <v>1056</v>
      </c>
    </row>
    <row r="77" spans="2:33" s="153" customFormat="1" ht="15.75" customHeight="1">
      <c r="B77" s="385"/>
      <c r="C77" s="390" t="s">
        <v>437</v>
      </c>
      <c r="D77" s="391"/>
      <c r="E77" s="391"/>
      <c r="F77" s="391"/>
      <c r="G77" s="392"/>
      <c r="H77" s="865" t="s">
        <v>1127</v>
      </c>
      <c r="I77" s="866"/>
      <c r="J77" s="866"/>
      <c r="K77" s="866"/>
      <c r="L77" s="866"/>
      <c r="M77" s="866"/>
      <c r="N77" s="866"/>
      <c r="O77" s="866"/>
      <c r="P77" s="866"/>
      <c r="Q77" s="866"/>
      <c r="R77" s="866"/>
      <c r="S77" s="866"/>
      <c r="T77" s="866"/>
      <c r="U77" s="866"/>
      <c r="V77" s="866"/>
      <c r="W77" s="866"/>
      <c r="X77" s="866"/>
      <c r="Y77" s="866"/>
      <c r="Z77" s="866"/>
      <c r="AA77" s="866"/>
      <c r="AB77" s="866"/>
      <c r="AC77" s="867"/>
      <c r="AD77" s="762">
        <v>10495</v>
      </c>
      <c r="AE77" s="755">
        <v>11080</v>
      </c>
      <c r="AF77" s="384" t="s">
        <v>1056</v>
      </c>
    </row>
    <row r="78" spans="2:33" s="153" customFormat="1" ht="15.75" customHeight="1">
      <c r="B78" s="410"/>
      <c r="C78" s="390" t="s">
        <v>1128</v>
      </c>
      <c r="D78" s="391"/>
      <c r="E78" s="391"/>
      <c r="F78" s="391"/>
      <c r="G78" s="392"/>
      <c r="H78" s="893" t="s">
        <v>1129</v>
      </c>
      <c r="I78" s="894"/>
      <c r="J78" s="894"/>
      <c r="K78" s="894"/>
      <c r="L78" s="894"/>
      <c r="M78" s="894"/>
      <c r="N78" s="894"/>
      <c r="O78" s="894"/>
      <c r="P78" s="894"/>
      <c r="Q78" s="894"/>
      <c r="R78" s="894"/>
      <c r="S78" s="894"/>
      <c r="T78" s="894"/>
      <c r="U78" s="894"/>
      <c r="V78" s="894"/>
      <c r="W78" s="894"/>
      <c r="X78" s="894"/>
      <c r="Y78" s="894"/>
      <c r="Z78" s="894"/>
      <c r="AA78" s="894"/>
      <c r="AB78" s="894"/>
      <c r="AC78" s="895"/>
      <c r="AD78" s="769">
        <v>0</v>
      </c>
      <c r="AE78" s="769">
        <v>0</v>
      </c>
      <c r="AF78" s="384" t="s">
        <v>1056</v>
      </c>
      <c r="AG78" s="150"/>
    </row>
    <row r="79" spans="2:33" s="153" customFormat="1" ht="15.75" customHeight="1">
      <c r="B79" s="385"/>
      <c r="C79" s="393" t="s">
        <v>438</v>
      </c>
      <c r="D79" s="394"/>
      <c r="E79" s="394"/>
      <c r="F79" s="394"/>
      <c r="G79" s="395"/>
      <c r="H79" s="862" t="s">
        <v>1130</v>
      </c>
      <c r="I79" s="863"/>
      <c r="J79" s="863"/>
      <c r="K79" s="863"/>
      <c r="L79" s="863"/>
      <c r="M79" s="863"/>
      <c r="N79" s="863"/>
      <c r="O79" s="863"/>
      <c r="P79" s="863"/>
      <c r="Q79" s="863"/>
      <c r="R79" s="863"/>
      <c r="S79" s="863"/>
      <c r="T79" s="863"/>
      <c r="U79" s="863"/>
      <c r="V79" s="863"/>
      <c r="W79" s="863"/>
      <c r="X79" s="863"/>
      <c r="Y79" s="863"/>
      <c r="Z79" s="863"/>
      <c r="AA79" s="863"/>
      <c r="AB79" s="863"/>
      <c r="AC79" s="864"/>
      <c r="AD79" s="691">
        <v>0</v>
      </c>
      <c r="AE79" s="756">
        <v>0</v>
      </c>
      <c r="AF79" s="396" t="s">
        <v>1056</v>
      </c>
    </row>
    <row r="80" spans="2:33" s="153" customFormat="1" ht="15.75" customHeight="1">
      <c r="B80" s="385"/>
      <c r="C80" s="393" t="s">
        <v>439</v>
      </c>
      <c r="D80" s="394"/>
      <c r="E80" s="394"/>
      <c r="F80" s="394"/>
      <c r="G80" s="395"/>
      <c r="H80" s="862" t="s">
        <v>1131</v>
      </c>
      <c r="I80" s="863"/>
      <c r="J80" s="863"/>
      <c r="K80" s="863"/>
      <c r="L80" s="863"/>
      <c r="M80" s="863"/>
      <c r="N80" s="863"/>
      <c r="O80" s="863"/>
      <c r="P80" s="863"/>
      <c r="Q80" s="863"/>
      <c r="R80" s="863"/>
      <c r="S80" s="863"/>
      <c r="T80" s="863"/>
      <c r="U80" s="863"/>
      <c r="V80" s="863"/>
      <c r="W80" s="863"/>
      <c r="X80" s="863"/>
      <c r="Y80" s="863"/>
      <c r="Z80" s="863"/>
      <c r="AA80" s="863"/>
      <c r="AB80" s="863"/>
      <c r="AC80" s="864"/>
      <c r="AD80" s="691">
        <v>0</v>
      </c>
      <c r="AE80" s="756">
        <v>0</v>
      </c>
      <c r="AF80" s="396" t="s">
        <v>1056</v>
      </c>
    </row>
    <row r="81" spans="2:33" s="153" customFormat="1" ht="15.75" customHeight="1">
      <c r="B81" s="385"/>
      <c r="C81" s="393" t="s">
        <v>440</v>
      </c>
      <c r="D81" s="394"/>
      <c r="E81" s="394"/>
      <c r="F81" s="394"/>
      <c r="G81" s="395"/>
      <c r="H81" s="862" t="s">
        <v>1132</v>
      </c>
      <c r="I81" s="863"/>
      <c r="J81" s="863"/>
      <c r="K81" s="863"/>
      <c r="L81" s="863"/>
      <c r="M81" s="863"/>
      <c r="N81" s="863"/>
      <c r="O81" s="863"/>
      <c r="P81" s="863"/>
      <c r="Q81" s="863"/>
      <c r="R81" s="863"/>
      <c r="S81" s="863"/>
      <c r="T81" s="863"/>
      <c r="U81" s="863"/>
      <c r="V81" s="863"/>
      <c r="W81" s="863"/>
      <c r="X81" s="863"/>
      <c r="Y81" s="863"/>
      <c r="Z81" s="863"/>
      <c r="AA81" s="863"/>
      <c r="AB81" s="863"/>
      <c r="AC81" s="864"/>
      <c r="AD81" s="691">
        <v>0</v>
      </c>
      <c r="AE81" s="756">
        <v>0</v>
      </c>
      <c r="AF81" s="396" t="s">
        <v>1056</v>
      </c>
    </row>
    <row r="82" spans="2:33" s="153" customFormat="1" ht="15.75" customHeight="1">
      <c r="B82" s="385"/>
      <c r="C82" s="393" t="s">
        <v>441</v>
      </c>
      <c r="D82" s="394"/>
      <c r="E82" s="394"/>
      <c r="F82" s="394"/>
      <c r="G82" s="395"/>
      <c r="H82" s="862" t="s">
        <v>1133</v>
      </c>
      <c r="I82" s="863"/>
      <c r="J82" s="863"/>
      <c r="K82" s="863"/>
      <c r="L82" s="863"/>
      <c r="M82" s="863"/>
      <c r="N82" s="863"/>
      <c r="O82" s="863"/>
      <c r="P82" s="863"/>
      <c r="Q82" s="863"/>
      <c r="R82" s="863"/>
      <c r="S82" s="863"/>
      <c r="T82" s="863"/>
      <c r="U82" s="863"/>
      <c r="V82" s="863"/>
      <c r="W82" s="863"/>
      <c r="X82" s="863"/>
      <c r="Y82" s="863"/>
      <c r="Z82" s="863"/>
      <c r="AA82" s="863"/>
      <c r="AB82" s="863"/>
      <c r="AC82" s="864"/>
      <c r="AD82" s="691">
        <v>0</v>
      </c>
      <c r="AE82" s="756">
        <v>0</v>
      </c>
      <c r="AF82" s="396" t="s">
        <v>1056</v>
      </c>
    </row>
    <row r="83" spans="2:33" s="153" customFormat="1" ht="15.75" customHeight="1">
      <c r="B83" s="385"/>
      <c r="C83" s="393" t="s">
        <v>442</v>
      </c>
      <c r="D83" s="394"/>
      <c r="E83" s="394"/>
      <c r="F83" s="394"/>
      <c r="G83" s="395"/>
      <c r="H83" s="862" t="s">
        <v>1134</v>
      </c>
      <c r="I83" s="863"/>
      <c r="J83" s="863"/>
      <c r="K83" s="863"/>
      <c r="L83" s="863"/>
      <c r="M83" s="863"/>
      <c r="N83" s="863"/>
      <c r="O83" s="863"/>
      <c r="P83" s="863"/>
      <c r="Q83" s="863"/>
      <c r="R83" s="863"/>
      <c r="S83" s="863"/>
      <c r="T83" s="863"/>
      <c r="U83" s="863"/>
      <c r="V83" s="863"/>
      <c r="W83" s="863"/>
      <c r="X83" s="863"/>
      <c r="Y83" s="863"/>
      <c r="Z83" s="863"/>
      <c r="AA83" s="863"/>
      <c r="AB83" s="863"/>
      <c r="AC83" s="864"/>
      <c r="AD83" s="691">
        <v>0</v>
      </c>
      <c r="AE83" s="756">
        <v>0</v>
      </c>
      <c r="AF83" s="396" t="s">
        <v>1056</v>
      </c>
    </row>
    <row r="84" spans="2:33" s="153" customFormat="1" ht="15.75" customHeight="1">
      <c r="B84" s="385"/>
      <c r="C84" s="393" t="s">
        <v>443</v>
      </c>
      <c r="D84" s="394"/>
      <c r="E84" s="394"/>
      <c r="F84" s="394"/>
      <c r="G84" s="395"/>
      <c r="H84" s="862" t="s">
        <v>1135</v>
      </c>
      <c r="I84" s="863"/>
      <c r="J84" s="863"/>
      <c r="K84" s="863"/>
      <c r="L84" s="863"/>
      <c r="M84" s="863"/>
      <c r="N84" s="863"/>
      <c r="O84" s="863"/>
      <c r="P84" s="863"/>
      <c r="Q84" s="863"/>
      <c r="R84" s="863"/>
      <c r="S84" s="863"/>
      <c r="T84" s="863"/>
      <c r="U84" s="863"/>
      <c r="V84" s="863"/>
      <c r="W84" s="863"/>
      <c r="X84" s="863"/>
      <c r="Y84" s="863"/>
      <c r="Z84" s="863"/>
      <c r="AA84" s="863"/>
      <c r="AB84" s="863"/>
      <c r="AC84" s="864"/>
      <c r="AD84" s="691">
        <v>0</v>
      </c>
      <c r="AE84" s="756">
        <v>0</v>
      </c>
      <c r="AF84" s="396" t="s">
        <v>1056</v>
      </c>
    </row>
    <row r="85" spans="2:33" s="153" customFormat="1" ht="15.75" customHeight="1">
      <c r="B85" s="385"/>
      <c r="C85" s="393" t="s">
        <v>444</v>
      </c>
      <c r="D85" s="394"/>
      <c r="E85" s="394"/>
      <c r="F85" s="394"/>
      <c r="G85" s="395"/>
      <c r="H85" s="862" t="s">
        <v>1136</v>
      </c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4"/>
      <c r="AD85" s="691">
        <v>0</v>
      </c>
      <c r="AE85" s="756">
        <v>0</v>
      </c>
      <c r="AF85" s="396" t="s">
        <v>1056</v>
      </c>
    </row>
    <row r="86" spans="2:33" s="153" customFormat="1" ht="15.75" customHeight="1" thickBot="1">
      <c r="B86" s="398"/>
      <c r="C86" s="399" t="s">
        <v>445</v>
      </c>
      <c r="D86" s="400"/>
      <c r="E86" s="400"/>
      <c r="F86" s="400"/>
      <c r="G86" s="401"/>
      <c r="H86" s="877" t="s">
        <v>1137</v>
      </c>
      <c r="I86" s="878"/>
      <c r="J86" s="878"/>
      <c r="K86" s="878"/>
      <c r="L86" s="878"/>
      <c r="M86" s="878"/>
      <c r="N86" s="878"/>
      <c r="O86" s="878"/>
      <c r="P86" s="878"/>
      <c r="Q86" s="878"/>
      <c r="R86" s="878"/>
      <c r="S86" s="878"/>
      <c r="T86" s="878"/>
      <c r="U86" s="878"/>
      <c r="V86" s="878"/>
      <c r="W86" s="878"/>
      <c r="X86" s="878"/>
      <c r="Y86" s="878"/>
      <c r="Z86" s="878"/>
      <c r="AA86" s="878"/>
      <c r="AB86" s="878"/>
      <c r="AC86" s="879"/>
      <c r="AD86" s="760">
        <v>0</v>
      </c>
      <c r="AE86" s="761">
        <v>0</v>
      </c>
      <c r="AF86" s="402" t="s">
        <v>1056</v>
      </c>
    </row>
    <row r="87" spans="2:33" s="153" customFormat="1" ht="15.75" customHeight="1">
      <c r="B87" s="397"/>
      <c r="C87" s="381" t="s">
        <v>1138</v>
      </c>
      <c r="D87" s="382"/>
      <c r="E87" s="382"/>
      <c r="F87" s="382"/>
      <c r="G87" s="383"/>
      <c r="H87" s="880" t="s">
        <v>1139</v>
      </c>
      <c r="I87" s="881"/>
      <c r="J87" s="881"/>
      <c r="K87" s="881"/>
      <c r="L87" s="881"/>
      <c r="M87" s="881"/>
      <c r="N87" s="881"/>
      <c r="O87" s="881"/>
      <c r="P87" s="881"/>
      <c r="Q87" s="881"/>
      <c r="R87" s="881"/>
      <c r="S87" s="881"/>
      <c r="T87" s="881"/>
      <c r="U87" s="881"/>
      <c r="V87" s="881"/>
      <c r="W87" s="881"/>
      <c r="X87" s="881"/>
      <c r="Y87" s="881"/>
      <c r="Z87" s="881"/>
      <c r="AA87" s="881"/>
      <c r="AB87" s="881"/>
      <c r="AC87" s="882"/>
      <c r="AD87" s="762">
        <v>1280</v>
      </c>
      <c r="AE87" s="762">
        <v>1280</v>
      </c>
      <c r="AF87" s="403" t="s">
        <v>1056</v>
      </c>
      <c r="AG87" s="150"/>
    </row>
    <row r="88" spans="2:33" s="153" customFormat="1" ht="15.75" customHeight="1">
      <c r="B88" s="385"/>
      <c r="C88" s="390" t="s">
        <v>1140</v>
      </c>
      <c r="D88" s="391"/>
      <c r="E88" s="391"/>
      <c r="F88" s="391"/>
      <c r="G88" s="392"/>
      <c r="H88" s="865" t="s">
        <v>1141</v>
      </c>
      <c r="I88" s="866"/>
      <c r="J88" s="866"/>
      <c r="K88" s="866"/>
      <c r="L88" s="866"/>
      <c r="M88" s="866"/>
      <c r="N88" s="866"/>
      <c r="O88" s="866"/>
      <c r="P88" s="866"/>
      <c r="Q88" s="866"/>
      <c r="R88" s="866"/>
      <c r="S88" s="866"/>
      <c r="T88" s="866"/>
      <c r="U88" s="866"/>
      <c r="V88" s="866"/>
      <c r="W88" s="866"/>
      <c r="X88" s="866"/>
      <c r="Y88" s="866"/>
      <c r="Z88" s="866"/>
      <c r="AA88" s="866"/>
      <c r="AB88" s="866"/>
      <c r="AC88" s="867"/>
      <c r="AD88" s="757">
        <v>0</v>
      </c>
      <c r="AE88" s="757">
        <v>0</v>
      </c>
      <c r="AF88" s="384" t="s">
        <v>1056</v>
      </c>
      <c r="AG88" s="150"/>
    </row>
    <row r="89" spans="2:33" s="153" customFormat="1" ht="15.75" customHeight="1">
      <c r="B89" s="385"/>
      <c r="C89" s="393" t="s">
        <v>446</v>
      </c>
      <c r="D89" s="394"/>
      <c r="E89" s="394"/>
      <c r="F89" s="394"/>
      <c r="G89" s="395"/>
      <c r="H89" s="862" t="s">
        <v>1142</v>
      </c>
      <c r="I89" s="863"/>
      <c r="J89" s="863"/>
      <c r="K89" s="863"/>
      <c r="L89" s="863"/>
      <c r="M89" s="863"/>
      <c r="N89" s="863"/>
      <c r="O89" s="863"/>
      <c r="P89" s="863"/>
      <c r="Q89" s="863"/>
      <c r="R89" s="863"/>
      <c r="S89" s="863"/>
      <c r="T89" s="863"/>
      <c r="U89" s="863"/>
      <c r="V89" s="863"/>
      <c r="W89" s="863"/>
      <c r="X89" s="863"/>
      <c r="Y89" s="863"/>
      <c r="Z89" s="863"/>
      <c r="AA89" s="863"/>
      <c r="AB89" s="863"/>
      <c r="AC89" s="864"/>
      <c r="AD89" s="691">
        <v>0</v>
      </c>
      <c r="AE89" s="756">
        <v>0</v>
      </c>
      <c r="AF89" s="396" t="s">
        <v>1056</v>
      </c>
    </row>
    <row r="90" spans="2:33" s="153" customFormat="1" ht="15.75" customHeight="1">
      <c r="B90" s="385"/>
      <c r="C90" s="393" t="s">
        <v>447</v>
      </c>
      <c r="D90" s="394"/>
      <c r="E90" s="394"/>
      <c r="F90" s="394"/>
      <c r="G90" s="395"/>
      <c r="H90" s="862" t="s">
        <v>1143</v>
      </c>
      <c r="I90" s="863"/>
      <c r="J90" s="863"/>
      <c r="K90" s="863"/>
      <c r="L90" s="863"/>
      <c r="M90" s="863"/>
      <c r="N90" s="863"/>
      <c r="O90" s="863"/>
      <c r="P90" s="863"/>
      <c r="Q90" s="863"/>
      <c r="R90" s="863"/>
      <c r="S90" s="863"/>
      <c r="T90" s="863"/>
      <c r="U90" s="863"/>
      <c r="V90" s="863"/>
      <c r="W90" s="863"/>
      <c r="X90" s="863"/>
      <c r="Y90" s="863"/>
      <c r="Z90" s="863"/>
      <c r="AA90" s="863"/>
      <c r="AB90" s="863"/>
      <c r="AC90" s="864"/>
      <c r="AD90" s="758">
        <v>0</v>
      </c>
      <c r="AE90" s="759">
        <v>0</v>
      </c>
      <c r="AF90" s="396" t="s">
        <v>1056</v>
      </c>
    </row>
    <row r="91" spans="2:33" s="153" customFormat="1" ht="18" customHeight="1">
      <c r="B91" s="385"/>
      <c r="C91" s="411" t="s">
        <v>448</v>
      </c>
      <c r="D91" s="412"/>
      <c r="E91" s="412"/>
      <c r="F91" s="412"/>
      <c r="G91" s="413"/>
      <c r="H91" s="896" t="s">
        <v>1144</v>
      </c>
      <c r="I91" s="897"/>
      <c r="J91" s="897"/>
      <c r="K91" s="897"/>
      <c r="L91" s="897"/>
      <c r="M91" s="897"/>
      <c r="N91" s="897"/>
      <c r="O91" s="897"/>
      <c r="P91" s="897"/>
      <c r="Q91" s="897"/>
      <c r="R91" s="897"/>
      <c r="S91" s="897"/>
      <c r="T91" s="897"/>
      <c r="U91" s="897"/>
      <c r="V91" s="897"/>
      <c r="W91" s="897"/>
      <c r="X91" s="897"/>
      <c r="Y91" s="897"/>
      <c r="Z91" s="897"/>
      <c r="AA91" s="897"/>
      <c r="AB91" s="897"/>
      <c r="AC91" s="898"/>
      <c r="AD91" s="758">
        <v>0</v>
      </c>
      <c r="AE91" s="759">
        <v>0</v>
      </c>
      <c r="AF91" s="396" t="s">
        <v>1056</v>
      </c>
    </row>
    <row r="92" spans="2:33" s="153" customFormat="1" ht="15.75" customHeight="1">
      <c r="B92" s="385"/>
      <c r="C92" s="393" t="s">
        <v>449</v>
      </c>
      <c r="D92" s="394"/>
      <c r="E92" s="394"/>
      <c r="F92" s="394"/>
      <c r="G92" s="395"/>
      <c r="H92" s="862" t="s">
        <v>1145</v>
      </c>
      <c r="I92" s="863"/>
      <c r="J92" s="863"/>
      <c r="K92" s="863"/>
      <c r="L92" s="863"/>
      <c r="M92" s="863"/>
      <c r="N92" s="863"/>
      <c r="O92" s="863"/>
      <c r="P92" s="863"/>
      <c r="Q92" s="863"/>
      <c r="R92" s="863"/>
      <c r="S92" s="863"/>
      <c r="T92" s="863"/>
      <c r="U92" s="863"/>
      <c r="V92" s="863"/>
      <c r="W92" s="863"/>
      <c r="X92" s="863"/>
      <c r="Y92" s="863"/>
      <c r="Z92" s="863"/>
      <c r="AA92" s="863"/>
      <c r="AB92" s="863"/>
      <c r="AC92" s="864"/>
      <c r="AD92" s="691">
        <v>0</v>
      </c>
      <c r="AE92" s="756">
        <v>0</v>
      </c>
      <c r="AF92" s="396" t="s">
        <v>1056</v>
      </c>
    </row>
    <row r="93" spans="2:33" s="153" customFormat="1" ht="15.75" customHeight="1">
      <c r="B93" s="385"/>
      <c r="C93" s="390" t="s">
        <v>1146</v>
      </c>
      <c r="D93" s="391"/>
      <c r="E93" s="391"/>
      <c r="F93" s="391"/>
      <c r="G93" s="392"/>
      <c r="H93" s="865" t="s">
        <v>1147</v>
      </c>
      <c r="I93" s="866"/>
      <c r="J93" s="866"/>
      <c r="K93" s="866"/>
      <c r="L93" s="866"/>
      <c r="M93" s="866"/>
      <c r="N93" s="866"/>
      <c r="O93" s="866"/>
      <c r="P93" s="866"/>
      <c r="Q93" s="866"/>
      <c r="R93" s="866"/>
      <c r="S93" s="866"/>
      <c r="T93" s="866"/>
      <c r="U93" s="866"/>
      <c r="V93" s="866"/>
      <c r="W93" s="866"/>
      <c r="X93" s="866"/>
      <c r="Y93" s="866"/>
      <c r="Z93" s="866"/>
      <c r="AA93" s="866"/>
      <c r="AB93" s="866"/>
      <c r="AC93" s="867"/>
      <c r="AD93" s="757">
        <v>1280</v>
      </c>
      <c r="AE93" s="757">
        <v>1280</v>
      </c>
      <c r="AF93" s="384" t="s">
        <v>1056</v>
      </c>
      <c r="AG93" s="150"/>
    </row>
    <row r="94" spans="2:33" s="153" customFormat="1">
      <c r="B94" s="385"/>
      <c r="C94" s="393" t="s">
        <v>450</v>
      </c>
      <c r="D94" s="394"/>
      <c r="E94" s="394"/>
      <c r="F94" s="394"/>
      <c r="G94" s="395"/>
      <c r="H94" s="862" t="s">
        <v>1148</v>
      </c>
      <c r="I94" s="863"/>
      <c r="J94" s="863"/>
      <c r="K94" s="863"/>
      <c r="L94" s="863"/>
      <c r="M94" s="863"/>
      <c r="N94" s="863"/>
      <c r="O94" s="863"/>
      <c r="P94" s="863"/>
      <c r="Q94" s="863"/>
      <c r="R94" s="863"/>
      <c r="S94" s="863"/>
      <c r="T94" s="863"/>
      <c r="U94" s="863"/>
      <c r="V94" s="863"/>
      <c r="W94" s="863"/>
      <c r="X94" s="863"/>
      <c r="Y94" s="863"/>
      <c r="Z94" s="863"/>
      <c r="AA94" s="863"/>
      <c r="AB94" s="863"/>
      <c r="AC94" s="864"/>
      <c r="AD94" s="758">
        <v>1280</v>
      </c>
      <c r="AE94" s="759">
        <v>1280</v>
      </c>
      <c r="AF94" s="396" t="s">
        <v>1056</v>
      </c>
    </row>
    <row r="95" spans="2:33" s="153" customFormat="1" ht="15.75" customHeight="1">
      <c r="B95" s="385"/>
      <c r="C95" s="393" t="s">
        <v>1149</v>
      </c>
      <c r="D95" s="394"/>
      <c r="E95" s="394"/>
      <c r="F95" s="394"/>
      <c r="G95" s="395"/>
      <c r="H95" s="883" t="s">
        <v>1150</v>
      </c>
      <c r="I95" s="884"/>
      <c r="J95" s="884"/>
      <c r="K95" s="884"/>
      <c r="L95" s="884"/>
      <c r="M95" s="884"/>
      <c r="N95" s="884"/>
      <c r="O95" s="884"/>
      <c r="P95" s="884"/>
      <c r="Q95" s="884"/>
      <c r="R95" s="884"/>
      <c r="S95" s="884"/>
      <c r="T95" s="884"/>
      <c r="U95" s="884"/>
      <c r="V95" s="884"/>
      <c r="W95" s="884"/>
      <c r="X95" s="884"/>
      <c r="Y95" s="884"/>
      <c r="Z95" s="884"/>
      <c r="AA95" s="884"/>
      <c r="AB95" s="884"/>
      <c r="AC95" s="885"/>
      <c r="AD95" s="756">
        <v>0</v>
      </c>
      <c r="AE95" s="756">
        <v>0</v>
      </c>
      <c r="AF95" s="396" t="s">
        <v>1056</v>
      </c>
      <c r="AG95" s="150"/>
    </row>
    <row r="96" spans="2:33" s="153" customFormat="1" ht="15.75" customHeight="1">
      <c r="B96" s="385"/>
      <c r="C96" s="393" t="s">
        <v>451</v>
      </c>
      <c r="D96" s="394"/>
      <c r="E96" s="394"/>
      <c r="F96" s="394"/>
      <c r="G96" s="395"/>
      <c r="H96" s="862" t="s">
        <v>1151</v>
      </c>
      <c r="I96" s="863"/>
      <c r="J96" s="863"/>
      <c r="K96" s="863"/>
      <c r="L96" s="863"/>
      <c r="M96" s="863"/>
      <c r="N96" s="863"/>
      <c r="O96" s="863"/>
      <c r="P96" s="863"/>
      <c r="Q96" s="863"/>
      <c r="R96" s="863"/>
      <c r="S96" s="863"/>
      <c r="T96" s="863"/>
      <c r="U96" s="863"/>
      <c r="V96" s="863"/>
      <c r="W96" s="863"/>
      <c r="X96" s="863"/>
      <c r="Y96" s="863"/>
      <c r="Z96" s="863"/>
      <c r="AA96" s="863"/>
      <c r="AB96" s="863"/>
      <c r="AC96" s="864"/>
      <c r="AD96" s="691">
        <v>0</v>
      </c>
      <c r="AE96" s="756">
        <v>0</v>
      </c>
      <c r="AF96" s="396" t="s">
        <v>1056</v>
      </c>
    </row>
    <row r="97" spans="2:35" s="153" customFormat="1" ht="15.75" customHeight="1">
      <c r="B97" s="385"/>
      <c r="C97" s="393" t="s">
        <v>452</v>
      </c>
      <c r="D97" s="394"/>
      <c r="E97" s="394"/>
      <c r="F97" s="394"/>
      <c r="G97" s="395"/>
      <c r="H97" s="862" t="s">
        <v>1152</v>
      </c>
      <c r="I97" s="863"/>
      <c r="J97" s="863"/>
      <c r="K97" s="863"/>
      <c r="L97" s="863"/>
      <c r="M97" s="863"/>
      <c r="N97" s="863"/>
      <c r="O97" s="863"/>
      <c r="P97" s="863"/>
      <c r="Q97" s="863"/>
      <c r="R97" s="863"/>
      <c r="S97" s="863"/>
      <c r="T97" s="863"/>
      <c r="U97" s="863"/>
      <c r="V97" s="863"/>
      <c r="W97" s="863"/>
      <c r="X97" s="863"/>
      <c r="Y97" s="863"/>
      <c r="Z97" s="863"/>
      <c r="AA97" s="863"/>
      <c r="AB97" s="863"/>
      <c r="AC97" s="864"/>
      <c r="AD97" s="691">
        <v>0</v>
      </c>
      <c r="AE97" s="756">
        <v>0</v>
      </c>
      <c r="AF97" s="396" t="s">
        <v>1056</v>
      </c>
    </row>
    <row r="98" spans="2:35" s="153" customFormat="1" ht="15.75" customHeight="1">
      <c r="B98" s="385"/>
      <c r="C98" s="393" t="s">
        <v>453</v>
      </c>
      <c r="D98" s="394"/>
      <c r="E98" s="394"/>
      <c r="F98" s="394"/>
      <c r="G98" s="395"/>
      <c r="H98" s="862" t="s">
        <v>1153</v>
      </c>
      <c r="I98" s="863"/>
      <c r="J98" s="863"/>
      <c r="K98" s="863"/>
      <c r="L98" s="863"/>
      <c r="M98" s="863"/>
      <c r="N98" s="863"/>
      <c r="O98" s="863"/>
      <c r="P98" s="863"/>
      <c r="Q98" s="863"/>
      <c r="R98" s="863"/>
      <c r="S98" s="863"/>
      <c r="T98" s="863"/>
      <c r="U98" s="863"/>
      <c r="V98" s="863"/>
      <c r="W98" s="863"/>
      <c r="X98" s="863"/>
      <c r="Y98" s="863"/>
      <c r="Z98" s="863"/>
      <c r="AA98" s="863"/>
      <c r="AB98" s="863"/>
      <c r="AC98" s="864"/>
      <c r="AD98" s="691">
        <v>0</v>
      </c>
      <c r="AE98" s="756">
        <v>0</v>
      </c>
      <c r="AF98" s="396" t="s">
        <v>1056</v>
      </c>
    </row>
    <row r="99" spans="2:35" s="153" customFormat="1" ht="15.75" customHeight="1" thickBot="1">
      <c r="B99" s="398"/>
      <c r="C99" s="399" t="s">
        <v>454</v>
      </c>
      <c r="D99" s="400"/>
      <c r="E99" s="400"/>
      <c r="F99" s="400"/>
      <c r="G99" s="401"/>
      <c r="H99" s="877" t="s">
        <v>1154</v>
      </c>
      <c r="I99" s="878"/>
      <c r="J99" s="878"/>
      <c r="K99" s="878"/>
      <c r="L99" s="878"/>
      <c r="M99" s="878"/>
      <c r="N99" s="878"/>
      <c r="O99" s="878"/>
      <c r="P99" s="878"/>
      <c r="Q99" s="878"/>
      <c r="R99" s="878"/>
      <c r="S99" s="878"/>
      <c r="T99" s="878"/>
      <c r="U99" s="878"/>
      <c r="V99" s="878"/>
      <c r="W99" s="878"/>
      <c r="X99" s="878"/>
      <c r="Y99" s="878"/>
      <c r="Z99" s="878"/>
      <c r="AA99" s="878"/>
      <c r="AB99" s="878"/>
      <c r="AC99" s="879"/>
      <c r="AD99" s="760">
        <v>0</v>
      </c>
      <c r="AE99" s="761">
        <v>0</v>
      </c>
      <c r="AF99" s="402" t="s">
        <v>1056</v>
      </c>
    </row>
    <row r="100" spans="2:35" s="153" customFormat="1" ht="15.75" customHeight="1">
      <c r="B100" s="397"/>
      <c r="C100" s="381" t="s">
        <v>1155</v>
      </c>
      <c r="D100" s="382"/>
      <c r="E100" s="382"/>
      <c r="F100" s="382"/>
      <c r="G100" s="383"/>
      <c r="H100" s="880" t="s">
        <v>1156</v>
      </c>
      <c r="I100" s="881"/>
      <c r="J100" s="881"/>
      <c r="K100" s="881"/>
      <c r="L100" s="881"/>
      <c r="M100" s="881"/>
      <c r="N100" s="881"/>
      <c r="O100" s="881"/>
      <c r="P100" s="881"/>
      <c r="Q100" s="881"/>
      <c r="R100" s="881"/>
      <c r="S100" s="881"/>
      <c r="T100" s="881"/>
      <c r="U100" s="881"/>
      <c r="V100" s="881"/>
      <c r="W100" s="881"/>
      <c r="X100" s="881"/>
      <c r="Y100" s="881"/>
      <c r="Z100" s="881"/>
      <c r="AA100" s="881"/>
      <c r="AB100" s="881"/>
      <c r="AC100" s="882"/>
      <c r="AD100" s="753">
        <v>140963</v>
      </c>
      <c r="AE100" s="753">
        <v>151570</v>
      </c>
      <c r="AF100" s="403" t="s">
        <v>1056</v>
      </c>
      <c r="AG100" s="150"/>
    </row>
    <row r="101" spans="2:35" s="153" customFormat="1" ht="15.75" customHeight="1">
      <c r="B101" s="385"/>
      <c r="C101" s="386" t="s">
        <v>1157</v>
      </c>
      <c r="D101" s="387"/>
      <c r="E101" s="387"/>
      <c r="F101" s="387"/>
      <c r="G101" s="388"/>
      <c r="H101" s="871" t="s">
        <v>1158</v>
      </c>
      <c r="I101" s="872"/>
      <c r="J101" s="872"/>
      <c r="K101" s="872"/>
      <c r="L101" s="872"/>
      <c r="M101" s="872"/>
      <c r="N101" s="872"/>
      <c r="O101" s="872"/>
      <c r="P101" s="872"/>
      <c r="Q101" s="872"/>
      <c r="R101" s="872"/>
      <c r="S101" s="872"/>
      <c r="T101" s="872"/>
      <c r="U101" s="872"/>
      <c r="V101" s="872"/>
      <c r="W101" s="872"/>
      <c r="X101" s="872"/>
      <c r="Y101" s="872"/>
      <c r="Z101" s="872"/>
      <c r="AA101" s="872"/>
      <c r="AB101" s="872"/>
      <c r="AC101" s="873"/>
      <c r="AD101" s="770">
        <v>12817</v>
      </c>
      <c r="AE101" s="770">
        <v>11492</v>
      </c>
      <c r="AF101" s="384" t="s">
        <v>1056</v>
      </c>
      <c r="AG101" s="150"/>
      <c r="AI101" s="1183"/>
    </row>
    <row r="102" spans="2:35" s="153" customFormat="1">
      <c r="B102" s="385"/>
      <c r="C102" s="390" t="s">
        <v>1159</v>
      </c>
      <c r="D102" s="391"/>
      <c r="E102" s="391"/>
      <c r="F102" s="391"/>
      <c r="G102" s="392"/>
      <c r="H102" s="865" t="s">
        <v>1160</v>
      </c>
      <c r="I102" s="866"/>
      <c r="J102" s="866"/>
      <c r="K102" s="866"/>
      <c r="L102" s="866"/>
      <c r="M102" s="866"/>
      <c r="N102" s="866"/>
      <c r="O102" s="866"/>
      <c r="P102" s="866"/>
      <c r="Q102" s="866"/>
      <c r="R102" s="866"/>
      <c r="S102" s="866"/>
      <c r="T102" s="866"/>
      <c r="U102" s="866"/>
      <c r="V102" s="866"/>
      <c r="W102" s="866"/>
      <c r="X102" s="866"/>
      <c r="Y102" s="866"/>
      <c r="Z102" s="866"/>
      <c r="AA102" s="866"/>
      <c r="AB102" s="866"/>
      <c r="AC102" s="867"/>
      <c r="AD102" s="763">
        <v>12734</v>
      </c>
      <c r="AE102" s="763">
        <v>11407</v>
      </c>
      <c r="AF102" s="384" t="s">
        <v>1056</v>
      </c>
      <c r="AG102" s="150"/>
    </row>
    <row r="103" spans="2:35" s="153" customFormat="1" ht="15.75" customHeight="1">
      <c r="B103" s="385"/>
      <c r="C103" s="393" t="s">
        <v>455</v>
      </c>
      <c r="D103" s="394"/>
      <c r="E103" s="394"/>
      <c r="F103" s="394"/>
      <c r="G103" s="395"/>
      <c r="H103" s="862" t="s">
        <v>1161</v>
      </c>
      <c r="I103" s="863"/>
      <c r="J103" s="863"/>
      <c r="K103" s="863"/>
      <c r="L103" s="863"/>
      <c r="M103" s="863"/>
      <c r="N103" s="863"/>
      <c r="O103" s="863"/>
      <c r="P103" s="863"/>
      <c r="Q103" s="863"/>
      <c r="R103" s="863"/>
      <c r="S103" s="863"/>
      <c r="T103" s="863"/>
      <c r="U103" s="863"/>
      <c r="V103" s="863"/>
      <c r="W103" s="863"/>
      <c r="X103" s="863"/>
      <c r="Y103" s="863"/>
      <c r="Z103" s="863"/>
      <c r="AA103" s="863"/>
      <c r="AB103" s="863"/>
      <c r="AC103" s="864"/>
      <c r="AD103" s="758">
        <v>5610</v>
      </c>
      <c r="AE103" s="759">
        <v>3901</v>
      </c>
      <c r="AF103" s="396" t="s">
        <v>1056</v>
      </c>
      <c r="AG103" s="612"/>
    </row>
    <row r="104" spans="2:35" s="153" customFormat="1" ht="15.75" customHeight="1">
      <c r="B104" s="385"/>
      <c r="C104" s="393" t="s">
        <v>456</v>
      </c>
      <c r="D104" s="394"/>
      <c r="E104" s="394"/>
      <c r="F104" s="394"/>
      <c r="G104" s="395"/>
      <c r="H104" s="862" t="s">
        <v>1162</v>
      </c>
      <c r="I104" s="863"/>
      <c r="J104" s="863"/>
      <c r="K104" s="863"/>
      <c r="L104" s="863"/>
      <c r="M104" s="863"/>
      <c r="N104" s="863"/>
      <c r="O104" s="863"/>
      <c r="P104" s="863"/>
      <c r="Q104" s="863"/>
      <c r="R104" s="863"/>
      <c r="S104" s="863"/>
      <c r="T104" s="863"/>
      <c r="U104" s="863"/>
      <c r="V104" s="863"/>
      <c r="W104" s="863"/>
      <c r="X104" s="863"/>
      <c r="Y104" s="863"/>
      <c r="Z104" s="863"/>
      <c r="AA104" s="863"/>
      <c r="AB104" s="863"/>
      <c r="AC104" s="864"/>
      <c r="AD104" s="691">
        <v>0</v>
      </c>
      <c r="AE104" s="756">
        <v>0</v>
      </c>
      <c r="AF104" s="396" t="s">
        <v>1056</v>
      </c>
      <c r="AG104" s="612"/>
    </row>
    <row r="105" spans="2:35" s="153" customFormat="1" ht="15.75" customHeight="1">
      <c r="B105" s="385"/>
      <c r="C105" s="411" t="s">
        <v>457</v>
      </c>
      <c r="D105" s="412"/>
      <c r="E105" s="412"/>
      <c r="F105" s="412"/>
      <c r="G105" s="413"/>
      <c r="H105" s="896" t="s">
        <v>1163</v>
      </c>
      <c r="I105" s="897"/>
      <c r="J105" s="897"/>
      <c r="K105" s="897"/>
      <c r="L105" s="897"/>
      <c r="M105" s="897"/>
      <c r="N105" s="897"/>
      <c r="O105" s="897"/>
      <c r="P105" s="897"/>
      <c r="Q105" s="897"/>
      <c r="R105" s="897"/>
      <c r="S105" s="897"/>
      <c r="T105" s="897"/>
      <c r="U105" s="897"/>
      <c r="V105" s="897"/>
      <c r="W105" s="897"/>
      <c r="X105" s="897"/>
      <c r="Y105" s="897"/>
      <c r="Z105" s="897"/>
      <c r="AA105" s="897"/>
      <c r="AB105" s="897"/>
      <c r="AC105" s="898"/>
      <c r="AD105" s="758">
        <v>7012</v>
      </c>
      <c r="AE105" s="759">
        <v>7372</v>
      </c>
      <c r="AF105" s="396" t="s">
        <v>1056</v>
      </c>
      <c r="AG105" s="612"/>
    </row>
    <row r="106" spans="2:35" s="153" customFormat="1" ht="15.75" customHeight="1">
      <c r="B106" s="385"/>
      <c r="C106" s="393" t="s">
        <v>458</v>
      </c>
      <c r="D106" s="394"/>
      <c r="E106" s="394"/>
      <c r="F106" s="394"/>
      <c r="G106" s="395"/>
      <c r="H106" s="862" t="s">
        <v>1164</v>
      </c>
      <c r="I106" s="863"/>
      <c r="J106" s="863"/>
      <c r="K106" s="863"/>
      <c r="L106" s="863"/>
      <c r="M106" s="863"/>
      <c r="N106" s="863"/>
      <c r="O106" s="863"/>
      <c r="P106" s="863"/>
      <c r="Q106" s="863"/>
      <c r="R106" s="863"/>
      <c r="S106" s="863"/>
      <c r="T106" s="863"/>
      <c r="U106" s="863"/>
      <c r="V106" s="863"/>
      <c r="W106" s="863"/>
      <c r="X106" s="863"/>
      <c r="Y106" s="863"/>
      <c r="Z106" s="863"/>
      <c r="AA106" s="863"/>
      <c r="AB106" s="863"/>
      <c r="AC106" s="864"/>
      <c r="AD106" s="758">
        <v>12</v>
      </c>
      <c r="AE106" s="759">
        <v>18</v>
      </c>
      <c r="AF106" s="396" t="s">
        <v>1056</v>
      </c>
      <c r="AG106" s="612"/>
    </row>
    <row r="107" spans="2:35" s="153" customFormat="1" ht="15.75" customHeight="1">
      <c r="B107" s="385"/>
      <c r="C107" s="393" t="s">
        <v>459</v>
      </c>
      <c r="D107" s="394"/>
      <c r="E107" s="394"/>
      <c r="F107" s="394"/>
      <c r="G107" s="395"/>
      <c r="H107" s="862" t="s">
        <v>1165</v>
      </c>
      <c r="I107" s="863"/>
      <c r="J107" s="863"/>
      <c r="K107" s="863"/>
      <c r="L107" s="863"/>
      <c r="M107" s="863"/>
      <c r="N107" s="863"/>
      <c r="O107" s="863"/>
      <c r="P107" s="863"/>
      <c r="Q107" s="863"/>
      <c r="R107" s="863"/>
      <c r="S107" s="863"/>
      <c r="T107" s="863"/>
      <c r="U107" s="863"/>
      <c r="V107" s="863"/>
      <c r="W107" s="863"/>
      <c r="X107" s="863"/>
      <c r="Y107" s="863"/>
      <c r="Z107" s="863"/>
      <c r="AA107" s="863"/>
      <c r="AB107" s="863"/>
      <c r="AC107" s="864"/>
      <c r="AD107" s="691">
        <v>0</v>
      </c>
      <c r="AE107" s="756">
        <v>0</v>
      </c>
      <c r="AF107" s="396" t="s">
        <v>1056</v>
      </c>
      <c r="AG107" s="612"/>
    </row>
    <row r="108" spans="2:35" s="153" customFormat="1" ht="15.75" customHeight="1">
      <c r="B108" s="385"/>
      <c r="C108" s="393" t="s">
        <v>460</v>
      </c>
      <c r="D108" s="394"/>
      <c r="E108" s="394"/>
      <c r="F108" s="394"/>
      <c r="G108" s="395"/>
      <c r="H108" s="862" t="s">
        <v>1166</v>
      </c>
      <c r="I108" s="863"/>
      <c r="J108" s="863"/>
      <c r="K108" s="863"/>
      <c r="L108" s="863"/>
      <c r="M108" s="863"/>
      <c r="N108" s="863"/>
      <c r="O108" s="863"/>
      <c r="P108" s="863"/>
      <c r="Q108" s="863"/>
      <c r="R108" s="863"/>
      <c r="S108" s="863"/>
      <c r="T108" s="863"/>
      <c r="U108" s="863"/>
      <c r="V108" s="863"/>
      <c r="W108" s="863"/>
      <c r="X108" s="863"/>
      <c r="Y108" s="863"/>
      <c r="Z108" s="863"/>
      <c r="AA108" s="863"/>
      <c r="AB108" s="863"/>
      <c r="AC108" s="864"/>
      <c r="AD108" s="758">
        <v>5</v>
      </c>
      <c r="AE108" s="759">
        <v>8</v>
      </c>
      <c r="AF108" s="396" t="s">
        <v>1056</v>
      </c>
      <c r="AG108" s="612"/>
    </row>
    <row r="109" spans="2:35" s="153" customFormat="1" ht="15.75" customHeight="1">
      <c r="B109" s="414"/>
      <c r="C109" s="393" t="s">
        <v>461</v>
      </c>
      <c r="D109" s="394"/>
      <c r="E109" s="394"/>
      <c r="F109" s="394"/>
      <c r="G109" s="395"/>
      <c r="H109" s="862" t="s">
        <v>1167</v>
      </c>
      <c r="I109" s="863"/>
      <c r="J109" s="863"/>
      <c r="K109" s="863"/>
      <c r="L109" s="863"/>
      <c r="M109" s="863"/>
      <c r="N109" s="863"/>
      <c r="O109" s="863"/>
      <c r="P109" s="863"/>
      <c r="Q109" s="863"/>
      <c r="R109" s="863"/>
      <c r="S109" s="863"/>
      <c r="T109" s="863"/>
      <c r="U109" s="863"/>
      <c r="V109" s="863"/>
      <c r="W109" s="863"/>
      <c r="X109" s="863"/>
      <c r="Y109" s="863"/>
      <c r="Z109" s="863"/>
      <c r="AA109" s="863"/>
      <c r="AB109" s="863"/>
      <c r="AC109" s="864"/>
      <c r="AD109" s="691">
        <v>0</v>
      </c>
      <c r="AE109" s="756">
        <v>0</v>
      </c>
      <c r="AF109" s="396" t="s">
        <v>1056</v>
      </c>
      <c r="AG109" s="612"/>
    </row>
    <row r="110" spans="2:35" s="153" customFormat="1" ht="15.75" customHeight="1">
      <c r="B110" s="385"/>
      <c r="C110" s="393" t="s">
        <v>462</v>
      </c>
      <c r="D110" s="394"/>
      <c r="E110" s="394"/>
      <c r="F110" s="394"/>
      <c r="G110" s="395"/>
      <c r="H110" s="862" t="s">
        <v>1168</v>
      </c>
      <c r="I110" s="863"/>
      <c r="J110" s="863"/>
      <c r="K110" s="863"/>
      <c r="L110" s="863"/>
      <c r="M110" s="863"/>
      <c r="N110" s="863"/>
      <c r="O110" s="863"/>
      <c r="P110" s="863"/>
      <c r="Q110" s="863"/>
      <c r="R110" s="863"/>
      <c r="S110" s="863"/>
      <c r="T110" s="863"/>
      <c r="U110" s="863"/>
      <c r="V110" s="863"/>
      <c r="W110" s="863"/>
      <c r="X110" s="863"/>
      <c r="Y110" s="863"/>
      <c r="Z110" s="863"/>
      <c r="AA110" s="863"/>
      <c r="AB110" s="863"/>
      <c r="AC110" s="864"/>
      <c r="AD110" s="758">
        <v>95</v>
      </c>
      <c r="AE110" s="759">
        <v>108</v>
      </c>
      <c r="AF110" s="396" t="s">
        <v>1056</v>
      </c>
      <c r="AG110" s="612"/>
      <c r="AI110" s="1183"/>
    </row>
    <row r="111" spans="2:35" s="153" customFormat="1" ht="15.75" customHeight="1">
      <c r="B111" s="385"/>
      <c r="C111" s="393" t="s">
        <v>463</v>
      </c>
      <c r="D111" s="394"/>
      <c r="E111" s="394"/>
      <c r="F111" s="394"/>
      <c r="G111" s="395"/>
      <c r="H111" s="862" t="s">
        <v>1169</v>
      </c>
      <c r="I111" s="863"/>
      <c r="J111" s="863"/>
      <c r="K111" s="863"/>
      <c r="L111" s="863"/>
      <c r="M111" s="863"/>
      <c r="N111" s="863"/>
      <c r="O111" s="863"/>
      <c r="P111" s="863"/>
      <c r="Q111" s="863"/>
      <c r="R111" s="863"/>
      <c r="S111" s="863"/>
      <c r="T111" s="863"/>
      <c r="U111" s="863"/>
      <c r="V111" s="863"/>
      <c r="W111" s="863"/>
      <c r="X111" s="863"/>
      <c r="Y111" s="863"/>
      <c r="Z111" s="863"/>
      <c r="AA111" s="863"/>
      <c r="AB111" s="863"/>
      <c r="AC111" s="864"/>
      <c r="AD111" s="691">
        <v>0</v>
      </c>
      <c r="AE111" s="756">
        <v>0</v>
      </c>
      <c r="AF111" s="396" t="s">
        <v>1056</v>
      </c>
      <c r="AG111" s="612"/>
    </row>
    <row r="112" spans="2:35" s="153" customFormat="1" ht="15.75" customHeight="1">
      <c r="B112" s="385"/>
      <c r="C112" s="390" t="s">
        <v>1170</v>
      </c>
      <c r="D112" s="391"/>
      <c r="E112" s="391"/>
      <c r="F112" s="391"/>
      <c r="G112" s="392"/>
      <c r="H112" s="865" t="s">
        <v>1171</v>
      </c>
      <c r="I112" s="866"/>
      <c r="J112" s="866"/>
      <c r="K112" s="866"/>
      <c r="L112" s="866"/>
      <c r="M112" s="866"/>
      <c r="N112" s="866"/>
      <c r="O112" s="866"/>
      <c r="P112" s="866"/>
      <c r="Q112" s="866"/>
      <c r="R112" s="866"/>
      <c r="S112" s="866"/>
      <c r="T112" s="866"/>
      <c r="U112" s="866"/>
      <c r="V112" s="866"/>
      <c r="W112" s="866"/>
      <c r="X112" s="866"/>
      <c r="Y112" s="866"/>
      <c r="Z112" s="866"/>
      <c r="AA112" s="866"/>
      <c r="AB112" s="866"/>
      <c r="AC112" s="867"/>
      <c r="AD112" s="757">
        <v>83</v>
      </c>
      <c r="AE112" s="757">
        <v>85</v>
      </c>
      <c r="AF112" s="384" t="s">
        <v>1056</v>
      </c>
      <c r="AG112" s="150"/>
    </row>
    <row r="113" spans="2:35" s="153" customFormat="1" ht="15.75" customHeight="1">
      <c r="B113" s="385"/>
      <c r="C113" s="393" t="s">
        <v>464</v>
      </c>
      <c r="D113" s="394"/>
      <c r="E113" s="394"/>
      <c r="F113" s="394"/>
      <c r="G113" s="395"/>
      <c r="H113" s="862" t="s">
        <v>1172</v>
      </c>
      <c r="I113" s="863"/>
      <c r="J113" s="863"/>
      <c r="K113" s="863"/>
      <c r="L113" s="863"/>
      <c r="M113" s="863"/>
      <c r="N113" s="863"/>
      <c r="O113" s="863"/>
      <c r="P113" s="863"/>
      <c r="Q113" s="863"/>
      <c r="R113" s="863"/>
      <c r="S113" s="863"/>
      <c r="T113" s="863"/>
      <c r="U113" s="863"/>
      <c r="V113" s="863"/>
      <c r="W113" s="863"/>
      <c r="X113" s="863"/>
      <c r="Y113" s="863"/>
      <c r="Z113" s="863"/>
      <c r="AA113" s="863"/>
      <c r="AB113" s="863"/>
      <c r="AC113" s="864"/>
      <c r="AD113" s="758">
        <v>0</v>
      </c>
      <c r="AE113" s="759">
        <v>0</v>
      </c>
      <c r="AF113" s="396" t="s">
        <v>1056</v>
      </c>
    </row>
    <row r="114" spans="2:35" s="153" customFormat="1" ht="15.75" customHeight="1">
      <c r="B114" s="385"/>
      <c r="C114" s="393" t="s">
        <v>465</v>
      </c>
      <c r="D114" s="394"/>
      <c r="E114" s="394"/>
      <c r="F114" s="394"/>
      <c r="G114" s="395"/>
      <c r="H114" s="862" t="s">
        <v>1173</v>
      </c>
      <c r="I114" s="863"/>
      <c r="J114" s="863"/>
      <c r="K114" s="863"/>
      <c r="L114" s="863"/>
      <c r="M114" s="863"/>
      <c r="N114" s="863"/>
      <c r="O114" s="863"/>
      <c r="P114" s="863"/>
      <c r="Q114" s="863"/>
      <c r="R114" s="863"/>
      <c r="S114" s="863"/>
      <c r="T114" s="863"/>
      <c r="U114" s="863"/>
      <c r="V114" s="863"/>
      <c r="W114" s="863"/>
      <c r="X114" s="863"/>
      <c r="Y114" s="863"/>
      <c r="Z114" s="863"/>
      <c r="AA114" s="863"/>
      <c r="AB114" s="863"/>
      <c r="AC114" s="864"/>
      <c r="AD114" s="758">
        <v>31</v>
      </c>
      <c r="AE114" s="759">
        <v>29</v>
      </c>
      <c r="AF114" s="396" t="s">
        <v>1056</v>
      </c>
    </row>
    <row r="115" spans="2:35" s="153" customFormat="1" ht="15.75" customHeight="1">
      <c r="B115" s="385"/>
      <c r="C115" s="393" t="s">
        <v>466</v>
      </c>
      <c r="D115" s="394"/>
      <c r="E115" s="394"/>
      <c r="F115" s="394"/>
      <c r="G115" s="395"/>
      <c r="H115" s="862" t="s">
        <v>1174</v>
      </c>
      <c r="I115" s="863"/>
      <c r="J115" s="863"/>
      <c r="K115" s="863"/>
      <c r="L115" s="863"/>
      <c r="M115" s="863"/>
      <c r="N115" s="863"/>
      <c r="O115" s="863"/>
      <c r="P115" s="863"/>
      <c r="Q115" s="863"/>
      <c r="R115" s="863"/>
      <c r="S115" s="863"/>
      <c r="T115" s="863"/>
      <c r="U115" s="863"/>
      <c r="V115" s="863"/>
      <c r="W115" s="863"/>
      <c r="X115" s="863"/>
      <c r="Y115" s="863"/>
      <c r="Z115" s="863"/>
      <c r="AA115" s="863"/>
      <c r="AB115" s="863"/>
      <c r="AC115" s="864"/>
      <c r="AD115" s="691">
        <v>0</v>
      </c>
      <c r="AE115" s="756">
        <v>0</v>
      </c>
      <c r="AF115" s="396" t="s">
        <v>1056</v>
      </c>
    </row>
    <row r="116" spans="2:35" s="153" customFormat="1" ht="15.75" customHeight="1">
      <c r="B116" s="385"/>
      <c r="C116" s="393" t="s">
        <v>467</v>
      </c>
      <c r="D116" s="394"/>
      <c r="E116" s="394"/>
      <c r="F116" s="394"/>
      <c r="G116" s="395"/>
      <c r="H116" s="862" t="s">
        <v>1175</v>
      </c>
      <c r="I116" s="863"/>
      <c r="J116" s="863"/>
      <c r="K116" s="863"/>
      <c r="L116" s="863"/>
      <c r="M116" s="863"/>
      <c r="N116" s="863"/>
      <c r="O116" s="863"/>
      <c r="P116" s="863"/>
      <c r="Q116" s="863"/>
      <c r="R116" s="863"/>
      <c r="S116" s="863"/>
      <c r="T116" s="863"/>
      <c r="U116" s="863"/>
      <c r="V116" s="863"/>
      <c r="W116" s="863"/>
      <c r="X116" s="863"/>
      <c r="Y116" s="863"/>
      <c r="Z116" s="863"/>
      <c r="AA116" s="863"/>
      <c r="AB116" s="863"/>
      <c r="AC116" s="864"/>
      <c r="AD116" s="758">
        <v>52</v>
      </c>
      <c r="AE116" s="759">
        <v>56</v>
      </c>
      <c r="AF116" s="396" t="s">
        <v>1056</v>
      </c>
      <c r="AI116" s="1183"/>
    </row>
    <row r="117" spans="2:35" s="153" customFormat="1" ht="15.75" customHeight="1">
      <c r="B117" s="385"/>
      <c r="C117" s="393" t="s">
        <v>468</v>
      </c>
      <c r="D117" s="394"/>
      <c r="E117" s="394"/>
      <c r="F117" s="394"/>
      <c r="G117" s="395"/>
      <c r="H117" s="862" t="s">
        <v>1176</v>
      </c>
      <c r="I117" s="863"/>
      <c r="J117" s="863"/>
      <c r="K117" s="863"/>
      <c r="L117" s="863"/>
      <c r="M117" s="863"/>
      <c r="N117" s="863"/>
      <c r="O117" s="863"/>
      <c r="P117" s="863"/>
      <c r="Q117" s="863"/>
      <c r="R117" s="863"/>
      <c r="S117" s="863"/>
      <c r="T117" s="863"/>
      <c r="U117" s="863"/>
      <c r="V117" s="863"/>
      <c r="W117" s="863"/>
      <c r="X117" s="863"/>
      <c r="Y117" s="863"/>
      <c r="Z117" s="863"/>
      <c r="AA117" s="863"/>
      <c r="AB117" s="863"/>
      <c r="AC117" s="864"/>
      <c r="AD117" s="691">
        <v>0</v>
      </c>
      <c r="AE117" s="756">
        <v>0</v>
      </c>
      <c r="AF117" s="396" t="s">
        <v>1056</v>
      </c>
    </row>
    <row r="118" spans="2:35" s="153" customFormat="1" ht="15.75" customHeight="1">
      <c r="B118" s="385"/>
      <c r="C118" s="393" t="s">
        <v>469</v>
      </c>
      <c r="D118" s="394"/>
      <c r="E118" s="394"/>
      <c r="F118" s="394"/>
      <c r="G118" s="395"/>
      <c r="H118" s="862" t="s">
        <v>1177</v>
      </c>
      <c r="I118" s="863"/>
      <c r="J118" s="863"/>
      <c r="K118" s="863"/>
      <c r="L118" s="863"/>
      <c r="M118" s="863"/>
      <c r="N118" s="863"/>
      <c r="O118" s="863"/>
      <c r="P118" s="863"/>
      <c r="Q118" s="863"/>
      <c r="R118" s="863"/>
      <c r="S118" s="863"/>
      <c r="T118" s="863"/>
      <c r="U118" s="863"/>
      <c r="V118" s="863"/>
      <c r="W118" s="863"/>
      <c r="X118" s="863"/>
      <c r="Y118" s="863"/>
      <c r="Z118" s="863"/>
      <c r="AA118" s="863"/>
      <c r="AB118" s="863"/>
      <c r="AC118" s="864"/>
      <c r="AD118" s="758">
        <v>0</v>
      </c>
      <c r="AE118" s="759">
        <v>0</v>
      </c>
      <c r="AF118" s="396" t="s">
        <v>1056</v>
      </c>
    </row>
    <row r="119" spans="2:35" s="153" customFormat="1" ht="15.75" customHeight="1" thickBot="1">
      <c r="B119" s="398"/>
      <c r="C119" s="399" t="s">
        <v>470</v>
      </c>
      <c r="D119" s="400"/>
      <c r="E119" s="400"/>
      <c r="F119" s="400"/>
      <c r="G119" s="401"/>
      <c r="H119" s="877" t="s">
        <v>1178</v>
      </c>
      <c r="I119" s="878"/>
      <c r="J119" s="878"/>
      <c r="K119" s="878"/>
      <c r="L119" s="878"/>
      <c r="M119" s="878"/>
      <c r="N119" s="878"/>
      <c r="O119" s="878"/>
      <c r="P119" s="878"/>
      <c r="Q119" s="878"/>
      <c r="R119" s="878"/>
      <c r="S119" s="878"/>
      <c r="T119" s="878"/>
      <c r="U119" s="878"/>
      <c r="V119" s="878"/>
      <c r="W119" s="878"/>
      <c r="X119" s="878"/>
      <c r="Y119" s="878"/>
      <c r="Z119" s="878"/>
      <c r="AA119" s="878"/>
      <c r="AB119" s="878"/>
      <c r="AC119" s="879"/>
      <c r="AD119" s="760">
        <v>0</v>
      </c>
      <c r="AE119" s="761">
        <v>0</v>
      </c>
      <c r="AF119" s="402" t="s">
        <v>1056</v>
      </c>
    </row>
    <row r="120" spans="2:35" s="153" customFormat="1" ht="15.75" customHeight="1">
      <c r="B120" s="397"/>
      <c r="C120" s="381" t="s">
        <v>1179</v>
      </c>
      <c r="D120" s="382"/>
      <c r="E120" s="382"/>
      <c r="F120" s="382"/>
      <c r="G120" s="383"/>
      <c r="H120" s="880" t="s">
        <v>1180</v>
      </c>
      <c r="I120" s="881"/>
      <c r="J120" s="881"/>
      <c r="K120" s="881"/>
      <c r="L120" s="881"/>
      <c r="M120" s="881"/>
      <c r="N120" s="881"/>
      <c r="O120" s="881"/>
      <c r="P120" s="881"/>
      <c r="Q120" s="881"/>
      <c r="R120" s="881"/>
      <c r="S120" s="881"/>
      <c r="T120" s="881"/>
      <c r="U120" s="881"/>
      <c r="V120" s="881"/>
      <c r="W120" s="881"/>
      <c r="X120" s="881"/>
      <c r="Y120" s="881"/>
      <c r="Z120" s="881"/>
      <c r="AA120" s="881"/>
      <c r="AB120" s="881"/>
      <c r="AC120" s="882"/>
      <c r="AD120" s="762">
        <v>84239</v>
      </c>
      <c r="AE120" s="762">
        <v>119411</v>
      </c>
      <c r="AF120" s="403" t="s">
        <v>1056</v>
      </c>
      <c r="AG120" s="150"/>
    </row>
    <row r="121" spans="2:35" s="153" customFormat="1" ht="15.75" customHeight="1">
      <c r="B121" s="385"/>
      <c r="C121" s="390" t="s">
        <v>1181</v>
      </c>
      <c r="D121" s="391"/>
      <c r="E121" s="391"/>
      <c r="F121" s="391"/>
      <c r="G121" s="392"/>
      <c r="H121" s="865" t="s">
        <v>1182</v>
      </c>
      <c r="I121" s="866"/>
      <c r="J121" s="866"/>
      <c r="K121" s="866"/>
      <c r="L121" s="866"/>
      <c r="M121" s="866"/>
      <c r="N121" s="866"/>
      <c r="O121" s="866"/>
      <c r="P121" s="866"/>
      <c r="Q121" s="866"/>
      <c r="R121" s="866"/>
      <c r="S121" s="866"/>
      <c r="T121" s="866"/>
      <c r="U121" s="866"/>
      <c r="V121" s="866"/>
      <c r="W121" s="866"/>
      <c r="X121" s="866"/>
      <c r="Y121" s="866"/>
      <c r="Z121" s="866"/>
      <c r="AA121" s="866"/>
      <c r="AB121" s="866"/>
      <c r="AC121" s="867"/>
      <c r="AD121" s="702">
        <v>114</v>
      </c>
      <c r="AE121" s="702">
        <v>0</v>
      </c>
      <c r="AF121" s="384" t="s">
        <v>1056</v>
      </c>
      <c r="AG121" s="150"/>
    </row>
    <row r="122" spans="2:35" s="153" customFormat="1" ht="15.75" customHeight="1">
      <c r="B122" s="385" t="s">
        <v>1183</v>
      </c>
      <c r="C122" s="393" t="s">
        <v>471</v>
      </c>
      <c r="D122" s="394"/>
      <c r="E122" s="394"/>
      <c r="F122" s="394"/>
      <c r="G122" s="395"/>
      <c r="H122" s="862" t="s">
        <v>1184</v>
      </c>
      <c r="I122" s="863"/>
      <c r="J122" s="863"/>
      <c r="K122" s="863"/>
      <c r="L122" s="863"/>
      <c r="M122" s="863"/>
      <c r="N122" s="863"/>
      <c r="O122" s="863"/>
      <c r="P122" s="863"/>
      <c r="Q122" s="863"/>
      <c r="R122" s="863"/>
      <c r="S122" s="863"/>
      <c r="T122" s="863"/>
      <c r="U122" s="863"/>
      <c r="V122" s="863"/>
      <c r="W122" s="863"/>
      <c r="X122" s="863"/>
      <c r="Y122" s="863"/>
      <c r="Z122" s="863"/>
      <c r="AA122" s="863"/>
      <c r="AB122" s="863"/>
      <c r="AC122" s="864"/>
      <c r="AD122" s="691">
        <v>0</v>
      </c>
      <c r="AE122" s="756">
        <v>0</v>
      </c>
      <c r="AF122" s="396" t="s">
        <v>1056</v>
      </c>
    </row>
    <row r="123" spans="2:35" s="153" customFormat="1" ht="15.75" customHeight="1">
      <c r="B123" s="385" t="s">
        <v>1183</v>
      </c>
      <c r="C123" s="393" t="s">
        <v>472</v>
      </c>
      <c r="D123" s="394"/>
      <c r="E123" s="394"/>
      <c r="F123" s="394"/>
      <c r="G123" s="395"/>
      <c r="H123" s="862" t="s">
        <v>1185</v>
      </c>
      <c r="I123" s="863"/>
      <c r="J123" s="863"/>
      <c r="K123" s="863"/>
      <c r="L123" s="863"/>
      <c r="M123" s="863"/>
      <c r="N123" s="863"/>
      <c r="O123" s="863"/>
      <c r="P123" s="863"/>
      <c r="Q123" s="863"/>
      <c r="R123" s="863"/>
      <c r="S123" s="863"/>
      <c r="T123" s="863"/>
      <c r="U123" s="863"/>
      <c r="V123" s="863"/>
      <c r="W123" s="863"/>
      <c r="X123" s="863"/>
      <c r="Y123" s="863"/>
      <c r="Z123" s="863"/>
      <c r="AA123" s="863"/>
      <c r="AB123" s="863"/>
      <c r="AC123" s="864"/>
      <c r="AD123" s="691">
        <v>0</v>
      </c>
      <c r="AE123" s="756">
        <v>0</v>
      </c>
      <c r="AF123" s="396" t="s">
        <v>1056</v>
      </c>
    </row>
    <row r="124" spans="2:35" s="153" customFormat="1" ht="19.5" customHeight="1">
      <c r="B124" s="385" t="s">
        <v>1186</v>
      </c>
      <c r="C124" s="411" t="s">
        <v>473</v>
      </c>
      <c r="D124" s="412"/>
      <c r="E124" s="412"/>
      <c r="F124" s="412"/>
      <c r="G124" s="413"/>
      <c r="H124" s="896" t="s">
        <v>1187</v>
      </c>
      <c r="I124" s="897"/>
      <c r="J124" s="897"/>
      <c r="K124" s="897"/>
      <c r="L124" s="897"/>
      <c r="M124" s="897"/>
      <c r="N124" s="897"/>
      <c r="O124" s="897"/>
      <c r="P124" s="897"/>
      <c r="Q124" s="897"/>
      <c r="R124" s="897"/>
      <c r="S124" s="897"/>
      <c r="T124" s="897"/>
      <c r="U124" s="897"/>
      <c r="V124" s="897"/>
      <c r="W124" s="897"/>
      <c r="X124" s="897"/>
      <c r="Y124" s="897"/>
      <c r="Z124" s="897"/>
      <c r="AA124" s="897"/>
      <c r="AB124" s="897"/>
      <c r="AC124" s="898"/>
      <c r="AD124" s="691">
        <v>0</v>
      </c>
      <c r="AE124" s="756">
        <v>0</v>
      </c>
      <c r="AF124" s="396" t="s">
        <v>1056</v>
      </c>
    </row>
    <row r="125" spans="2:35" s="153" customFormat="1" ht="18.75" customHeight="1">
      <c r="B125" s="385"/>
      <c r="C125" s="411" t="s">
        <v>474</v>
      </c>
      <c r="D125" s="412"/>
      <c r="E125" s="412"/>
      <c r="F125" s="412"/>
      <c r="G125" s="413"/>
      <c r="H125" s="896" t="s">
        <v>1188</v>
      </c>
      <c r="I125" s="897"/>
      <c r="J125" s="897"/>
      <c r="K125" s="897"/>
      <c r="L125" s="897"/>
      <c r="M125" s="897"/>
      <c r="N125" s="897"/>
      <c r="O125" s="897"/>
      <c r="P125" s="897"/>
      <c r="Q125" s="897"/>
      <c r="R125" s="897"/>
      <c r="S125" s="897"/>
      <c r="T125" s="897"/>
      <c r="U125" s="897"/>
      <c r="V125" s="897"/>
      <c r="W125" s="897"/>
      <c r="X125" s="897"/>
      <c r="Y125" s="897"/>
      <c r="Z125" s="897"/>
      <c r="AA125" s="897"/>
      <c r="AB125" s="897"/>
      <c r="AC125" s="898"/>
      <c r="AD125" s="691">
        <v>0</v>
      </c>
      <c r="AE125" s="756">
        <v>0</v>
      </c>
      <c r="AF125" s="396" t="s">
        <v>1056</v>
      </c>
    </row>
    <row r="126" spans="2:35" s="153" customFormat="1" ht="15.75" customHeight="1">
      <c r="B126" s="385" t="s">
        <v>1183</v>
      </c>
      <c r="C126" s="393" t="s">
        <v>475</v>
      </c>
      <c r="D126" s="394"/>
      <c r="E126" s="394"/>
      <c r="F126" s="394"/>
      <c r="G126" s="395"/>
      <c r="H126" s="862" t="s">
        <v>1189</v>
      </c>
      <c r="I126" s="863"/>
      <c r="J126" s="863"/>
      <c r="K126" s="863"/>
      <c r="L126" s="863"/>
      <c r="M126" s="863"/>
      <c r="N126" s="863"/>
      <c r="O126" s="863"/>
      <c r="P126" s="863"/>
      <c r="Q126" s="863"/>
      <c r="R126" s="863"/>
      <c r="S126" s="863"/>
      <c r="T126" s="863"/>
      <c r="U126" s="863"/>
      <c r="V126" s="863"/>
      <c r="W126" s="863"/>
      <c r="X126" s="863"/>
      <c r="Y126" s="863"/>
      <c r="Z126" s="863"/>
      <c r="AA126" s="863"/>
      <c r="AB126" s="863"/>
      <c r="AC126" s="864"/>
      <c r="AD126" s="691">
        <v>0</v>
      </c>
      <c r="AE126" s="756">
        <v>0</v>
      </c>
      <c r="AF126" s="396" t="s">
        <v>1056</v>
      </c>
    </row>
    <row r="127" spans="2:35" s="153" customFormat="1" ht="15.75" customHeight="1">
      <c r="B127" s="385" t="s">
        <v>1183</v>
      </c>
      <c r="C127" s="393" t="s">
        <v>476</v>
      </c>
      <c r="D127" s="394"/>
      <c r="E127" s="394"/>
      <c r="F127" s="394"/>
      <c r="G127" s="395"/>
      <c r="H127" s="862" t="s">
        <v>1190</v>
      </c>
      <c r="I127" s="863"/>
      <c r="J127" s="863"/>
      <c r="K127" s="863"/>
      <c r="L127" s="863"/>
      <c r="M127" s="863"/>
      <c r="N127" s="863"/>
      <c r="O127" s="863"/>
      <c r="P127" s="863"/>
      <c r="Q127" s="863"/>
      <c r="R127" s="863"/>
      <c r="S127" s="863"/>
      <c r="T127" s="863"/>
      <c r="U127" s="863"/>
      <c r="V127" s="863"/>
      <c r="W127" s="863"/>
      <c r="X127" s="863"/>
      <c r="Y127" s="863"/>
      <c r="Z127" s="863"/>
      <c r="AA127" s="863"/>
      <c r="AB127" s="863"/>
      <c r="AC127" s="864"/>
      <c r="AD127" s="691">
        <v>0</v>
      </c>
      <c r="AE127" s="756">
        <v>0</v>
      </c>
      <c r="AF127" s="396" t="s">
        <v>1056</v>
      </c>
    </row>
    <row r="128" spans="2:35" s="153" customFormat="1" ht="15.75" customHeight="1">
      <c r="B128" s="385" t="s">
        <v>1183</v>
      </c>
      <c r="C128" s="393" t="s">
        <v>477</v>
      </c>
      <c r="D128" s="394"/>
      <c r="E128" s="394"/>
      <c r="F128" s="394"/>
      <c r="G128" s="395"/>
      <c r="H128" s="862" t="s">
        <v>1191</v>
      </c>
      <c r="I128" s="863"/>
      <c r="J128" s="863"/>
      <c r="K128" s="863"/>
      <c r="L128" s="863"/>
      <c r="M128" s="863"/>
      <c r="N128" s="863"/>
      <c r="O128" s="863"/>
      <c r="P128" s="863"/>
      <c r="Q128" s="863"/>
      <c r="R128" s="863"/>
      <c r="S128" s="863"/>
      <c r="T128" s="863"/>
      <c r="U128" s="863"/>
      <c r="V128" s="863"/>
      <c r="W128" s="863"/>
      <c r="X128" s="863"/>
      <c r="Y128" s="863"/>
      <c r="Z128" s="863"/>
      <c r="AA128" s="863"/>
      <c r="AB128" s="863"/>
      <c r="AC128" s="864"/>
      <c r="AD128" s="691">
        <v>0</v>
      </c>
      <c r="AE128" s="756">
        <v>0</v>
      </c>
      <c r="AF128" s="396" t="s">
        <v>1056</v>
      </c>
    </row>
    <row r="129" spans="2:33" s="153" customFormat="1" ht="15.75" customHeight="1">
      <c r="B129" s="385" t="s">
        <v>1183</v>
      </c>
      <c r="C129" s="393" t="s">
        <v>478</v>
      </c>
      <c r="D129" s="394"/>
      <c r="E129" s="394"/>
      <c r="F129" s="394"/>
      <c r="G129" s="395"/>
      <c r="H129" s="862" t="s">
        <v>1192</v>
      </c>
      <c r="I129" s="863"/>
      <c r="J129" s="863"/>
      <c r="K129" s="863"/>
      <c r="L129" s="863"/>
      <c r="M129" s="863"/>
      <c r="N129" s="863"/>
      <c r="O129" s="863"/>
      <c r="P129" s="863"/>
      <c r="Q129" s="863"/>
      <c r="R129" s="863"/>
      <c r="S129" s="863"/>
      <c r="T129" s="863"/>
      <c r="U129" s="863"/>
      <c r="V129" s="863"/>
      <c r="W129" s="863"/>
      <c r="X129" s="863"/>
      <c r="Y129" s="863"/>
      <c r="Z129" s="863"/>
      <c r="AA129" s="863"/>
      <c r="AB129" s="863"/>
      <c r="AC129" s="864"/>
      <c r="AD129" s="691">
        <v>0</v>
      </c>
      <c r="AE129" s="756">
        <v>0</v>
      </c>
      <c r="AF129" s="396" t="s">
        <v>1056</v>
      </c>
    </row>
    <row r="130" spans="2:33" s="153" customFormat="1" ht="15.75" customHeight="1">
      <c r="B130" s="385"/>
      <c r="C130" s="393" t="s">
        <v>1193</v>
      </c>
      <c r="D130" s="394"/>
      <c r="E130" s="394"/>
      <c r="F130" s="394"/>
      <c r="G130" s="395"/>
      <c r="H130" s="862" t="s">
        <v>1194</v>
      </c>
      <c r="I130" s="863"/>
      <c r="J130" s="863"/>
      <c r="K130" s="863"/>
      <c r="L130" s="863"/>
      <c r="M130" s="863"/>
      <c r="N130" s="863"/>
      <c r="O130" s="863"/>
      <c r="P130" s="863"/>
      <c r="Q130" s="863"/>
      <c r="R130" s="863"/>
      <c r="S130" s="863"/>
      <c r="T130" s="863"/>
      <c r="U130" s="863"/>
      <c r="V130" s="863"/>
      <c r="W130" s="863"/>
      <c r="X130" s="863"/>
      <c r="Y130" s="863"/>
      <c r="Z130" s="863"/>
      <c r="AA130" s="863"/>
      <c r="AB130" s="863"/>
      <c r="AC130" s="864"/>
      <c r="AD130" s="691">
        <v>0</v>
      </c>
      <c r="AE130" s="691">
        <v>0</v>
      </c>
      <c r="AF130" s="396" t="s">
        <v>1056</v>
      </c>
      <c r="AG130" s="150"/>
    </row>
    <row r="131" spans="2:33" s="153" customFormat="1" ht="15.75" customHeight="1">
      <c r="B131" s="385" t="s">
        <v>1183</v>
      </c>
      <c r="C131" s="393" t="s">
        <v>479</v>
      </c>
      <c r="D131" s="394"/>
      <c r="E131" s="394"/>
      <c r="F131" s="394"/>
      <c r="G131" s="395"/>
      <c r="H131" s="862" t="s">
        <v>1195</v>
      </c>
      <c r="I131" s="890"/>
      <c r="J131" s="863"/>
      <c r="K131" s="863"/>
      <c r="L131" s="863"/>
      <c r="M131" s="863"/>
      <c r="N131" s="863"/>
      <c r="O131" s="863"/>
      <c r="P131" s="863"/>
      <c r="Q131" s="863"/>
      <c r="R131" s="863"/>
      <c r="S131" s="863"/>
      <c r="T131" s="863"/>
      <c r="U131" s="863"/>
      <c r="V131" s="863"/>
      <c r="W131" s="863"/>
      <c r="X131" s="863"/>
      <c r="Y131" s="863"/>
      <c r="Z131" s="863"/>
      <c r="AA131" s="863"/>
      <c r="AB131" s="863"/>
      <c r="AC131" s="864"/>
      <c r="AD131" s="691">
        <v>0</v>
      </c>
      <c r="AE131" s="756">
        <v>0</v>
      </c>
      <c r="AF131" s="396" t="s">
        <v>1056</v>
      </c>
    </row>
    <row r="132" spans="2:33" s="153" customFormat="1" ht="15.75" customHeight="1">
      <c r="B132" s="385" t="s">
        <v>1183</v>
      </c>
      <c r="C132" s="393" t="s">
        <v>480</v>
      </c>
      <c r="D132" s="394"/>
      <c r="E132" s="394"/>
      <c r="F132" s="394"/>
      <c r="G132" s="395"/>
      <c r="H132" s="889" t="s">
        <v>1196</v>
      </c>
      <c r="I132" s="890"/>
      <c r="J132" s="890"/>
      <c r="K132" s="890"/>
      <c r="L132" s="890"/>
      <c r="M132" s="890"/>
      <c r="N132" s="890"/>
      <c r="O132" s="890"/>
      <c r="P132" s="890"/>
      <c r="Q132" s="890"/>
      <c r="R132" s="890"/>
      <c r="S132" s="890"/>
      <c r="T132" s="890"/>
      <c r="U132" s="890"/>
      <c r="V132" s="890"/>
      <c r="W132" s="890"/>
      <c r="X132" s="890"/>
      <c r="Y132" s="890"/>
      <c r="Z132" s="890"/>
      <c r="AA132" s="890"/>
      <c r="AB132" s="890"/>
      <c r="AC132" s="891"/>
      <c r="AD132" s="691">
        <v>0</v>
      </c>
      <c r="AE132" s="756">
        <v>0</v>
      </c>
      <c r="AF132" s="396" t="s">
        <v>1056</v>
      </c>
    </row>
    <row r="133" spans="2:33" s="153" customFormat="1" ht="15.75" customHeight="1">
      <c r="B133" s="385" t="s">
        <v>1183</v>
      </c>
      <c r="C133" s="393" t="s">
        <v>481</v>
      </c>
      <c r="D133" s="394"/>
      <c r="E133" s="394"/>
      <c r="F133" s="394"/>
      <c r="G133" s="395"/>
      <c r="H133" s="889" t="s">
        <v>1197</v>
      </c>
      <c r="I133" s="890"/>
      <c r="J133" s="890"/>
      <c r="K133" s="890"/>
      <c r="L133" s="890"/>
      <c r="M133" s="890"/>
      <c r="N133" s="890"/>
      <c r="O133" s="890"/>
      <c r="P133" s="890"/>
      <c r="Q133" s="890"/>
      <c r="R133" s="890"/>
      <c r="S133" s="890"/>
      <c r="T133" s="890"/>
      <c r="U133" s="890"/>
      <c r="V133" s="890"/>
      <c r="W133" s="890"/>
      <c r="X133" s="890"/>
      <c r="Y133" s="890"/>
      <c r="Z133" s="890"/>
      <c r="AA133" s="890"/>
      <c r="AB133" s="890"/>
      <c r="AC133" s="891"/>
      <c r="AD133" s="691">
        <v>0</v>
      </c>
      <c r="AE133" s="756">
        <v>0</v>
      </c>
      <c r="AF133" s="396" t="s">
        <v>1056</v>
      </c>
    </row>
    <row r="134" spans="2:33" s="153" customFormat="1" ht="15.75" customHeight="1">
      <c r="B134" s="385" t="s">
        <v>1183</v>
      </c>
      <c r="C134" s="393" t="s">
        <v>482</v>
      </c>
      <c r="D134" s="394"/>
      <c r="E134" s="394"/>
      <c r="F134" s="394"/>
      <c r="G134" s="395"/>
      <c r="H134" s="889" t="s">
        <v>1198</v>
      </c>
      <c r="I134" s="890"/>
      <c r="J134" s="890"/>
      <c r="K134" s="890"/>
      <c r="L134" s="890"/>
      <c r="M134" s="890"/>
      <c r="N134" s="890"/>
      <c r="O134" s="890"/>
      <c r="P134" s="890"/>
      <c r="Q134" s="890"/>
      <c r="R134" s="890"/>
      <c r="S134" s="890"/>
      <c r="T134" s="890"/>
      <c r="U134" s="890"/>
      <c r="V134" s="890"/>
      <c r="W134" s="890"/>
      <c r="X134" s="890"/>
      <c r="Y134" s="890"/>
      <c r="Z134" s="890"/>
      <c r="AA134" s="890"/>
      <c r="AB134" s="890"/>
      <c r="AC134" s="891"/>
      <c r="AD134" s="691">
        <v>0</v>
      </c>
      <c r="AE134" s="756">
        <v>0</v>
      </c>
      <c r="AF134" s="396" t="s">
        <v>1056</v>
      </c>
    </row>
    <row r="135" spans="2:33" s="153" customFormat="1" ht="15.75" customHeight="1">
      <c r="B135" s="385"/>
      <c r="C135" s="393" t="s">
        <v>483</v>
      </c>
      <c r="D135" s="394"/>
      <c r="E135" s="394"/>
      <c r="F135" s="394"/>
      <c r="G135" s="395"/>
      <c r="H135" s="862" t="s">
        <v>1199</v>
      </c>
      <c r="I135" s="863"/>
      <c r="J135" s="863"/>
      <c r="K135" s="863"/>
      <c r="L135" s="863"/>
      <c r="M135" s="863"/>
      <c r="N135" s="863"/>
      <c r="O135" s="863"/>
      <c r="P135" s="863"/>
      <c r="Q135" s="863"/>
      <c r="R135" s="863"/>
      <c r="S135" s="863"/>
      <c r="T135" s="863"/>
      <c r="U135" s="863"/>
      <c r="V135" s="863"/>
      <c r="W135" s="863"/>
      <c r="X135" s="863"/>
      <c r="Y135" s="863"/>
      <c r="Z135" s="863"/>
      <c r="AA135" s="863"/>
      <c r="AB135" s="863"/>
      <c r="AC135" s="864"/>
      <c r="AD135" s="691">
        <v>114</v>
      </c>
      <c r="AE135" s="756">
        <v>0</v>
      </c>
      <c r="AF135" s="396" t="s">
        <v>1056</v>
      </c>
    </row>
    <row r="136" spans="2:33" s="153" customFormat="1" ht="15.75" customHeight="1">
      <c r="B136" s="385"/>
      <c r="C136" s="390" t="s">
        <v>1200</v>
      </c>
      <c r="D136" s="391"/>
      <c r="E136" s="391"/>
      <c r="F136" s="391"/>
      <c r="G136" s="392"/>
      <c r="H136" s="865" t="s">
        <v>1201</v>
      </c>
      <c r="I136" s="866"/>
      <c r="J136" s="866"/>
      <c r="K136" s="866"/>
      <c r="L136" s="866"/>
      <c r="M136" s="866"/>
      <c r="N136" s="866"/>
      <c r="O136" s="866"/>
      <c r="P136" s="866"/>
      <c r="Q136" s="866"/>
      <c r="R136" s="866"/>
      <c r="S136" s="866"/>
      <c r="T136" s="866"/>
      <c r="U136" s="866"/>
      <c r="V136" s="866"/>
      <c r="W136" s="866"/>
      <c r="X136" s="866"/>
      <c r="Y136" s="866"/>
      <c r="Z136" s="866"/>
      <c r="AA136" s="866"/>
      <c r="AB136" s="866"/>
      <c r="AC136" s="867"/>
      <c r="AD136" s="757">
        <v>71263</v>
      </c>
      <c r="AE136" s="757">
        <v>102011</v>
      </c>
      <c r="AF136" s="384" t="s">
        <v>1056</v>
      </c>
      <c r="AG136" s="150"/>
    </row>
    <row r="137" spans="2:33" s="153" customFormat="1" ht="15.75" customHeight="1">
      <c r="B137" s="385"/>
      <c r="C137" s="393" t="s">
        <v>1202</v>
      </c>
      <c r="D137" s="394"/>
      <c r="E137" s="394"/>
      <c r="F137" s="394"/>
      <c r="G137" s="395"/>
      <c r="H137" s="862" t="s">
        <v>1203</v>
      </c>
      <c r="I137" s="863"/>
      <c r="J137" s="863"/>
      <c r="K137" s="863"/>
      <c r="L137" s="863"/>
      <c r="M137" s="863"/>
      <c r="N137" s="863"/>
      <c r="O137" s="863"/>
      <c r="P137" s="863"/>
      <c r="Q137" s="863"/>
      <c r="R137" s="863"/>
      <c r="S137" s="863"/>
      <c r="T137" s="863"/>
      <c r="U137" s="863"/>
      <c r="V137" s="863"/>
      <c r="W137" s="863"/>
      <c r="X137" s="863"/>
      <c r="Y137" s="863"/>
      <c r="Z137" s="863"/>
      <c r="AA137" s="863"/>
      <c r="AB137" s="863"/>
      <c r="AC137" s="864"/>
      <c r="AD137" s="758">
        <v>64829</v>
      </c>
      <c r="AE137" s="758">
        <v>91983</v>
      </c>
      <c r="AF137" s="396" t="s">
        <v>1056</v>
      </c>
      <c r="AG137" s="150"/>
    </row>
    <row r="138" spans="2:33" s="153" customFormat="1" ht="15.6" customHeight="1">
      <c r="B138" s="385" t="s">
        <v>1204</v>
      </c>
      <c r="C138" s="393" t="s">
        <v>484</v>
      </c>
      <c r="D138" s="394"/>
      <c r="E138" s="394"/>
      <c r="F138" s="394"/>
      <c r="G138" s="395"/>
      <c r="H138" s="862" t="s">
        <v>1205</v>
      </c>
      <c r="I138" s="863"/>
      <c r="J138" s="863"/>
      <c r="K138" s="863"/>
      <c r="L138" s="863"/>
      <c r="M138" s="863"/>
      <c r="N138" s="863"/>
      <c r="O138" s="863"/>
      <c r="P138" s="863"/>
      <c r="Q138" s="863"/>
      <c r="R138" s="863"/>
      <c r="S138" s="863"/>
      <c r="T138" s="863"/>
      <c r="U138" s="863"/>
      <c r="V138" s="863"/>
      <c r="W138" s="863"/>
      <c r="X138" s="863"/>
      <c r="Y138" s="863"/>
      <c r="Z138" s="863"/>
      <c r="AA138" s="863"/>
      <c r="AB138" s="863"/>
      <c r="AC138" s="864"/>
      <c r="AD138" s="691">
        <v>0</v>
      </c>
      <c r="AE138" s="756">
        <v>0</v>
      </c>
      <c r="AF138" s="396" t="s">
        <v>1056</v>
      </c>
    </row>
    <row r="139" spans="2:33" s="153" customFormat="1" ht="15.75" customHeight="1">
      <c r="B139" s="385" t="s">
        <v>1204</v>
      </c>
      <c r="C139" s="393" t="s">
        <v>485</v>
      </c>
      <c r="D139" s="394"/>
      <c r="E139" s="394"/>
      <c r="F139" s="394"/>
      <c r="G139" s="395"/>
      <c r="H139" s="862" t="s">
        <v>1206</v>
      </c>
      <c r="I139" s="863"/>
      <c r="J139" s="863"/>
      <c r="K139" s="863"/>
      <c r="L139" s="863"/>
      <c r="M139" s="863"/>
      <c r="N139" s="863"/>
      <c r="O139" s="863"/>
      <c r="P139" s="863"/>
      <c r="Q139" s="863"/>
      <c r="R139" s="863"/>
      <c r="S139" s="863"/>
      <c r="T139" s="863"/>
      <c r="U139" s="863"/>
      <c r="V139" s="863"/>
      <c r="W139" s="863"/>
      <c r="X139" s="863"/>
      <c r="Y139" s="863"/>
      <c r="Z139" s="863"/>
      <c r="AA139" s="863"/>
      <c r="AB139" s="863"/>
      <c r="AC139" s="864"/>
      <c r="AD139" s="691">
        <v>0</v>
      </c>
      <c r="AE139" s="756">
        <v>0</v>
      </c>
      <c r="AF139" s="396" t="s">
        <v>1056</v>
      </c>
    </row>
    <row r="140" spans="2:33" s="153" customFormat="1" ht="15.75" customHeight="1">
      <c r="B140" s="385" t="s">
        <v>1204</v>
      </c>
      <c r="C140" s="393" t="s">
        <v>486</v>
      </c>
      <c r="D140" s="394"/>
      <c r="E140" s="394"/>
      <c r="F140" s="394"/>
      <c r="G140" s="395"/>
      <c r="H140" s="862" t="s">
        <v>1207</v>
      </c>
      <c r="I140" s="863"/>
      <c r="J140" s="863"/>
      <c r="K140" s="863"/>
      <c r="L140" s="863"/>
      <c r="M140" s="863"/>
      <c r="N140" s="863"/>
      <c r="O140" s="863"/>
      <c r="P140" s="863"/>
      <c r="Q140" s="863"/>
      <c r="R140" s="863"/>
      <c r="S140" s="863"/>
      <c r="T140" s="863"/>
      <c r="U140" s="863"/>
      <c r="V140" s="863"/>
      <c r="W140" s="863"/>
      <c r="X140" s="863"/>
      <c r="Y140" s="863"/>
      <c r="Z140" s="863"/>
      <c r="AA140" s="863"/>
      <c r="AB140" s="863"/>
      <c r="AC140" s="864"/>
      <c r="AD140" s="758">
        <v>64333</v>
      </c>
      <c r="AE140" s="759">
        <v>91487</v>
      </c>
      <c r="AF140" s="396" t="s">
        <v>1056</v>
      </c>
    </row>
    <row r="141" spans="2:33" s="153" customFormat="1" ht="15.75" customHeight="1">
      <c r="B141" s="385" t="s">
        <v>1208</v>
      </c>
      <c r="C141" s="393" t="s">
        <v>487</v>
      </c>
      <c r="D141" s="394"/>
      <c r="E141" s="394"/>
      <c r="F141" s="394"/>
      <c r="G141" s="395"/>
      <c r="H141" s="862" t="s">
        <v>1209</v>
      </c>
      <c r="I141" s="863"/>
      <c r="J141" s="863"/>
      <c r="K141" s="863"/>
      <c r="L141" s="863"/>
      <c r="M141" s="863"/>
      <c r="N141" s="863"/>
      <c r="O141" s="863"/>
      <c r="P141" s="863"/>
      <c r="Q141" s="863"/>
      <c r="R141" s="863"/>
      <c r="S141" s="863"/>
      <c r="T141" s="863"/>
      <c r="U141" s="863"/>
      <c r="V141" s="863"/>
      <c r="W141" s="863"/>
      <c r="X141" s="863"/>
      <c r="Y141" s="863"/>
      <c r="Z141" s="863"/>
      <c r="AA141" s="863"/>
      <c r="AB141" s="863"/>
      <c r="AC141" s="864"/>
      <c r="AD141" s="691">
        <v>0</v>
      </c>
      <c r="AE141" s="756">
        <v>0</v>
      </c>
      <c r="AF141" s="396" t="s">
        <v>1056</v>
      </c>
    </row>
    <row r="142" spans="2:33" s="153" customFormat="1" ht="15.75" customHeight="1">
      <c r="B142" s="385" t="s">
        <v>1186</v>
      </c>
      <c r="C142" s="393" t="s">
        <v>488</v>
      </c>
      <c r="D142" s="394"/>
      <c r="E142" s="394"/>
      <c r="F142" s="394"/>
      <c r="G142" s="395"/>
      <c r="H142" s="862" t="s">
        <v>1210</v>
      </c>
      <c r="I142" s="863"/>
      <c r="J142" s="863"/>
      <c r="K142" s="863"/>
      <c r="L142" s="863"/>
      <c r="M142" s="863"/>
      <c r="N142" s="863"/>
      <c r="O142" s="863"/>
      <c r="P142" s="863"/>
      <c r="Q142" s="863"/>
      <c r="R142" s="863"/>
      <c r="S142" s="863"/>
      <c r="T142" s="863"/>
      <c r="U142" s="863"/>
      <c r="V142" s="863"/>
      <c r="W142" s="863"/>
      <c r="X142" s="863"/>
      <c r="Y142" s="863"/>
      <c r="Z142" s="863"/>
      <c r="AA142" s="863"/>
      <c r="AB142" s="863"/>
      <c r="AC142" s="864"/>
      <c r="AD142" s="691">
        <v>0</v>
      </c>
      <c r="AE142" s="756">
        <v>0</v>
      </c>
      <c r="AF142" s="396" t="s">
        <v>1056</v>
      </c>
    </row>
    <row r="143" spans="2:33" s="153" customFormat="1" ht="15.75" customHeight="1">
      <c r="B143" s="385" t="s">
        <v>1204</v>
      </c>
      <c r="C143" s="393" t="s">
        <v>489</v>
      </c>
      <c r="D143" s="394"/>
      <c r="E143" s="394"/>
      <c r="F143" s="394"/>
      <c r="G143" s="395"/>
      <c r="H143" s="862" t="s">
        <v>1211</v>
      </c>
      <c r="I143" s="863"/>
      <c r="J143" s="863"/>
      <c r="K143" s="863"/>
      <c r="L143" s="863"/>
      <c r="M143" s="863"/>
      <c r="N143" s="863"/>
      <c r="O143" s="863"/>
      <c r="P143" s="863"/>
      <c r="Q143" s="863"/>
      <c r="R143" s="863"/>
      <c r="S143" s="863"/>
      <c r="T143" s="863"/>
      <c r="U143" s="863"/>
      <c r="V143" s="863"/>
      <c r="W143" s="863"/>
      <c r="X143" s="863"/>
      <c r="Y143" s="863"/>
      <c r="Z143" s="863"/>
      <c r="AA143" s="863"/>
      <c r="AB143" s="863"/>
      <c r="AC143" s="864"/>
      <c r="AD143" s="758">
        <v>0</v>
      </c>
      <c r="AE143" s="759">
        <v>0</v>
      </c>
      <c r="AF143" s="396" t="s">
        <v>1056</v>
      </c>
    </row>
    <row r="144" spans="2:33" s="153" customFormat="1" ht="46.15" customHeight="1">
      <c r="B144" s="385" t="s">
        <v>1204</v>
      </c>
      <c r="C144" s="393" t="s">
        <v>490</v>
      </c>
      <c r="D144" s="394"/>
      <c r="E144" s="394"/>
      <c r="F144" s="394"/>
      <c r="G144" s="395"/>
      <c r="H144" s="862" t="s">
        <v>1212</v>
      </c>
      <c r="I144" s="863"/>
      <c r="J144" s="863"/>
      <c r="K144" s="863"/>
      <c r="L144" s="863"/>
      <c r="M144" s="863"/>
      <c r="N144" s="863"/>
      <c r="O144" s="863"/>
      <c r="P144" s="863"/>
      <c r="Q144" s="863"/>
      <c r="R144" s="863"/>
      <c r="S144" s="863"/>
      <c r="T144" s="863"/>
      <c r="U144" s="863"/>
      <c r="V144" s="863"/>
      <c r="W144" s="863"/>
      <c r="X144" s="863"/>
      <c r="Y144" s="863"/>
      <c r="Z144" s="863"/>
      <c r="AA144" s="863"/>
      <c r="AB144" s="863"/>
      <c r="AC144" s="864"/>
      <c r="AD144" s="691">
        <v>0</v>
      </c>
      <c r="AE144" s="756">
        <v>0</v>
      </c>
      <c r="AF144" s="396" t="s">
        <v>1056</v>
      </c>
    </row>
    <row r="145" spans="2:33" s="153" customFormat="1" ht="27.75" customHeight="1">
      <c r="B145" s="385" t="s">
        <v>1204</v>
      </c>
      <c r="C145" s="393" t="s">
        <v>491</v>
      </c>
      <c r="D145" s="394"/>
      <c r="E145" s="394"/>
      <c r="F145" s="394"/>
      <c r="G145" s="395"/>
      <c r="H145" s="862" t="s">
        <v>1213</v>
      </c>
      <c r="I145" s="863"/>
      <c r="J145" s="863"/>
      <c r="K145" s="863"/>
      <c r="L145" s="863"/>
      <c r="M145" s="863"/>
      <c r="N145" s="863"/>
      <c r="O145" s="863"/>
      <c r="P145" s="863"/>
      <c r="Q145" s="863"/>
      <c r="R145" s="863"/>
      <c r="S145" s="863"/>
      <c r="T145" s="863"/>
      <c r="U145" s="863"/>
      <c r="V145" s="863"/>
      <c r="W145" s="863"/>
      <c r="X145" s="863"/>
      <c r="Y145" s="863"/>
      <c r="Z145" s="863"/>
      <c r="AA145" s="863"/>
      <c r="AB145" s="863"/>
      <c r="AC145" s="864"/>
      <c r="AD145" s="691">
        <v>0</v>
      </c>
      <c r="AE145" s="756">
        <v>0</v>
      </c>
      <c r="AF145" s="396" t="s">
        <v>1056</v>
      </c>
    </row>
    <row r="146" spans="2:33" s="153" customFormat="1" ht="15.75" customHeight="1">
      <c r="B146" s="385" t="s">
        <v>1204</v>
      </c>
      <c r="C146" s="393" t="s">
        <v>492</v>
      </c>
      <c r="D146" s="394"/>
      <c r="E146" s="394"/>
      <c r="F146" s="394"/>
      <c r="G146" s="395"/>
      <c r="H146" s="862" t="s">
        <v>1214</v>
      </c>
      <c r="I146" s="863"/>
      <c r="J146" s="863"/>
      <c r="K146" s="863"/>
      <c r="L146" s="863"/>
      <c r="M146" s="863"/>
      <c r="N146" s="863"/>
      <c r="O146" s="863"/>
      <c r="P146" s="863"/>
      <c r="Q146" s="863"/>
      <c r="R146" s="863"/>
      <c r="S146" s="863"/>
      <c r="T146" s="863"/>
      <c r="U146" s="863"/>
      <c r="V146" s="863"/>
      <c r="W146" s="863"/>
      <c r="X146" s="863"/>
      <c r="Y146" s="863"/>
      <c r="Z146" s="863"/>
      <c r="AA146" s="863"/>
      <c r="AB146" s="863"/>
      <c r="AC146" s="864"/>
      <c r="AD146" s="758">
        <v>453</v>
      </c>
      <c r="AE146" s="759">
        <v>453</v>
      </c>
      <c r="AF146" s="396" t="s">
        <v>1056</v>
      </c>
    </row>
    <row r="147" spans="2:33" s="153" customFormat="1" ht="15.75" customHeight="1">
      <c r="B147" s="385" t="s">
        <v>1204</v>
      </c>
      <c r="C147" s="393" t="s">
        <v>493</v>
      </c>
      <c r="D147" s="394"/>
      <c r="E147" s="394"/>
      <c r="F147" s="394"/>
      <c r="G147" s="395"/>
      <c r="H147" s="862" t="s">
        <v>1215</v>
      </c>
      <c r="I147" s="863"/>
      <c r="J147" s="863"/>
      <c r="K147" s="863"/>
      <c r="L147" s="863"/>
      <c r="M147" s="863"/>
      <c r="N147" s="863"/>
      <c r="O147" s="863"/>
      <c r="P147" s="863"/>
      <c r="Q147" s="863"/>
      <c r="R147" s="863"/>
      <c r="S147" s="863"/>
      <c r="T147" s="863"/>
      <c r="U147" s="863"/>
      <c r="V147" s="863"/>
      <c r="W147" s="863"/>
      <c r="X147" s="863"/>
      <c r="Y147" s="863"/>
      <c r="Z147" s="863"/>
      <c r="AA147" s="863"/>
      <c r="AB147" s="863"/>
      <c r="AC147" s="864"/>
      <c r="AD147" s="758">
        <v>43</v>
      </c>
      <c r="AE147" s="759">
        <v>43</v>
      </c>
      <c r="AF147" s="396" t="s">
        <v>1056</v>
      </c>
    </row>
    <row r="148" spans="2:33" s="153" customFormat="1" ht="15.75" customHeight="1">
      <c r="B148" s="415"/>
      <c r="C148" s="393" t="s">
        <v>1216</v>
      </c>
      <c r="D148" s="394"/>
      <c r="E148" s="394"/>
      <c r="F148" s="394"/>
      <c r="G148" s="395"/>
      <c r="H148" s="862" t="s">
        <v>1217</v>
      </c>
      <c r="I148" s="863"/>
      <c r="J148" s="863"/>
      <c r="K148" s="863"/>
      <c r="L148" s="863"/>
      <c r="M148" s="863"/>
      <c r="N148" s="863"/>
      <c r="O148" s="863"/>
      <c r="P148" s="863"/>
      <c r="Q148" s="863"/>
      <c r="R148" s="863"/>
      <c r="S148" s="863"/>
      <c r="T148" s="863"/>
      <c r="U148" s="863"/>
      <c r="V148" s="863"/>
      <c r="W148" s="863"/>
      <c r="X148" s="863"/>
      <c r="Y148" s="863"/>
      <c r="Z148" s="863"/>
      <c r="AA148" s="863"/>
      <c r="AB148" s="863"/>
      <c r="AC148" s="864"/>
      <c r="AD148" s="758">
        <v>6434</v>
      </c>
      <c r="AE148" s="758">
        <v>10028</v>
      </c>
      <c r="AF148" s="396" t="s">
        <v>1056</v>
      </c>
      <c r="AG148" s="150"/>
    </row>
    <row r="149" spans="2:33" s="153" customFormat="1" ht="15.75" customHeight="1">
      <c r="B149" s="385" t="s">
        <v>1204</v>
      </c>
      <c r="C149" s="393" t="s">
        <v>494</v>
      </c>
      <c r="D149" s="394"/>
      <c r="E149" s="394"/>
      <c r="F149" s="394"/>
      <c r="G149" s="395"/>
      <c r="H149" s="862" t="s">
        <v>1218</v>
      </c>
      <c r="I149" s="863"/>
      <c r="J149" s="863"/>
      <c r="K149" s="863"/>
      <c r="L149" s="863"/>
      <c r="M149" s="863"/>
      <c r="N149" s="863"/>
      <c r="O149" s="863"/>
      <c r="P149" s="863"/>
      <c r="Q149" s="863"/>
      <c r="R149" s="863"/>
      <c r="S149" s="863"/>
      <c r="T149" s="863"/>
      <c r="U149" s="863"/>
      <c r="V149" s="863"/>
      <c r="W149" s="863"/>
      <c r="X149" s="863"/>
      <c r="Y149" s="863"/>
      <c r="Z149" s="863"/>
      <c r="AA149" s="863"/>
      <c r="AB149" s="863"/>
      <c r="AC149" s="864"/>
      <c r="AD149" s="758">
        <v>6434</v>
      </c>
      <c r="AE149" s="759">
        <v>10028</v>
      </c>
      <c r="AF149" s="396" t="s">
        <v>1056</v>
      </c>
    </row>
    <row r="150" spans="2:33" s="153" customFormat="1" ht="15.75" customHeight="1">
      <c r="B150" s="385" t="s">
        <v>1204</v>
      </c>
      <c r="C150" s="393" t="s">
        <v>495</v>
      </c>
      <c r="D150" s="394"/>
      <c r="E150" s="394"/>
      <c r="F150" s="394"/>
      <c r="G150" s="395"/>
      <c r="H150" s="862" t="s">
        <v>1219</v>
      </c>
      <c r="I150" s="863"/>
      <c r="J150" s="863"/>
      <c r="K150" s="863"/>
      <c r="L150" s="863"/>
      <c r="M150" s="863"/>
      <c r="N150" s="863"/>
      <c r="O150" s="863"/>
      <c r="P150" s="863"/>
      <c r="Q150" s="863"/>
      <c r="R150" s="863"/>
      <c r="S150" s="863"/>
      <c r="T150" s="863"/>
      <c r="U150" s="863"/>
      <c r="V150" s="863"/>
      <c r="W150" s="863"/>
      <c r="X150" s="863"/>
      <c r="Y150" s="863"/>
      <c r="Z150" s="863"/>
      <c r="AA150" s="863"/>
      <c r="AB150" s="863"/>
      <c r="AC150" s="864"/>
      <c r="AD150" s="691">
        <v>0</v>
      </c>
      <c r="AE150" s="756">
        <v>0</v>
      </c>
      <c r="AF150" s="396" t="s">
        <v>1056</v>
      </c>
    </row>
    <row r="151" spans="2:33" s="153" customFormat="1" ht="15.75" customHeight="1">
      <c r="B151" s="385" t="s">
        <v>1204</v>
      </c>
      <c r="C151" s="393" t="s">
        <v>496</v>
      </c>
      <c r="D151" s="394"/>
      <c r="E151" s="394"/>
      <c r="F151" s="394"/>
      <c r="G151" s="395"/>
      <c r="H151" s="862" t="s">
        <v>1220</v>
      </c>
      <c r="I151" s="863"/>
      <c r="J151" s="863"/>
      <c r="K151" s="863"/>
      <c r="L151" s="863"/>
      <c r="M151" s="863"/>
      <c r="N151" s="863"/>
      <c r="O151" s="863"/>
      <c r="P151" s="863"/>
      <c r="Q151" s="863"/>
      <c r="R151" s="863"/>
      <c r="S151" s="863"/>
      <c r="T151" s="863"/>
      <c r="U151" s="863"/>
      <c r="V151" s="863"/>
      <c r="W151" s="863"/>
      <c r="X151" s="863"/>
      <c r="Y151" s="863"/>
      <c r="Z151" s="863"/>
      <c r="AA151" s="863"/>
      <c r="AB151" s="863"/>
      <c r="AC151" s="864"/>
      <c r="AD151" s="758">
        <v>0</v>
      </c>
      <c r="AE151" s="759">
        <v>0</v>
      </c>
      <c r="AF151" s="396" t="s">
        <v>1056</v>
      </c>
    </row>
    <row r="152" spans="2:33" s="153" customFormat="1" ht="15.75" customHeight="1">
      <c r="B152" s="385" t="s">
        <v>1204</v>
      </c>
      <c r="C152" s="393" t="s">
        <v>497</v>
      </c>
      <c r="D152" s="394"/>
      <c r="E152" s="394"/>
      <c r="F152" s="394"/>
      <c r="G152" s="395"/>
      <c r="H152" s="862" t="s">
        <v>1221</v>
      </c>
      <c r="I152" s="863"/>
      <c r="J152" s="863"/>
      <c r="K152" s="863"/>
      <c r="L152" s="863"/>
      <c r="M152" s="863"/>
      <c r="N152" s="863"/>
      <c r="O152" s="863"/>
      <c r="P152" s="863"/>
      <c r="Q152" s="863"/>
      <c r="R152" s="863"/>
      <c r="S152" s="863"/>
      <c r="T152" s="863"/>
      <c r="U152" s="863"/>
      <c r="V152" s="863"/>
      <c r="W152" s="863"/>
      <c r="X152" s="863"/>
      <c r="Y152" s="863"/>
      <c r="Z152" s="863"/>
      <c r="AA152" s="863"/>
      <c r="AB152" s="863"/>
      <c r="AC152" s="864"/>
      <c r="AD152" s="691">
        <v>0</v>
      </c>
      <c r="AE152" s="756">
        <v>0</v>
      </c>
      <c r="AF152" s="396" t="s">
        <v>1056</v>
      </c>
    </row>
    <row r="153" spans="2:33" s="153" customFormat="1" ht="29.25" customHeight="1">
      <c r="B153" s="385" t="s">
        <v>1204</v>
      </c>
      <c r="C153" s="393" t="s">
        <v>498</v>
      </c>
      <c r="D153" s="416"/>
      <c r="E153" s="416"/>
      <c r="F153" s="416"/>
      <c r="G153" s="417"/>
      <c r="H153" s="874" t="s">
        <v>1222</v>
      </c>
      <c r="I153" s="902"/>
      <c r="J153" s="902"/>
      <c r="K153" s="902"/>
      <c r="L153" s="902"/>
      <c r="M153" s="902"/>
      <c r="N153" s="902"/>
      <c r="O153" s="902"/>
      <c r="P153" s="902"/>
      <c r="Q153" s="902"/>
      <c r="R153" s="902"/>
      <c r="S153" s="902"/>
      <c r="T153" s="902"/>
      <c r="U153" s="902"/>
      <c r="V153" s="902"/>
      <c r="W153" s="902"/>
      <c r="X153" s="902"/>
      <c r="Y153" s="902"/>
      <c r="Z153" s="902"/>
      <c r="AA153" s="902"/>
      <c r="AB153" s="902"/>
      <c r="AC153" s="903"/>
      <c r="AD153" s="691">
        <v>0</v>
      </c>
      <c r="AE153" s="756">
        <v>0</v>
      </c>
      <c r="AF153" s="396" t="s">
        <v>1056</v>
      </c>
    </row>
    <row r="154" spans="2:33" s="153" customFormat="1" ht="15.75" customHeight="1">
      <c r="B154" s="385"/>
      <c r="C154" s="407" t="s">
        <v>499</v>
      </c>
      <c r="D154" s="408"/>
      <c r="E154" s="408"/>
      <c r="F154" s="408"/>
      <c r="G154" s="409"/>
      <c r="H154" s="886" t="s">
        <v>1223</v>
      </c>
      <c r="I154" s="887"/>
      <c r="J154" s="887"/>
      <c r="K154" s="887"/>
      <c r="L154" s="887"/>
      <c r="M154" s="887"/>
      <c r="N154" s="887"/>
      <c r="O154" s="887"/>
      <c r="P154" s="887"/>
      <c r="Q154" s="887"/>
      <c r="R154" s="887"/>
      <c r="S154" s="887"/>
      <c r="T154" s="887"/>
      <c r="U154" s="887"/>
      <c r="V154" s="887"/>
      <c r="W154" s="887"/>
      <c r="X154" s="887"/>
      <c r="Y154" s="887"/>
      <c r="Z154" s="887"/>
      <c r="AA154" s="887"/>
      <c r="AB154" s="887"/>
      <c r="AC154" s="888"/>
      <c r="AD154" s="758">
        <v>5</v>
      </c>
      <c r="AE154" s="759">
        <v>20</v>
      </c>
      <c r="AF154" s="396" t="s">
        <v>1056</v>
      </c>
    </row>
    <row r="155" spans="2:33" s="153" customFormat="1" ht="15.75" customHeight="1">
      <c r="B155" s="418"/>
      <c r="C155" s="407" t="s">
        <v>500</v>
      </c>
      <c r="D155" s="408"/>
      <c r="E155" s="408"/>
      <c r="F155" s="408"/>
      <c r="G155" s="409"/>
      <c r="H155" s="920" t="s">
        <v>1224</v>
      </c>
      <c r="I155" s="921"/>
      <c r="J155" s="921"/>
      <c r="K155" s="921"/>
      <c r="L155" s="921"/>
      <c r="M155" s="921"/>
      <c r="N155" s="921"/>
      <c r="O155" s="921"/>
      <c r="P155" s="921"/>
      <c r="Q155" s="921"/>
      <c r="R155" s="921"/>
      <c r="S155" s="921"/>
      <c r="T155" s="921"/>
      <c r="U155" s="921"/>
      <c r="V155" s="921"/>
      <c r="W155" s="921"/>
      <c r="X155" s="921"/>
      <c r="Y155" s="921"/>
      <c r="Z155" s="921"/>
      <c r="AA155" s="921"/>
      <c r="AB155" s="921"/>
      <c r="AC155" s="922"/>
      <c r="AD155" s="765">
        <v>5002</v>
      </c>
      <c r="AE155" s="765">
        <v>3296</v>
      </c>
      <c r="AF155" s="396" t="s">
        <v>1056</v>
      </c>
      <c r="AG155" s="150"/>
    </row>
    <row r="156" spans="2:33" s="153" customFormat="1" ht="19.5" customHeight="1">
      <c r="B156" s="385"/>
      <c r="C156" s="411" t="s">
        <v>1225</v>
      </c>
      <c r="D156" s="412"/>
      <c r="E156" s="412"/>
      <c r="F156" s="412"/>
      <c r="G156" s="413"/>
      <c r="H156" s="896" t="s">
        <v>1226</v>
      </c>
      <c r="I156" s="897"/>
      <c r="J156" s="897"/>
      <c r="K156" s="897"/>
      <c r="L156" s="897"/>
      <c r="M156" s="897"/>
      <c r="N156" s="897"/>
      <c r="O156" s="897"/>
      <c r="P156" s="897"/>
      <c r="Q156" s="897"/>
      <c r="R156" s="897"/>
      <c r="S156" s="897"/>
      <c r="T156" s="897"/>
      <c r="U156" s="897"/>
      <c r="V156" s="897"/>
      <c r="W156" s="897"/>
      <c r="X156" s="897"/>
      <c r="Y156" s="897"/>
      <c r="Z156" s="897"/>
      <c r="AA156" s="897"/>
      <c r="AB156" s="897"/>
      <c r="AC156" s="898"/>
      <c r="AD156" s="758">
        <v>5001</v>
      </c>
      <c r="AE156" s="758">
        <v>3295</v>
      </c>
      <c r="AF156" s="396" t="s">
        <v>1056</v>
      </c>
      <c r="AG156" s="150"/>
    </row>
    <row r="157" spans="2:33" s="153" customFormat="1" ht="36.75" customHeight="1">
      <c r="B157" s="385" t="s">
        <v>1208</v>
      </c>
      <c r="C157" s="411" t="s">
        <v>501</v>
      </c>
      <c r="D157" s="412"/>
      <c r="E157" s="412"/>
      <c r="F157" s="412"/>
      <c r="G157" s="413"/>
      <c r="H157" s="896" t="s">
        <v>1227</v>
      </c>
      <c r="I157" s="897"/>
      <c r="J157" s="897"/>
      <c r="K157" s="897"/>
      <c r="L157" s="897"/>
      <c r="M157" s="897"/>
      <c r="N157" s="897"/>
      <c r="O157" s="897"/>
      <c r="P157" s="897"/>
      <c r="Q157" s="897"/>
      <c r="R157" s="897"/>
      <c r="S157" s="897"/>
      <c r="T157" s="897"/>
      <c r="U157" s="897"/>
      <c r="V157" s="897"/>
      <c r="W157" s="897"/>
      <c r="X157" s="897"/>
      <c r="Y157" s="897"/>
      <c r="Z157" s="897"/>
      <c r="AA157" s="897"/>
      <c r="AB157" s="897"/>
      <c r="AC157" s="898"/>
      <c r="AD157" s="700">
        <v>0</v>
      </c>
      <c r="AE157" s="771">
        <v>0</v>
      </c>
      <c r="AF157" s="396" t="s">
        <v>1056</v>
      </c>
    </row>
    <row r="158" spans="2:33" s="153" customFormat="1" ht="29.25" customHeight="1">
      <c r="B158" s="385" t="s">
        <v>1204</v>
      </c>
      <c r="C158" s="411" t="s">
        <v>502</v>
      </c>
      <c r="D158" s="412"/>
      <c r="E158" s="412"/>
      <c r="F158" s="412"/>
      <c r="G158" s="413"/>
      <c r="H158" s="896" t="s">
        <v>1228</v>
      </c>
      <c r="I158" s="897"/>
      <c r="J158" s="897"/>
      <c r="K158" s="897"/>
      <c r="L158" s="897"/>
      <c r="M158" s="897"/>
      <c r="N158" s="897"/>
      <c r="O158" s="897"/>
      <c r="P158" s="897"/>
      <c r="Q158" s="897"/>
      <c r="R158" s="897"/>
      <c r="S158" s="897"/>
      <c r="T158" s="897"/>
      <c r="U158" s="897"/>
      <c r="V158" s="897"/>
      <c r="W158" s="897"/>
      <c r="X158" s="897"/>
      <c r="Y158" s="897"/>
      <c r="Z158" s="897"/>
      <c r="AA158" s="897"/>
      <c r="AB158" s="897"/>
      <c r="AC158" s="898"/>
      <c r="AD158" s="758">
        <v>5001</v>
      </c>
      <c r="AE158" s="759">
        <v>3295</v>
      </c>
      <c r="AF158" s="396" t="s">
        <v>1056</v>
      </c>
    </row>
    <row r="159" spans="2:33" s="153" customFormat="1" ht="19.5" customHeight="1">
      <c r="B159" s="385" t="s">
        <v>1204</v>
      </c>
      <c r="C159" s="411" t="s">
        <v>503</v>
      </c>
      <c r="D159" s="412"/>
      <c r="E159" s="412"/>
      <c r="F159" s="412"/>
      <c r="G159" s="413"/>
      <c r="H159" s="899" t="s">
        <v>1229</v>
      </c>
      <c r="I159" s="900"/>
      <c r="J159" s="900"/>
      <c r="K159" s="900"/>
      <c r="L159" s="900"/>
      <c r="M159" s="900"/>
      <c r="N159" s="900"/>
      <c r="O159" s="900"/>
      <c r="P159" s="900"/>
      <c r="Q159" s="900"/>
      <c r="R159" s="900"/>
      <c r="S159" s="900"/>
      <c r="T159" s="900"/>
      <c r="U159" s="900"/>
      <c r="V159" s="900"/>
      <c r="W159" s="900"/>
      <c r="X159" s="900"/>
      <c r="Y159" s="900"/>
      <c r="Z159" s="900"/>
      <c r="AA159" s="900"/>
      <c r="AB159" s="900"/>
      <c r="AC159" s="901"/>
      <c r="AD159" s="691">
        <v>0</v>
      </c>
      <c r="AE159" s="756">
        <v>0</v>
      </c>
      <c r="AF159" s="396" t="s">
        <v>1056</v>
      </c>
    </row>
    <row r="160" spans="2:33" s="153" customFormat="1" ht="19.5" customHeight="1">
      <c r="B160" s="385" t="s">
        <v>1204</v>
      </c>
      <c r="C160" s="411" t="s">
        <v>504</v>
      </c>
      <c r="D160" s="412"/>
      <c r="E160" s="412"/>
      <c r="F160" s="412"/>
      <c r="G160" s="413"/>
      <c r="H160" s="899" t="s">
        <v>1230</v>
      </c>
      <c r="I160" s="900"/>
      <c r="J160" s="900"/>
      <c r="K160" s="900"/>
      <c r="L160" s="900"/>
      <c r="M160" s="900"/>
      <c r="N160" s="900"/>
      <c r="O160" s="900"/>
      <c r="P160" s="900"/>
      <c r="Q160" s="900"/>
      <c r="R160" s="900"/>
      <c r="S160" s="900"/>
      <c r="T160" s="900"/>
      <c r="U160" s="900"/>
      <c r="V160" s="900"/>
      <c r="W160" s="900"/>
      <c r="X160" s="900"/>
      <c r="Y160" s="900"/>
      <c r="Z160" s="900"/>
      <c r="AA160" s="900"/>
      <c r="AB160" s="900"/>
      <c r="AC160" s="901"/>
      <c r="AD160" s="691">
        <v>0</v>
      </c>
      <c r="AE160" s="756">
        <v>0</v>
      </c>
      <c r="AF160" s="396" t="s">
        <v>1056</v>
      </c>
    </row>
    <row r="161" spans="2:38" s="153" customFormat="1" ht="15.75" customHeight="1">
      <c r="B161" s="385" t="s">
        <v>1186</v>
      </c>
      <c r="C161" s="393" t="s">
        <v>505</v>
      </c>
      <c r="D161" s="394"/>
      <c r="E161" s="394"/>
      <c r="F161" s="394"/>
      <c r="G161" s="395"/>
      <c r="H161" s="862" t="s">
        <v>1231</v>
      </c>
      <c r="I161" s="863"/>
      <c r="J161" s="863"/>
      <c r="K161" s="863"/>
      <c r="L161" s="863"/>
      <c r="M161" s="863"/>
      <c r="N161" s="863"/>
      <c r="O161" s="863"/>
      <c r="P161" s="863"/>
      <c r="Q161" s="863"/>
      <c r="R161" s="863"/>
      <c r="S161" s="863"/>
      <c r="T161" s="863"/>
      <c r="U161" s="863"/>
      <c r="V161" s="863"/>
      <c r="W161" s="863"/>
      <c r="X161" s="863"/>
      <c r="Y161" s="863"/>
      <c r="Z161" s="863"/>
      <c r="AA161" s="863"/>
      <c r="AB161" s="863"/>
      <c r="AC161" s="864"/>
      <c r="AD161" s="758">
        <v>1</v>
      </c>
      <c r="AE161" s="759">
        <v>1</v>
      </c>
      <c r="AF161" s="396" t="s">
        <v>1056</v>
      </c>
    </row>
    <row r="162" spans="2:38" s="153" customFormat="1" ht="15.75" customHeight="1">
      <c r="B162" s="385"/>
      <c r="C162" s="407" t="s">
        <v>507</v>
      </c>
      <c r="D162" s="408"/>
      <c r="E162" s="408"/>
      <c r="F162" s="408"/>
      <c r="G162" s="409"/>
      <c r="H162" s="886" t="s">
        <v>1232</v>
      </c>
      <c r="I162" s="887"/>
      <c r="J162" s="887"/>
      <c r="K162" s="887"/>
      <c r="L162" s="887"/>
      <c r="M162" s="887"/>
      <c r="N162" s="887"/>
      <c r="O162" s="887"/>
      <c r="P162" s="887"/>
      <c r="Q162" s="887"/>
      <c r="R162" s="887"/>
      <c r="S162" s="887"/>
      <c r="T162" s="887"/>
      <c r="U162" s="887"/>
      <c r="V162" s="887"/>
      <c r="W162" s="887"/>
      <c r="X162" s="887"/>
      <c r="Y162" s="887"/>
      <c r="Z162" s="887"/>
      <c r="AA162" s="887"/>
      <c r="AB162" s="887"/>
      <c r="AC162" s="888"/>
      <c r="AD162" s="772">
        <v>1848</v>
      </c>
      <c r="AE162" s="772">
        <v>4872</v>
      </c>
      <c r="AF162" s="396" t="s">
        <v>1056</v>
      </c>
      <c r="AG162" s="150"/>
    </row>
    <row r="163" spans="2:38" s="153" customFormat="1" ht="16.5" customHeight="1">
      <c r="B163" s="385"/>
      <c r="C163" s="411" t="s">
        <v>508</v>
      </c>
      <c r="D163" s="412"/>
      <c r="E163" s="412"/>
      <c r="F163" s="412"/>
      <c r="G163" s="413"/>
      <c r="H163" s="896" t="s">
        <v>1233</v>
      </c>
      <c r="I163" s="897"/>
      <c r="J163" s="897"/>
      <c r="K163" s="897"/>
      <c r="L163" s="897"/>
      <c r="M163" s="897"/>
      <c r="N163" s="897"/>
      <c r="O163" s="897"/>
      <c r="P163" s="897"/>
      <c r="Q163" s="897"/>
      <c r="R163" s="897"/>
      <c r="S163" s="897"/>
      <c r="T163" s="897"/>
      <c r="U163" s="897"/>
      <c r="V163" s="897"/>
      <c r="W163" s="897"/>
      <c r="X163" s="897"/>
      <c r="Y163" s="897"/>
      <c r="Z163" s="897"/>
      <c r="AA163" s="897"/>
      <c r="AB163" s="897"/>
      <c r="AC163" s="898"/>
      <c r="AD163" s="758">
        <v>417</v>
      </c>
      <c r="AE163" s="759">
        <v>251</v>
      </c>
      <c r="AF163" s="396" t="s">
        <v>1056</v>
      </c>
    </row>
    <row r="164" spans="2:38" s="153" customFormat="1" ht="15.75" customHeight="1">
      <c r="B164" s="385"/>
      <c r="C164" s="393" t="s">
        <v>509</v>
      </c>
      <c r="D164" s="394"/>
      <c r="E164" s="394"/>
      <c r="F164" s="394"/>
      <c r="G164" s="395"/>
      <c r="H164" s="862" t="s">
        <v>1234</v>
      </c>
      <c r="I164" s="863"/>
      <c r="J164" s="863"/>
      <c r="K164" s="863"/>
      <c r="L164" s="863"/>
      <c r="M164" s="863"/>
      <c r="N164" s="863"/>
      <c r="O164" s="863"/>
      <c r="P164" s="863"/>
      <c r="Q164" s="863"/>
      <c r="R164" s="863"/>
      <c r="S164" s="863"/>
      <c r="T164" s="863"/>
      <c r="U164" s="863"/>
      <c r="V164" s="863"/>
      <c r="W164" s="863"/>
      <c r="X164" s="863"/>
      <c r="Y164" s="863"/>
      <c r="Z164" s="863"/>
      <c r="AA164" s="863"/>
      <c r="AB164" s="863"/>
      <c r="AC164" s="864"/>
      <c r="AD164" s="691">
        <v>0</v>
      </c>
      <c r="AE164" s="756">
        <v>0</v>
      </c>
      <c r="AF164" s="396" t="s">
        <v>1056</v>
      </c>
    </row>
    <row r="165" spans="2:38" s="153" customFormat="1" ht="15.75" customHeight="1">
      <c r="B165" s="385"/>
      <c r="C165" s="393" t="s">
        <v>510</v>
      </c>
      <c r="D165" s="394"/>
      <c r="E165" s="394"/>
      <c r="F165" s="394"/>
      <c r="G165" s="395"/>
      <c r="H165" s="862" t="s">
        <v>1235</v>
      </c>
      <c r="I165" s="863"/>
      <c r="J165" s="863"/>
      <c r="K165" s="863"/>
      <c r="L165" s="863"/>
      <c r="M165" s="863"/>
      <c r="N165" s="863"/>
      <c r="O165" s="863"/>
      <c r="P165" s="863"/>
      <c r="Q165" s="863"/>
      <c r="R165" s="863"/>
      <c r="S165" s="863"/>
      <c r="T165" s="863"/>
      <c r="U165" s="863"/>
      <c r="V165" s="863"/>
      <c r="W165" s="863"/>
      <c r="X165" s="863"/>
      <c r="Y165" s="863"/>
      <c r="Z165" s="863"/>
      <c r="AA165" s="863"/>
      <c r="AB165" s="863"/>
      <c r="AC165" s="864"/>
      <c r="AD165" s="758">
        <v>1431</v>
      </c>
      <c r="AE165" s="759">
        <v>4621</v>
      </c>
      <c r="AF165" s="396" t="s">
        <v>1056</v>
      </c>
    </row>
    <row r="166" spans="2:38" s="153" customFormat="1" ht="15.75" customHeight="1">
      <c r="B166" s="385"/>
      <c r="C166" s="407" t="s">
        <v>511</v>
      </c>
      <c r="D166" s="408"/>
      <c r="E166" s="408"/>
      <c r="F166" s="408"/>
      <c r="G166" s="409"/>
      <c r="H166" s="886" t="s">
        <v>1236</v>
      </c>
      <c r="I166" s="887"/>
      <c r="J166" s="887"/>
      <c r="K166" s="887"/>
      <c r="L166" s="887"/>
      <c r="M166" s="887"/>
      <c r="N166" s="887"/>
      <c r="O166" s="887"/>
      <c r="P166" s="887"/>
      <c r="Q166" s="887"/>
      <c r="R166" s="887"/>
      <c r="S166" s="887"/>
      <c r="T166" s="887"/>
      <c r="U166" s="887"/>
      <c r="V166" s="887"/>
      <c r="W166" s="887"/>
      <c r="X166" s="887"/>
      <c r="Y166" s="887"/>
      <c r="Z166" s="887"/>
      <c r="AA166" s="887"/>
      <c r="AB166" s="887"/>
      <c r="AC166" s="888"/>
      <c r="AD166" s="758">
        <v>556</v>
      </c>
      <c r="AE166" s="759">
        <v>1960</v>
      </c>
      <c r="AF166" s="396" t="s">
        <v>1056</v>
      </c>
    </row>
    <row r="167" spans="2:38" s="153" customFormat="1" ht="15.75" customHeight="1">
      <c r="B167" s="385"/>
      <c r="C167" s="407" t="s">
        <v>514</v>
      </c>
      <c r="D167" s="408"/>
      <c r="E167" s="408"/>
      <c r="F167" s="408"/>
      <c r="G167" s="409"/>
      <c r="H167" s="886" t="s">
        <v>1237</v>
      </c>
      <c r="I167" s="887"/>
      <c r="J167" s="887"/>
      <c r="K167" s="887"/>
      <c r="L167" s="887"/>
      <c r="M167" s="887"/>
      <c r="N167" s="887"/>
      <c r="O167" s="887"/>
      <c r="P167" s="887"/>
      <c r="Q167" s="887"/>
      <c r="R167" s="887"/>
      <c r="S167" s="887"/>
      <c r="T167" s="887"/>
      <c r="U167" s="887"/>
      <c r="V167" s="887"/>
      <c r="W167" s="887"/>
      <c r="X167" s="887"/>
      <c r="Y167" s="887"/>
      <c r="Z167" s="887"/>
      <c r="AA167" s="887"/>
      <c r="AB167" s="887"/>
      <c r="AC167" s="888"/>
      <c r="AD167" s="772">
        <v>5451</v>
      </c>
      <c r="AE167" s="772">
        <v>7252</v>
      </c>
      <c r="AF167" s="396" t="s">
        <v>1056</v>
      </c>
      <c r="AG167" s="150"/>
      <c r="AI167" s="609"/>
    </row>
    <row r="168" spans="2:38" s="153" customFormat="1" ht="15.75" customHeight="1">
      <c r="B168" s="385"/>
      <c r="C168" s="393" t="s">
        <v>515</v>
      </c>
      <c r="D168" s="394"/>
      <c r="E168" s="394"/>
      <c r="F168" s="394"/>
      <c r="G168" s="395"/>
      <c r="H168" s="862" t="s">
        <v>1238</v>
      </c>
      <c r="I168" s="863"/>
      <c r="J168" s="863"/>
      <c r="K168" s="863"/>
      <c r="L168" s="863"/>
      <c r="M168" s="863"/>
      <c r="N168" s="863"/>
      <c r="O168" s="863"/>
      <c r="P168" s="863"/>
      <c r="Q168" s="863"/>
      <c r="R168" s="863"/>
      <c r="S168" s="863"/>
      <c r="T168" s="863"/>
      <c r="U168" s="863"/>
      <c r="V168" s="863"/>
      <c r="W168" s="863"/>
      <c r="X168" s="863"/>
      <c r="Y168" s="863"/>
      <c r="Z168" s="863"/>
      <c r="AA168" s="863"/>
      <c r="AB168" s="863"/>
      <c r="AC168" s="864"/>
      <c r="AD168" s="758">
        <v>2205</v>
      </c>
      <c r="AE168" s="759">
        <v>2670</v>
      </c>
      <c r="AF168" s="396" t="s">
        <v>1056</v>
      </c>
      <c r="AI168" s="609"/>
    </row>
    <row r="169" spans="2:38" s="153" customFormat="1" ht="15.75" customHeight="1">
      <c r="B169" s="385"/>
      <c r="C169" s="393" t="s">
        <v>516</v>
      </c>
      <c r="D169" s="394"/>
      <c r="E169" s="394"/>
      <c r="F169" s="394"/>
      <c r="G169" s="395"/>
      <c r="H169" s="862" t="s">
        <v>1239</v>
      </c>
      <c r="I169" s="863"/>
      <c r="J169" s="863"/>
      <c r="K169" s="863"/>
      <c r="L169" s="863"/>
      <c r="M169" s="863"/>
      <c r="N169" s="863"/>
      <c r="O169" s="863"/>
      <c r="P169" s="863"/>
      <c r="Q169" s="863"/>
      <c r="R169" s="863"/>
      <c r="S169" s="863"/>
      <c r="T169" s="863"/>
      <c r="U169" s="863"/>
      <c r="V169" s="863"/>
      <c r="W169" s="863"/>
      <c r="X169" s="863"/>
      <c r="Y169" s="863"/>
      <c r="Z169" s="863"/>
      <c r="AA169" s="863"/>
      <c r="AB169" s="863"/>
      <c r="AC169" s="864"/>
      <c r="AD169" s="691">
        <v>0</v>
      </c>
      <c r="AE169" s="756">
        <v>0</v>
      </c>
      <c r="AF169" s="396" t="s">
        <v>1056</v>
      </c>
      <c r="AI169" s="609"/>
    </row>
    <row r="170" spans="2:38" s="153" customFormat="1" ht="15.75" customHeight="1">
      <c r="B170" s="385"/>
      <c r="C170" s="393" t="s">
        <v>517</v>
      </c>
      <c r="D170" s="394"/>
      <c r="E170" s="394"/>
      <c r="F170" s="394"/>
      <c r="G170" s="395"/>
      <c r="H170" s="862" t="s">
        <v>1240</v>
      </c>
      <c r="I170" s="863"/>
      <c r="J170" s="863"/>
      <c r="K170" s="863"/>
      <c r="L170" s="863"/>
      <c r="M170" s="863"/>
      <c r="N170" s="863"/>
      <c r="O170" s="863"/>
      <c r="P170" s="863"/>
      <c r="Q170" s="863"/>
      <c r="R170" s="863"/>
      <c r="S170" s="863"/>
      <c r="T170" s="863"/>
      <c r="U170" s="863"/>
      <c r="V170" s="863"/>
      <c r="W170" s="863"/>
      <c r="X170" s="863"/>
      <c r="Y170" s="863"/>
      <c r="Z170" s="863"/>
      <c r="AA170" s="863"/>
      <c r="AB170" s="863"/>
      <c r="AC170" s="864"/>
      <c r="AD170" s="758">
        <v>126</v>
      </c>
      <c r="AE170" s="759">
        <v>121</v>
      </c>
      <c r="AF170" s="396" t="s">
        <v>1056</v>
      </c>
      <c r="AI170" s="609"/>
    </row>
    <row r="171" spans="2:38" s="153" customFormat="1" ht="15.75" customHeight="1">
      <c r="B171" s="385"/>
      <c r="C171" s="393" t="s">
        <v>518</v>
      </c>
      <c r="D171" s="394"/>
      <c r="E171" s="394"/>
      <c r="F171" s="394"/>
      <c r="G171" s="395"/>
      <c r="H171" s="862" t="s">
        <v>1241</v>
      </c>
      <c r="I171" s="863"/>
      <c r="J171" s="863"/>
      <c r="K171" s="863"/>
      <c r="L171" s="863"/>
      <c r="M171" s="863"/>
      <c r="N171" s="863"/>
      <c r="O171" s="863"/>
      <c r="P171" s="863"/>
      <c r="Q171" s="863"/>
      <c r="R171" s="863"/>
      <c r="S171" s="863"/>
      <c r="T171" s="863"/>
      <c r="U171" s="863"/>
      <c r="V171" s="863"/>
      <c r="W171" s="863"/>
      <c r="X171" s="863"/>
      <c r="Y171" s="863"/>
      <c r="Z171" s="863"/>
      <c r="AA171" s="863"/>
      <c r="AB171" s="863"/>
      <c r="AC171" s="864"/>
      <c r="AD171" s="691">
        <v>0</v>
      </c>
      <c r="AE171" s="756">
        <v>0</v>
      </c>
      <c r="AF171" s="396" t="s">
        <v>1056</v>
      </c>
      <c r="AI171" s="609"/>
    </row>
    <row r="172" spans="2:38" s="153" customFormat="1" ht="15.75" customHeight="1" thickBot="1">
      <c r="B172" s="398"/>
      <c r="C172" s="399" t="s">
        <v>519</v>
      </c>
      <c r="D172" s="400"/>
      <c r="E172" s="400"/>
      <c r="F172" s="400"/>
      <c r="G172" s="401"/>
      <c r="H172" s="877" t="s">
        <v>1242</v>
      </c>
      <c r="I172" s="878"/>
      <c r="J172" s="878"/>
      <c r="K172" s="878"/>
      <c r="L172" s="878"/>
      <c r="M172" s="878"/>
      <c r="N172" s="878"/>
      <c r="O172" s="878"/>
      <c r="P172" s="878"/>
      <c r="Q172" s="878"/>
      <c r="R172" s="878"/>
      <c r="S172" s="878"/>
      <c r="T172" s="878"/>
      <c r="U172" s="878"/>
      <c r="V172" s="878"/>
      <c r="W172" s="878"/>
      <c r="X172" s="878"/>
      <c r="Y172" s="878"/>
      <c r="Z172" s="878"/>
      <c r="AA172" s="878"/>
      <c r="AB172" s="878"/>
      <c r="AC172" s="879"/>
      <c r="AD172" s="773">
        <v>3120</v>
      </c>
      <c r="AE172" s="774">
        <v>4461</v>
      </c>
      <c r="AF172" s="402" t="s">
        <v>1056</v>
      </c>
      <c r="AI172" s="612"/>
      <c r="AL172" s="609"/>
    </row>
    <row r="173" spans="2:38" s="153" customFormat="1" ht="15.75" customHeight="1">
      <c r="B173" s="397"/>
      <c r="C173" s="381" t="s">
        <v>1243</v>
      </c>
      <c r="D173" s="382"/>
      <c r="E173" s="382"/>
      <c r="F173" s="382"/>
      <c r="G173" s="383"/>
      <c r="H173" s="880" t="s">
        <v>1244</v>
      </c>
      <c r="I173" s="881"/>
      <c r="J173" s="881"/>
      <c r="K173" s="881"/>
      <c r="L173" s="881"/>
      <c r="M173" s="881"/>
      <c r="N173" s="881"/>
      <c r="O173" s="881"/>
      <c r="P173" s="881"/>
      <c r="Q173" s="881"/>
      <c r="R173" s="881"/>
      <c r="S173" s="881"/>
      <c r="T173" s="881"/>
      <c r="U173" s="881"/>
      <c r="V173" s="881"/>
      <c r="W173" s="881"/>
      <c r="X173" s="881"/>
      <c r="Y173" s="881"/>
      <c r="Z173" s="881"/>
      <c r="AA173" s="881"/>
      <c r="AB173" s="881"/>
      <c r="AC173" s="882"/>
      <c r="AD173" s="737">
        <v>0</v>
      </c>
      <c r="AE173" s="737">
        <v>0</v>
      </c>
      <c r="AF173" s="403" t="s">
        <v>1056</v>
      </c>
      <c r="AG173" s="150"/>
    </row>
    <row r="174" spans="2:38" s="153" customFormat="1" ht="15.75" customHeight="1">
      <c r="B174" s="385"/>
      <c r="C174" s="407" t="s">
        <v>520</v>
      </c>
      <c r="D174" s="408"/>
      <c r="E174" s="408"/>
      <c r="F174" s="408"/>
      <c r="G174" s="409"/>
      <c r="H174" s="886" t="s">
        <v>1245</v>
      </c>
      <c r="I174" s="887"/>
      <c r="J174" s="887"/>
      <c r="K174" s="887"/>
      <c r="L174" s="887"/>
      <c r="M174" s="887"/>
      <c r="N174" s="887"/>
      <c r="O174" s="887"/>
      <c r="P174" s="887"/>
      <c r="Q174" s="887"/>
      <c r="R174" s="887"/>
      <c r="S174" s="887"/>
      <c r="T174" s="887"/>
      <c r="U174" s="887"/>
      <c r="V174" s="887"/>
      <c r="W174" s="887"/>
      <c r="X174" s="887"/>
      <c r="Y174" s="887"/>
      <c r="Z174" s="887"/>
      <c r="AA174" s="887"/>
      <c r="AB174" s="887"/>
      <c r="AC174" s="888"/>
      <c r="AD174" s="691">
        <v>0</v>
      </c>
      <c r="AE174" s="756">
        <v>0</v>
      </c>
      <c r="AF174" s="396" t="s">
        <v>1056</v>
      </c>
    </row>
    <row r="175" spans="2:38" s="153" customFormat="1" ht="15.75" customHeight="1" thickBot="1">
      <c r="B175" s="398"/>
      <c r="C175" s="419" t="s">
        <v>521</v>
      </c>
      <c r="D175" s="420"/>
      <c r="E175" s="420"/>
      <c r="F175" s="420"/>
      <c r="G175" s="421"/>
      <c r="H175" s="906" t="s">
        <v>1246</v>
      </c>
      <c r="I175" s="907"/>
      <c r="J175" s="907"/>
      <c r="K175" s="907"/>
      <c r="L175" s="907"/>
      <c r="M175" s="907"/>
      <c r="N175" s="907"/>
      <c r="O175" s="907"/>
      <c r="P175" s="907"/>
      <c r="Q175" s="907"/>
      <c r="R175" s="907"/>
      <c r="S175" s="907"/>
      <c r="T175" s="907"/>
      <c r="U175" s="907"/>
      <c r="V175" s="907"/>
      <c r="W175" s="907"/>
      <c r="X175" s="907"/>
      <c r="Y175" s="907"/>
      <c r="Z175" s="907"/>
      <c r="AA175" s="907"/>
      <c r="AB175" s="907"/>
      <c r="AC175" s="908"/>
      <c r="AD175" s="760">
        <v>0</v>
      </c>
      <c r="AE175" s="761">
        <v>0</v>
      </c>
      <c r="AF175" s="402" t="s">
        <v>1056</v>
      </c>
    </row>
    <row r="176" spans="2:38" s="153" customFormat="1" ht="15.75" customHeight="1">
      <c r="B176" s="397"/>
      <c r="C176" s="381" t="s">
        <v>1247</v>
      </c>
      <c r="D176" s="382"/>
      <c r="E176" s="382"/>
      <c r="F176" s="382"/>
      <c r="G176" s="383"/>
      <c r="H176" s="868" t="s">
        <v>1248</v>
      </c>
      <c r="I176" s="869"/>
      <c r="J176" s="869"/>
      <c r="K176" s="869"/>
      <c r="L176" s="869"/>
      <c r="M176" s="869"/>
      <c r="N176" s="869"/>
      <c r="O176" s="869"/>
      <c r="P176" s="869"/>
      <c r="Q176" s="869"/>
      <c r="R176" s="869"/>
      <c r="S176" s="869"/>
      <c r="T176" s="869"/>
      <c r="U176" s="869"/>
      <c r="V176" s="869"/>
      <c r="W176" s="869"/>
      <c r="X176" s="869"/>
      <c r="Y176" s="869"/>
      <c r="Z176" s="869"/>
      <c r="AA176" s="869"/>
      <c r="AB176" s="869"/>
      <c r="AC176" s="870"/>
      <c r="AD176" s="762">
        <v>43907</v>
      </c>
      <c r="AE176" s="762">
        <v>20667</v>
      </c>
      <c r="AF176" s="403" t="s">
        <v>1056</v>
      </c>
      <c r="AG176" s="150"/>
    </row>
    <row r="177" spans="2:33" s="153" customFormat="1" ht="15.75" customHeight="1">
      <c r="B177" s="385"/>
      <c r="C177" s="407" t="s">
        <v>522</v>
      </c>
      <c r="D177" s="408"/>
      <c r="E177" s="408"/>
      <c r="F177" s="408"/>
      <c r="G177" s="409"/>
      <c r="H177" s="886" t="s">
        <v>1249</v>
      </c>
      <c r="I177" s="887"/>
      <c r="J177" s="887"/>
      <c r="K177" s="887"/>
      <c r="L177" s="887"/>
      <c r="M177" s="887"/>
      <c r="N177" s="887"/>
      <c r="O177" s="887"/>
      <c r="P177" s="887"/>
      <c r="Q177" s="887"/>
      <c r="R177" s="887"/>
      <c r="S177" s="887"/>
      <c r="T177" s="887"/>
      <c r="U177" s="887"/>
      <c r="V177" s="887"/>
      <c r="W177" s="887"/>
      <c r="X177" s="887"/>
      <c r="Y177" s="887"/>
      <c r="Z177" s="887"/>
      <c r="AA177" s="887"/>
      <c r="AB177" s="887"/>
      <c r="AC177" s="888"/>
      <c r="AD177" s="758">
        <v>30</v>
      </c>
      <c r="AE177" s="759">
        <v>13</v>
      </c>
      <c r="AF177" s="396" t="s">
        <v>1056</v>
      </c>
    </row>
    <row r="178" spans="2:33" s="153" customFormat="1" ht="15.75" customHeight="1">
      <c r="B178" s="385"/>
      <c r="C178" s="407" t="s">
        <v>523</v>
      </c>
      <c r="D178" s="408"/>
      <c r="E178" s="408"/>
      <c r="F178" s="408"/>
      <c r="G178" s="409"/>
      <c r="H178" s="886" t="s">
        <v>1250</v>
      </c>
      <c r="I178" s="887"/>
      <c r="J178" s="887"/>
      <c r="K178" s="887"/>
      <c r="L178" s="887"/>
      <c r="M178" s="887"/>
      <c r="N178" s="887"/>
      <c r="O178" s="887"/>
      <c r="P178" s="887"/>
      <c r="Q178" s="887"/>
      <c r="R178" s="887"/>
      <c r="S178" s="887"/>
      <c r="T178" s="887"/>
      <c r="U178" s="887"/>
      <c r="V178" s="887"/>
      <c r="W178" s="887"/>
      <c r="X178" s="887"/>
      <c r="Y178" s="887"/>
      <c r="Z178" s="887"/>
      <c r="AA178" s="887"/>
      <c r="AB178" s="887"/>
      <c r="AC178" s="888"/>
      <c r="AD178" s="758">
        <v>43869</v>
      </c>
      <c r="AE178" s="759">
        <v>20608</v>
      </c>
      <c r="AF178" s="396" t="s">
        <v>1056</v>
      </c>
    </row>
    <row r="179" spans="2:33" s="153" customFormat="1" ht="15.75" customHeight="1">
      <c r="B179" s="385"/>
      <c r="C179" s="407" t="s">
        <v>524</v>
      </c>
      <c r="D179" s="408"/>
      <c r="E179" s="408"/>
      <c r="F179" s="408"/>
      <c r="G179" s="409"/>
      <c r="H179" s="886" t="s">
        <v>1251</v>
      </c>
      <c r="I179" s="887"/>
      <c r="J179" s="887"/>
      <c r="K179" s="887"/>
      <c r="L179" s="887"/>
      <c r="M179" s="887"/>
      <c r="N179" s="887"/>
      <c r="O179" s="887"/>
      <c r="P179" s="887"/>
      <c r="Q179" s="887"/>
      <c r="R179" s="887"/>
      <c r="S179" s="887"/>
      <c r="T179" s="887"/>
      <c r="U179" s="887"/>
      <c r="V179" s="887"/>
      <c r="W179" s="887"/>
      <c r="X179" s="887"/>
      <c r="Y179" s="887"/>
      <c r="Z179" s="887"/>
      <c r="AA179" s="887"/>
      <c r="AB179" s="887"/>
      <c r="AC179" s="888"/>
      <c r="AD179" s="691">
        <v>0</v>
      </c>
      <c r="AE179" s="756">
        <v>0</v>
      </c>
      <c r="AF179" s="396" t="s">
        <v>1056</v>
      </c>
    </row>
    <row r="180" spans="2:33" s="153" customFormat="1" ht="15.75" customHeight="1" thickBot="1">
      <c r="B180" s="398"/>
      <c r="C180" s="419" t="s">
        <v>525</v>
      </c>
      <c r="D180" s="420"/>
      <c r="E180" s="420"/>
      <c r="F180" s="420"/>
      <c r="G180" s="421"/>
      <c r="H180" s="917" t="s">
        <v>1252</v>
      </c>
      <c r="I180" s="918"/>
      <c r="J180" s="918"/>
      <c r="K180" s="918"/>
      <c r="L180" s="918"/>
      <c r="M180" s="918"/>
      <c r="N180" s="918"/>
      <c r="O180" s="918"/>
      <c r="P180" s="918"/>
      <c r="Q180" s="918"/>
      <c r="R180" s="918"/>
      <c r="S180" s="918"/>
      <c r="T180" s="918"/>
      <c r="U180" s="918"/>
      <c r="V180" s="918"/>
      <c r="W180" s="918"/>
      <c r="X180" s="918"/>
      <c r="Y180" s="918"/>
      <c r="Z180" s="918"/>
      <c r="AA180" s="918"/>
      <c r="AB180" s="918"/>
      <c r="AC180" s="919"/>
      <c r="AD180" s="775">
        <v>8</v>
      </c>
      <c r="AE180" s="776">
        <v>46</v>
      </c>
      <c r="AF180" s="667" t="s">
        <v>1056</v>
      </c>
    </row>
    <row r="181" spans="2:33" s="153" customFormat="1" ht="15.75" customHeight="1">
      <c r="B181" s="397"/>
      <c r="C181" s="381" t="s">
        <v>1253</v>
      </c>
      <c r="D181" s="382"/>
      <c r="E181" s="382"/>
      <c r="F181" s="382"/>
      <c r="G181" s="383"/>
      <c r="H181" s="880" t="s">
        <v>1254</v>
      </c>
      <c r="I181" s="881"/>
      <c r="J181" s="881"/>
      <c r="K181" s="881"/>
      <c r="L181" s="881"/>
      <c r="M181" s="881"/>
      <c r="N181" s="881"/>
      <c r="O181" s="881"/>
      <c r="P181" s="881"/>
      <c r="Q181" s="881"/>
      <c r="R181" s="881"/>
      <c r="S181" s="881"/>
      <c r="T181" s="881"/>
      <c r="U181" s="881"/>
      <c r="V181" s="881"/>
      <c r="W181" s="881"/>
      <c r="X181" s="881"/>
      <c r="Y181" s="881"/>
      <c r="Z181" s="881"/>
      <c r="AA181" s="881"/>
      <c r="AB181" s="881"/>
      <c r="AC181" s="882"/>
      <c r="AD181" s="737">
        <v>0</v>
      </c>
      <c r="AE181" s="737">
        <v>0</v>
      </c>
      <c r="AF181" s="403" t="s">
        <v>1056</v>
      </c>
      <c r="AG181" s="150"/>
    </row>
    <row r="182" spans="2:33" s="153" customFormat="1" ht="15.75" customHeight="1">
      <c r="B182" s="385"/>
      <c r="C182" s="422" t="s">
        <v>1255</v>
      </c>
      <c r="D182" s="423"/>
      <c r="E182" s="423"/>
      <c r="F182" s="423"/>
      <c r="G182" s="424"/>
      <c r="H182" s="911" t="s">
        <v>1256</v>
      </c>
      <c r="I182" s="912"/>
      <c r="J182" s="912"/>
      <c r="K182" s="912"/>
      <c r="L182" s="912"/>
      <c r="M182" s="912"/>
      <c r="N182" s="912"/>
      <c r="O182" s="912"/>
      <c r="P182" s="912"/>
      <c r="Q182" s="912"/>
      <c r="R182" s="912"/>
      <c r="S182" s="912"/>
      <c r="T182" s="912"/>
      <c r="U182" s="912"/>
      <c r="V182" s="912"/>
      <c r="W182" s="912"/>
      <c r="X182" s="912"/>
      <c r="Y182" s="912"/>
      <c r="Z182" s="912"/>
      <c r="AA182" s="912"/>
      <c r="AB182" s="912"/>
      <c r="AC182" s="913"/>
      <c r="AD182" s="691">
        <v>0</v>
      </c>
      <c r="AE182" s="691">
        <v>0</v>
      </c>
      <c r="AF182" s="396" t="s">
        <v>1056</v>
      </c>
      <c r="AG182" s="150"/>
    </row>
    <row r="183" spans="2:33" s="153" customFormat="1" ht="15.75" customHeight="1">
      <c r="B183" s="414"/>
      <c r="C183" s="407" t="s">
        <v>526</v>
      </c>
      <c r="D183" s="408"/>
      <c r="E183" s="408"/>
      <c r="F183" s="408"/>
      <c r="G183" s="409"/>
      <c r="H183" s="886" t="s">
        <v>1257</v>
      </c>
      <c r="I183" s="887"/>
      <c r="J183" s="887"/>
      <c r="K183" s="887"/>
      <c r="L183" s="887"/>
      <c r="M183" s="887"/>
      <c r="N183" s="887"/>
      <c r="O183" s="887"/>
      <c r="P183" s="887"/>
      <c r="Q183" s="887"/>
      <c r="R183" s="887"/>
      <c r="S183" s="887"/>
      <c r="T183" s="887"/>
      <c r="U183" s="887"/>
      <c r="V183" s="887"/>
      <c r="W183" s="887"/>
      <c r="X183" s="887"/>
      <c r="Y183" s="887"/>
      <c r="Z183" s="887"/>
      <c r="AA183" s="887"/>
      <c r="AB183" s="887"/>
      <c r="AC183" s="888"/>
      <c r="AD183" s="691">
        <v>0</v>
      </c>
      <c r="AE183" s="756">
        <v>0</v>
      </c>
      <c r="AF183" s="396" t="s">
        <v>1056</v>
      </c>
    </row>
    <row r="184" spans="2:33" s="153" customFormat="1" ht="15.75" customHeight="1">
      <c r="B184" s="385" t="s">
        <v>1208</v>
      </c>
      <c r="C184" s="407" t="s">
        <v>527</v>
      </c>
      <c r="D184" s="408"/>
      <c r="E184" s="408"/>
      <c r="F184" s="408"/>
      <c r="G184" s="409"/>
      <c r="H184" s="886" t="s">
        <v>1258</v>
      </c>
      <c r="I184" s="887"/>
      <c r="J184" s="887"/>
      <c r="K184" s="887"/>
      <c r="L184" s="887"/>
      <c r="M184" s="887"/>
      <c r="N184" s="887"/>
      <c r="O184" s="887"/>
      <c r="P184" s="887"/>
      <c r="Q184" s="887"/>
      <c r="R184" s="887"/>
      <c r="S184" s="887"/>
      <c r="T184" s="887"/>
      <c r="U184" s="887"/>
      <c r="V184" s="887"/>
      <c r="W184" s="887"/>
      <c r="X184" s="887"/>
      <c r="Y184" s="887"/>
      <c r="Z184" s="887"/>
      <c r="AA184" s="887"/>
      <c r="AB184" s="887"/>
      <c r="AC184" s="888"/>
      <c r="AD184" s="691">
        <v>0</v>
      </c>
      <c r="AE184" s="756">
        <v>0</v>
      </c>
      <c r="AF184" s="396" t="s">
        <v>1056</v>
      </c>
    </row>
    <row r="185" spans="2:33" s="153" customFormat="1" ht="15.75" customHeight="1">
      <c r="B185" s="385"/>
      <c r="C185" s="422" t="s">
        <v>1259</v>
      </c>
      <c r="D185" s="423"/>
      <c r="E185" s="423"/>
      <c r="F185" s="423"/>
      <c r="G185" s="424"/>
      <c r="H185" s="911" t="s">
        <v>1260</v>
      </c>
      <c r="I185" s="912"/>
      <c r="J185" s="912"/>
      <c r="K185" s="912"/>
      <c r="L185" s="912"/>
      <c r="M185" s="912"/>
      <c r="N185" s="912"/>
      <c r="O185" s="912"/>
      <c r="P185" s="912"/>
      <c r="Q185" s="912"/>
      <c r="R185" s="912"/>
      <c r="S185" s="912"/>
      <c r="T185" s="912"/>
      <c r="U185" s="912"/>
      <c r="V185" s="912"/>
      <c r="W185" s="912"/>
      <c r="X185" s="912"/>
      <c r="Y185" s="912"/>
      <c r="Z185" s="912"/>
      <c r="AA185" s="912"/>
      <c r="AB185" s="912"/>
      <c r="AC185" s="913"/>
      <c r="AD185" s="691">
        <v>0</v>
      </c>
      <c r="AE185" s="691">
        <v>0</v>
      </c>
      <c r="AF185" s="396" t="s">
        <v>1056</v>
      </c>
      <c r="AG185" s="150"/>
    </row>
    <row r="186" spans="2:33" s="153" customFormat="1" ht="15.75" customHeight="1">
      <c r="B186" s="385"/>
      <c r="C186" s="407" t="s">
        <v>528</v>
      </c>
      <c r="D186" s="408"/>
      <c r="E186" s="408"/>
      <c r="F186" s="408"/>
      <c r="G186" s="409"/>
      <c r="H186" s="886" t="s">
        <v>1261</v>
      </c>
      <c r="I186" s="887"/>
      <c r="J186" s="887"/>
      <c r="K186" s="887"/>
      <c r="L186" s="887"/>
      <c r="M186" s="887"/>
      <c r="N186" s="887"/>
      <c r="O186" s="887"/>
      <c r="P186" s="887"/>
      <c r="Q186" s="887"/>
      <c r="R186" s="887"/>
      <c r="S186" s="887"/>
      <c r="T186" s="887"/>
      <c r="U186" s="887"/>
      <c r="V186" s="887"/>
      <c r="W186" s="887"/>
      <c r="X186" s="887"/>
      <c r="Y186" s="887"/>
      <c r="Z186" s="887"/>
      <c r="AA186" s="887"/>
      <c r="AB186" s="887"/>
      <c r="AC186" s="888"/>
      <c r="AD186" s="691">
        <v>0</v>
      </c>
      <c r="AE186" s="756">
        <v>0</v>
      </c>
      <c r="AF186" s="396" t="s">
        <v>1056</v>
      </c>
    </row>
    <row r="187" spans="2:33" s="153" customFormat="1" ht="15.75" customHeight="1" thickBot="1">
      <c r="B187" s="398" t="s">
        <v>1208</v>
      </c>
      <c r="C187" s="419" t="s">
        <v>529</v>
      </c>
      <c r="D187" s="420"/>
      <c r="E187" s="420"/>
      <c r="F187" s="420"/>
      <c r="G187" s="421"/>
      <c r="H187" s="917" t="s">
        <v>1262</v>
      </c>
      <c r="I187" s="918"/>
      <c r="J187" s="918"/>
      <c r="K187" s="918"/>
      <c r="L187" s="918"/>
      <c r="M187" s="918"/>
      <c r="N187" s="918"/>
      <c r="O187" s="918"/>
      <c r="P187" s="918"/>
      <c r="Q187" s="918"/>
      <c r="R187" s="918"/>
      <c r="S187" s="918"/>
      <c r="T187" s="918"/>
      <c r="U187" s="918"/>
      <c r="V187" s="918"/>
      <c r="W187" s="918"/>
      <c r="X187" s="918"/>
      <c r="Y187" s="918"/>
      <c r="Z187" s="918"/>
      <c r="AA187" s="918"/>
      <c r="AB187" s="918"/>
      <c r="AC187" s="919"/>
      <c r="AD187" s="691">
        <v>0</v>
      </c>
      <c r="AE187" s="761">
        <v>0</v>
      </c>
      <c r="AF187" s="402" t="s">
        <v>1056</v>
      </c>
    </row>
    <row r="188" spans="2:33" s="153" customFormat="1" ht="15.75" customHeight="1">
      <c r="B188" s="425"/>
      <c r="C188" s="381" t="s">
        <v>1263</v>
      </c>
      <c r="D188" s="382"/>
      <c r="E188" s="382"/>
      <c r="F188" s="382"/>
      <c r="G188" s="383"/>
      <c r="H188" s="868" t="s">
        <v>1264</v>
      </c>
      <c r="I188" s="869"/>
      <c r="J188" s="869"/>
      <c r="K188" s="869"/>
      <c r="L188" s="869"/>
      <c r="M188" s="869"/>
      <c r="N188" s="869"/>
      <c r="O188" s="869"/>
      <c r="P188" s="869"/>
      <c r="Q188" s="869"/>
      <c r="R188" s="869"/>
      <c r="S188" s="869"/>
      <c r="T188" s="869"/>
      <c r="U188" s="869"/>
      <c r="V188" s="869"/>
      <c r="W188" s="869"/>
      <c r="X188" s="869"/>
      <c r="Y188" s="869"/>
      <c r="Z188" s="869"/>
      <c r="AA188" s="869"/>
      <c r="AB188" s="869"/>
      <c r="AC188" s="870"/>
      <c r="AD188" s="737">
        <v>0</v>
      </c>
      <c r="AE188" s="737">
        <v>0</v>
      </c>
      <c r="AF188" s="403" t="s">
        <v>1056</v>
      </c>
      <c r="AG188" s="150"/>
    </row>
    <row r="189" spans="2:33" s="153" customFormat="1" ht="15.75" customHeight="1">
      <c r="B189" s="385"/>
      <c r="C189" s="422" t="s">
        <v>530</v>
      </c>
      <c r="D189" s="423"/>
      <c r="E189" s="423"/>
      <c r="F189" s="423"/>
      <c r="G189" s="424"/>
      <c r="H189" s="911" t="s">
        <v>1265</v>
      </c>
      <c r="I189" s="912"/>
      <c r="J189" s="912"/>
      <c r="K189" s="912"/>
      <c r="L189" s="912"/>
      <c r="M189" s="912"/>
      <c r="N189" s="912"/>
      <c r="O189" s="912"/>
      <c r="P189" s="912"/>
      <c r="Q189" s="912"/>
      <c r="R189" s="912"/>
      <c r="S189" s="912"/>
      <c r="T189" s="912"/>
      <c r="U189" s="912"/>
      <c r="V189" s="912"/>
      <c r="W189" s="912"/>
      <c r="X189" s="912"/>
      <c r="Y189" s="912"/>
      <c r="Z189" s="912"/>
      <c r="AA189" s="912"/>
      <c r="AB189" s="912"/>
      <c r="AC189" s="913"/>
      <c r="AD189" s="691">
        <v>0</v>
      </c>
      <c r="AE189" s="756">
        <v>0</v>
      </c>
      <c r="AF189" s="396" t="s">
        <v>1056</v>
      </c>
    </row>
    <row r="190" spans="2:33" s="153" customFormat="1" ht="15.75" customHeight="1">
      <c r="B190" s="385"/>
      <c r="C190" s="422" t="s">
        <v>531</v>
      </c>
      <c r="D190" s="423"/>
      <c r="E190" s="423"/>
      <c r="F190" s="423"/>
      <c r="G190" s="424"/>
      <c r="H190" s="911" t="s">
        <v>1266</v>
      </c>
      <c r="I190" s="912"/>
      <c r="J190" s="912"/>
      <c r="K190" s="912"/>
      <c r="L190" s="912"/>
      <c r="M190" s="912"/>
      <c r="N190" s="912"/>
      <c r="O190" s="912"/>
      <c r="P190" s="912"/>
      <c r="Q190" s="912"/>
      <c r="R190" s="912"/>
      <c r="S190" s="912"/>
      <c r="T190" s="912"/>
      <c r="U190" s="912"/>
      <c r="V190" s="912"/>
      <c r="W190" s="912"/>
      <c r="X190" s="912"/>
      <c r="Y190" s="912"/>
      <c r="Z190" s="912"/>
      <c r="AA190" s="912"/>
      <c r="AB190" s="912"/>
      <c r="AC190" s="913"/>
      <c r="AD190" s="691">
        <v>0</v>
      </c>
      <c r="AE190" s="756">
        <v>0</v>
      </c>
      <c r="AF190" s="396" t="s">
        <v>1056</v>
      </c>
    </row>
    <row r="191" spans="2:33" s="153" customFormat="1" ht="15.75" customHeight="1">
      <c r="B191" s="385"/>
      <c r="C191" s="422" t="s">
        <v>532</v>
      </c>
      <c r="D191" s="423"/>
      <c r="E191" s="423"/>
      <c r="F191" s="423"/>
      <c r="G191" s="424"/>
      <c r="H191" s="911" t="s">
        <v>1267</v>
      </c>
      <c r="I191" s="912"/>
      <c r="J191" s="912"/>
      <c r="K191" s="912"/>
      <c r="L191" s="912"/>
      <c r="M191" s="912"/>
      <c r="N191" s="912"/>
      <c r="O191" s="912"/>
      <c r="P191" s="912"/>
      <c r="Q191" s="912"/>
      <c r="R191" s="912"/>
      <c r="S191" s="912"/>
      <c r="T191" s="912"/>
      <c r="U191" s="912"/>
      <c r="V191" s="912"/>
      <c r="W191" s="912"/>
      <c r="X191" s="912"/>
      <c r="Y191" s="912"/>
      <c r="Z191" s="912"/>
      <c r="AA191" s="912"/>
      <c r="AB191" s="912"/>
      <c r="AC191" s="913"/>
      <c r="AD191" s="691">
        <v>0</v>
      </c>
      <c r="AE191" s="756">
        <v>0</v>
      </c>
      <c r="AF191" s="396" t="s">
        <v>1056</v>
      </c>
    </row>
    <row r="192" spans="2:33" s="153" customFormat="1" ht="15.75" customHeight="1" thickBot="1">
      <c r="B192" s="398"/>
      <c r="C192" s="426" t="s">
        <v>533</v>
      </c>
      <c r="D192" s="427"/>
      <c r="E192" s="427"/>
      <c r="F192" s="427"/>
      <c r="G192" s="428"/>
      <c r="H192" s="914" t="s">
        <v>1268</v>
      </c>
      <c r="I192" s="915"/>
      <c r="J192" s="915"/>
      <c r="K192" s="915"/>
      <c r="L192" s="915"/>
      <c r="M192" s="915"/>
      <c r="N192" s="915"/>
      <c r="O192" s="915"/>
      <c r="P192" s="915"/>
      <c r="Q192" s="915"/>
      <c r="R192" s="915"/>
      <c r="S192" s="915"/>
      <c r="T192" s="915"/>
      <c r="U192" s="915"/>
      <c r="V192" s="915"/>
      <c r="W192" s="915"/>
      <c r="X192" s="915"/>
      <c r="Y192" s="915"/>
      <c r="Z192" s="915"/>
      <c r="AA192" s="915"/>
      <c r="AB192" s="915"/>
      <c r="AC192" s="916"/>
      <c r="AD192" s="740">
        <v>0</v>
      </c>
      <c r="AE192" s="740">
        <v>0</v>
      </c>
      <c r="AF192" s="429" t="s">
        <v>1056</v>
      </c>
    </row>
    <row r="193" spans="3:35" ht="15.75" customHeight="1"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6"/>
      <c r="AE193" s="606"/>
    </row>
    <row r="194" spans="3:35" ht="15.75" customHeight="1"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6"/>
      <c r="AE194" s="606"/>
      <c r="AF194" s="156"/>
    </row>
    <row r="195" spans="3:35" s="440" customFormat="1" ht="19.5" customHeight="1">
      <c r="C195" s="647"/>
      <c r="D195" s="648"/>
      <c r="E195" s="648"/>
      <c r="F195" s="648"/>
      <c r="G195" s="648"/>
      <c r="H195" s="649" t="s">
        <v>2275</v>
      </c>
      <c r="I195" s="132"/>
      <c r="J195" s="132"/>
      <c r="K195" s="132"/>
      <c r="L195" s="622"/>
      <c r="M195" s="650"/>
      <c r="N195" s="650"/>
      <c r="O195" s="650"/>
      <c r="P195" s="650"/>
      <c r="Q195" s="650"/>
      <c r="R195" s="650"/>
      <c r="S195" s="650"/>
      <c r="T195" s="650"/>
      <c r="U195" s="650"/>
      <c r="V195" s="650"/>
      <c r="W195" s="650"/>
      <c r="X195" s="650"/>
      <c r="Y195" s="650"/>
      <c r="Z195" s="650"/>
      <c r="AA195" s="650"/>
      <c r="AB195" s="650"/>
      <c r="AC195" s="650"/>
      <c r="AD195" s="651"/>
      <c r="AE195" s="652"/>
      <c r="AF195" s="653"/>
      <c r="AI195" s="444"/>
    </row>
    <row r="196" spans="3:35" s="440" customFormat="1" ht="13.5" customHeight="1">
      <c r="D196" s="648"/>
      <c r="E196" s="648"/>
      <c r="F196" s="648"/>
      <c r="G196" s="648"/>
      <c r="H196" s="647" t="s">
        <v>2273</v>
      </c>
      <c r="I196" s="132"/>
      <c r="J196" s="132"/>
      <c r="K196" s="132"/>
      <c r="L196" s="622"/>
      <c r="M196" s="650"/>
      <c r="N196" s="650"/>
      <c r="O196" s="650"/>
      <c r="P196" s="650"/>
      <c r="Q196" s="650"/>
      <c r="R196" s="650"/>
      <c r="S196" s="650"/>
      <c r="T196" s="650"/>
      <c r="U196" s="650"/>
      <c r="V196" s="650"/>
      <c r="W196" s="650"/>
      <c r="X196" s="650"/>
      <c r="Y196" s="650"/>
      <c r="Z196" s="650"/>
      <c r="AA196" s="650"/>
      <c r="AB196" s="650"/>
      <c r="AC196" s="650"/>
      <c r="AD196" s="651"/>
      <c r="AE196" s="652"/>
      <c r="AF196" s="653"/>
      <c r="AI196" s="444"/>
    </row>
    <row r="197" spans="3:35" s="440" customFormat="1" ht="15.75" customHeight="1">
      <c r="C197" s="647"/>
      <c r="D197" s="648"/>
      <c r="E197" s="648"/>
      <c r="F197" s="648"/>
      <c r="G197" s="648"/>
      <c r="H197" s="649" t="s">
        <v>2260</v>
      </c>
      <c r="I197" s="132"/>
      <c r="J197" s="132"/>
      <c r="K197" s="132"/>
      <c r="L197" s="622"/>
      <c r="M197" s="650"/>
      <c r="N197" s="650"/>
      <c r="O197" s="650"/>
      <c r="P197" s="650"/>
      <c r="Q197" s="650"/>
      <c r="R197" s="650"/>
      <c r="S197" s="650"/>
      <c r="T197" s="650"/>
      <c r="U197" s="650"/>
      <c r="V197" s="650"/>
      <c r="W197" s="650"/>
      <c r="X197" s="650"/>
      <c r="Y197" s="650"/>
      <c r="Z197" s="650"/>
      <c r="AA197" s="650"/>
      <c r="AB197" s="650"/>
      <c r="AC197" s="650"/>
      <c r="AD197" s="651"/>
      <c r="AE197" s="652"/>
      <c r="AF197" s="653"/>
      <c r="AI197" s="444"/>
    </row>
    <row r="198" spans="3:35" s="440" customFormat="1" ht="24.75" customHeight="1">
      <c r="C198" s="654"/>
      <c r="D198" s="621"/>
      <c r="E198" s="621"/>
      <c r="F198" s="621"/>
      <c r="G198" s="621"/>
      <c r="H198" s="623"/>
      <c r="I198" s="622"/>
      <c r="J198" s="622"/>
      <c r="K198" s="624"/>
      <c r="L198" s="622"/>
      <c r="M198" s="650"/>
      <c r="N198" s="650"/>
      <c r="O198" s="650"/>
      <c r="P198" s="650"/>
      <c r="Q198" s="650"/>
      <c r="R198" s="650"/>
      <c r="S198" s="650"/>
      <c r="T198" s="650"/>
      <c r="U198" s="650"/>
      <c r="V198" s="650"/>
      <c r="W198" s="620" t="s">
        <v>830</v>
      </c>
      <c r="X198" s="620"/>
      <c r="Y198" s="620"/>
      <c r="Z198" s="650"/>
      <c r="AA198" s="650"/>
      <c r="AB198" s="650"/>
      <c r="AC198" s="650"/>
      <c r="AD198" s="651"/>
      <c r="AE198" s="652"/>
      <c r="AF198" s="653"/>
      <c r="AI198" s="444"/>
    </row>
    <row r="199" spans="3:35" s="440" customFormat="1" ht="23.25" customHeight="1">
      <c r="C199" s="654"/>
      <c r="D199" s="621"/>
      <c r="E199" s="621"/>
      <c r="F199" s="621"/>
      <c r="G199" s="621"/>
      <c r="H199" s="623"/>
      <c r="I199" s="622"/>
      <c r="J199" s="622"/>
      <c r="K199" s="624"/>
      <c r="L199" s="622"/>
      <c r="M199" s="650"/>
      <c r="N199" s="650"/>
      <c r="O199" s="650"/>
      <c r="P199" s="650"/>
      <c r="Q199" s="650"/>
      <c r="R199" s="650"/>
      <c r="S199" s="650"/>
      <c r="T199" s="650"/>
      <c r="U199" s="650"/>
      <c r="V199" s="650"/>
      <c r="W199" s="620" t="s">
        <v>2261</v>
      </c>
      <c r="X199" s="620"/>
      <c r="Y199" s="620"/>
      <c r="Z199" s="650"/>
      <c r="AA199" s="650"/>
      <c r="AB199" s="650"/>
      <c r="AC199" s="650"/>
      <c r="AD199" s="651"/>
      <c r="AE199" s="652"/>
      <c r="AF199" s="653"/>
      <c r="AI199" s="444"/>
    </row>
    <row r="200" spans="3:35" ht="15.75" customHeight="1">
      <c r="C200" s="339"/>
      <c r="D200" s="338"/>
      <c r="E200" s="338"/>
      <c r="F200" s="338"/>
      <c r="G200" s="338"/>
      <c r="H200" s="143"/>
      <c r="I200" s="142"/>
      <c r="J200" s="142"/>
      <c r="K200" s="142"/>
      <c r="L200" s="142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6"/>
      <c r="AE200" s="606"/>
    </row>
    <row r="201" spans="3:35" ht="15.75" customHeight="1">
      <c r="C201" s="344"/>
      <c r="D201" s="344"/>
      <c r="E201" s="345"/>
      <c r="F201" s="345"/>
      <c r="G201" s="345"/>
      <c r="H201" s="346"/>
      <c r="I201" s="347"/>
      <c r="J201" s="347"/>
      <c r="K201" s="348"/>
      <c r="L201" s="348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6"/>
      <c r="AE201" s="606"/>
    </row>
    <row r="202" spans="3:35" ht="15.75" customHeight="1">
      <c r="C202" s="344"/>
      <c r="D202" s="344"/>
      <c r="E202" s="345"/>
      <c r="F202" s="345"/>
      <c r="G202" s="345"/>
      <c r="H202" s="346"/>
      <c r="I202" s="348"/>
      <c r="P202" s="153"/>
      <c r="Q202" s="153"/>
      <c r="R202" s="153"/>
      <c r="S202" s="153"/>
      <c r="T202" s="153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8"/>
      <c r="AE202" s="670"/>
    </row>
    <row r="203" spans="3:35" ht="15.75" customHeight="1">
      <c r="C203" s="344"/>
      <c r="D203" s="344"/>
      <c r="E203" s="345"/>
      <c r="F203" s="345"/>
      <c r="G203" s="345"/>
      <c r="H203" s="346"/>
      <c r="I203" s="349"/>
      <c r="P203" s="153"/>
      <c r="Q203" s="153"/>
      <c r="R203" s="153"/>
      <c r="S203" s="153"/>
      <c r="T203" s="153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178"/>
      <c r="AE203" s="606"/>
      <c r="AF203" s="671"/>
    </row>
    <row r="204" spans="3:35" ht="15.75" customHeight="1">
      <c r="C204" s="344"/>
      <c r="D204" s="344"/>
      <c r="E204" s="345"/>
      <c r="F204" s="345"/>
      <c r="G204" s="345"/>
      <c r="H204" s="346"/>
      <c r="I204" s="348"/>
      <c r="J204" s="348"/>
      <c r="K204" s="348"/>
      <c r="L204" s="348"/>
      <c r="M204" s="155"/>
      <c r="N204" s="155"/>
      <c r="O204" s="155"/>
      <c r="P204" s="904"/>
      <c r="Q204" s="904"/>
      <c r="R204" s="904"/>
      <c r="S204" s="904"/>
      <c r="T204" s="904"/>
      <c r="U204" s="155"/>
      <c r="V204" s="155"/>
      <c r="W204" s="155"/>
      <c r="X204" s="155"/>
      <c r="Y204" s="155"/>
      <c r="AA204" s="158"/>
      <c r="AB204" s="158"/>
      <c r="AC204" s="158"/>
      <c r="AD204" s="1179"/>
      <c r="AE204" s="673"/>
      <c r="AF204" s="671"/>
    </row>
    <row r="205" spans="3:35" ht="15.75" customHeight="1"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3"/>
      <c r="Q205" s="153"/>
      <c r="R205" s="153"/>
      <c r="S205" s="153"/>
      <c r="T205" s="153"/>
      <c r="U205" s="155"/>
      <c r="V205" s="155"/>
      <c r="W205" s="155"/>
      <c r="X205" s="155"/>
      <c r="Y205" s="155"/>
      <c r="Z205" s="155"/>
      <c r="AA205" s="155"/>
      <c r="AB205" s="155"/>
      <c r="AC205" s="159"/>
      <c r="AD205" s="1179"/>
      <c r="AE205" s="673"/>
      <c r="AF205" s="672"/>
    </row>
    <row r="206" spans="3:35" ht="15.75" customHeight="1">
      <c r="P206" s="905"/>
      <c r="Q206" s="905"/>
      <c r="R206" s="905"/>
      <c r="S206" s="905"/>
      <c r="T206" s="905"/>
      <c r="AD206" s="674"/>
      <c r="AE206" s="669"/>
      <c r="AF206" s="672"/>
    </row>
    <row r="207" spans="3:35" ht="15.75" customHeight="1">
      <c r="AE207" s="607"/>
      <c r="AF207" s="148"/>
    </row>
    <row r="208" spans="3:35" ht="15.75" customHeight="1">
      <c r="AE208" s="607"/>
      <c r="AF208" s="148"/>
    </row>
    <row r="209" spans="30:32" ht="15.75" customHeight="1">
      <c r="AE209" s="607"/>
      <c r="AF209" s="148"/>
    </row>
    <row r="210" spans="30:32" ht="15.75" customHeight="1">
      <c r="AE210" s="607"/>
      <c r="AF210" s="148"/>
    </row>
    <row r="211" spans="30:32" ht="15.75" customHeight="1">
      <c r="AE211" s="607"/>
      <c r="AF211" s="148"/>
    </row>
    <row r="212" spans="30:32" ht="15.75" customHeight="1">
      <c r="AE212" s="607"/>
      <c r="AF212" s="148"/>
    </row>
    <row r="213" spans="30:32" ht="15.75" customHeight="1">
      <c r="AE213" s="607"/>
      <c r="AF213" s="148"/>
    </row>
    <row r="214" spans="30:32" ht="15.75" customHeight="1">
      <c r="AE214" s="607"/>
      <c r="AF214" s="148"/>
    </row>
    <row r="215" spans="30:32" ht="15.75" customHeight="1">
      <c r="AE215" s="607"/>
      <c r="AF215" s="148"/>
    </row>
    <row r="216" spans="30:32" ht="15.75" customHeight="1">
      <c r="AE216" s="607"/>
      <c r="AF216" s="148"/>
    </row>
    <row r="217" spans="30:32" ht="15.75" customHeight="1">
      <c r="AE217" s="607"/>
      <c r="AF217" s="148"/>
    </row>
    <row r="218" spans="30:32" ht="15.75" customHeight="1">
      <c r="AE218" s="607"/>
      <c r="AF218" s="148"/>
    </row>
    <row r="219" spans="30:32" ht="15.75" customHeight="1">
      <c r="AE219" s="607"/>
      <c r="AF219" s="148"/>
    </row>
    <row r="220" spans="30:32" ht="15.75" customHeight="1">
      <c r="AE220" s="607"/>
      <c r="AF220" s="148"/>
    </row>
    <row r="221" spans="30:32" ht="15.75" customHeight="1">
      <c r="AD221" s="148"/>
      <c r="AE221" s="607"/>
      <c r="AF221" s="148"/>
    </row>
    <row r="222" spans="30:32" ht="15.75" customHeight="1">
      <c r="AD222" s="148"/>
      <c r="AE222" s="607"/>
      <c r="AF222" s="148"/>
    </row>
    <row r="223" spans="30:32" ht="15.75" customHeight="1">
      <c r="AD223" s="148"/>
      <c r="AE223" s="607"/>
      <c r="AF223" s="148"/>
    </row>
    <row r="224" spans="30:32" ht="15.75" customHeight="1">
      <c r="AD224" s="148"/>
      <c r="AE224" s="607"/>
      <c r="AF224" s="148"/>
    </row>
    <row r="225" spans="30:32" ht="15.75" customHeight="1">
      <c r="AD225" s="148"/>
      <c r="AE225" s="607"/>
      <c r="AF225" s="148"/>
    </row>
    <row r="226" spans="30:32" ht="15.75" customHeight="1">
      <c r="AD226" s="148"/>
      <c r="AE226" s="607"/>
      <c r="AF226" s="148"/>
    </row>
    <row r="227" spans="30:32" ht="15.75" customHeight="1">
      <c r="AD227" s="148"/>
      <c r="AE227" s="607"/>
      <c r="AF227" s="148"/>
    </row>
    <row r="228" spans="30:32" ht="15.75" customHeight="1">
      <c r="AD228" s="148"/>
      <c r="AE228" s="607"/>
      <c r="AF228" s="148"/>
    </row>
    <row r="229" spans="30:32" ht="15.75" customHeight="1">
      <c r="AD229" s="148"/>
      <c r="AE229" s="607"/>
      <c r="AF229" s="148"/>
    </row>
    <row r="230" spans="30:32" ht="15.75" customHeight="1">
      <c r="AD230" s="148"/>
      <c r="AE230" s="607"/>
      <c r="AF230" s="148"/>
    </row>
    <row r="231" spans="30:32" ht="15.75" customHeight="1">
      <c r="AD231" s="148"/>
      <c r="AE231" s="607"/>
      <c r="AF231" s="148"/>
    </row>
    <row r="232" spans="30:32" ht="15.75" customHeight="1">
      <c r="AD232" s="148"/>
      <c r="AE232" s="607"/>
      <c r="AF232" s="148"/>
    </row>
    <row r="233" spans="30:32" ht="15.75" customHeight="1">
      <c r="AD233" s="148"/>
      <c r="AE233" s="607"/>
      <c r="AF233" s="148"/>
    </row>
    <row r="234" spans="30:32" ht="15.75" customHeight="1">
      <c r="AD234" s="148"/>
      <c r="AE234" s="607"/>
      <c r="AF234" s="148"/>
    </row>
    <row r="235" spans="30:32" ht="15.75" customHeight="1">
      <c r="AD235" s="148"/>
      <c r="AE235" s="607"/>
      <c r="AF235" s="148"/>
    </row>
    <row r="236" spans="30:32" ht="15.75" customHeight="1">
      <c r="AD236" s="148"/>
      <c r="AE236" s="607"/>
      <c r="AF236" s="148"/>
    </row>
    <row r="237" spans="30:32" ht="15.75" customHeight="1">
      <c r="AD237" s="148"/>
      <c r="AE237" s="607"/>
      <c r="AF237" s="148"/>
    </row>
    <row r="238" spans="30:32" ht="15.75" customHeight="1">
      <c r="AD238" s="148"/>
      <c r="AE238" s="607"/>
      <c r="AF238" s="148"/>
    </row>
    <row r="239" spans="30:32" ht="15.75" customHeight="1">
      <c r="AD239" s="148"/>
      <c r="AE239" s="607"/>
      <c r="AF239" s="148"/>
    </row>
    <row r="240" spans="30:32" ht="15.75" customHeight="1">
      <c r="AD240" s="148"/>
      <c r="AE240" s="607"/>
      <c r="AF240" s="148"/>
    </row>
    <row r="241" spans="30:32" ht="15.75" customHeight="1">
      <c r="AD241" s="148"/>
      <c r="AE241" s="607"/>
      <c r="AF241" s="148"/>
    </row>
    <row r="242" spans="30:32" ht="15.75" customHeight="1">
      <c r="AD242" s="148"/>
      <c r="AE242" s="607"/>
      <c r="AF242" s="148"/>
    </row>
    <row r="243" spans="30:32" ht="15.75" customHeight="1">
      <c r="AD243" s="148"/>
      <c r="AE243" s="607"/>
      <c r="AF243" s="148"/>
    </row>
    <row r="244" spans="30:32" ht="15.75" customHeight="1">
      <c r="AD244" s="148"/>
      <c r="AE244" s="607"/>
      <c r="AF244" s="148"/>
    </row>
    <row r="245" spans="30:32" ht="15.75" customHeight="1">
      <c r="AD245" s="148"/>
      <c r="AE245" s="607"/>
      <c r="AF245" s="148"/>
    </row>
    <row r="246" spans="30:32" ht="15.75" customHeight="1">
      <c r="AD246" s="148"/>
      <c r="AE246" s="607"/>
      <c r="AF246" s="148"/>
    </row>
    <row r="247" spans="30:32" ht="15.75" customHeight="1">
      <c r="AD247" s="148"/>
      <c r="AE247" s="607"/>
      <c r="AF247" s="148"/>
    </row>
    <row r="248" spans="30:32" ht="15.75" customHeight="1">
      <c r="AD248" s="148"/>
      <c r="AE248" s="607"/>
      <c r="AF248" s="148"/>
    </row>
    <row r="249" spans="30:32" ht="15.75" customHeight="1">
      <c r="AD249" s="148"/>
      <c r="AE249" s="607"/>
      <c r="AF249" s="148"/>
    </row>
    <row r="250" spans="30:32" ht="15.75" customHeight="1">
      <c r="AD250" s="148"/>
      <c r="AE250" s="607"/>
      <c r="AF250" s="148"/>
    </row>
    <row r="251" spans="30:32" ht="15.75" customHeight="1">
      <c r="AD251" s="148"/>
      <c r="AE251" s="607"/>
      <c r="AF251" s="148"/>
    </row>
    <row r="252" spans="30:32" ht="15.75" customHeight="1">
      <c r="AD252" s="148"/>
      <c r="AE252" s="607"/>
      <c r="AF252" s="148"/>
    </row>
    <row r="253" spans="30:32" ht="15.75" customHeight="1">
      <c r="AD253" s="148"/>
      <c r="AE253" s="607"/>
      <c r="AF253" s="148"/>
    </row>
    <row r="254" spans="30:32" ht="15.75" customHeight="1">
      <c r="AD254" s="148"/>
      <c r="AE254" s="607"/>
      <c r="AF254" s="148"/>
    </row>
    <row r="255" spans="30:32" ht="15.75" customHeight="1">
      <c r="AD255" s="148"/>
      <c r="AE255" s="607"/>
      <c r="AF255" s="148"/>
    </row>
    <row r="256" spans="30:32" ht="15.75" customHeight="1">
      <c r="AD256" s="148"/>
      <c r="AE256" s="607"/>
      <c r="AF256" s="148"/>
    </row>
    <row r="257" spans="30:32" ht="15.75" customHeight="1">
      <c r="AD257" s="148"/>
      <c r="AE257" s="607"/>
      <c r="AF257" s="148"/>
    </row>
    <row r="258" spans="30:32" ht="15.75" customHeight="1">
      <c r="AD258" s="148"/>
      <c r="AE258" s="607"/>
      <c r="AF258" s="148"/>
    </row>
    <row r="259" spans="30:32" ht="15.75" customHeight="1">
      <c r="AD259" s="148"/>
      <c r="AE259" s="607"/>
      <c r="AF259" s="148"/>
    </row>
    <row r="260" spans="30:32" ht="15.75" customHeight="1">
      <c r="AD260" s="148"/>
      <c r="AE260" s="607"/>
      <c r="AF260" s="148"/>
    </row>
    <row r="261" spans="30:32" ht="15.75" customHeight="1">
      <c r="AD261" s="148"/>
      <c r="AE261" s="607"/>
      <c r="AF261" s="148"/>
    </row>
    <row r="262" spans="30:32" ht="15.75" customHeight="1">
      <c r="AD262" s="148"/>
      <c r="AE262" s="607"/>
      <c r="AF262" s="148"/>
    </row>
    <row r="263" spans="30:32" ht="15.75" customHeight="1">
      <c r="AD263" s="148"/>
      <c r="AE263" s="607"/>
      <c r="AF263" s="148"/>
    </row>
    <row r="264" spans="30:32" ht="15.75" customHeight="1">
      <c r="AD264" s="148"/>
      <c r="AE264" s="607"/>
      <c r="AF264" s="148"/>
    </row>
    <row r="265" spans="30:32" ht="15.75" customHeight="1">
      <c r="AD265" s="148"/>
      <c r="AE265" s="607"/>
      <c r="AF265" s="148"/>
    </row>
    <row r="266" spans="30:32" ht="15.75" customHeight="1">
      <c r="AD266" s="148"/>
      <c r="AE266" s="607"/>
      <c r="AF266" s="148"/>
    </row>
    <row r="267" spans="30:32" ht="15.75" customHeight="1">
      <c r="AD267" s="148"/>
      <c r="AE267" s="607"/>
      <c r="AF267" s="148"/>
    </row>
    <row r="268" spans="30:32" ht="15.75" customHeight="1">
      <c r="AD268" s="148"/>
      <c r="AE268" s="607"/>
      <c r="AF268" s="148"/>
    </row>
    <row r="269" spans="30:32" ht="15.75" customHeight="1">
      <c r="AD269" s="148"/>
      <c r="AE269" s="607"/>
      <c r="AF269" s="148"/>
    </row>
    <row r="270" spans="30:32" ht="15.75" customHeight="1">
      <c r="AD270" s="148"/>
      <c r="AE270" s="607"/>
      <c r="AF270" s="148"/>
    </row>
    <row r="271" spans="30:32" ht="15.75" customHeight="1">
      <c r="AD271" s="148"/>
      <c r="AE271" s="607"/>
      <c r="AF271" s="148"/>
    </row>
    <row r="272" spans="30:32" ht="15.75" customHeight="1">
      <c r="AD272" s="148"/>
      <c r="AE272" s="607"/>
      <c r="AF272" s="148"/>
    </row>
    <row r="273" spans="30:32" ht="15.75" customHeight="1">
      <c r="AD273" s="148"/>
      <c r="AE273" s="607"/>
      <c r="AF273" s="148"/>
    </row>
    <row r="274" spans="30:32" ht="15.75" customHeight="1">
      <c r="AD274" s="148"/>
      <c r="AE274" s="607"/>
      <c r="AF274" s="148"/>
    </row>
    <row r="275" spans="30:32" ht="15.75" customHeight="1">
      <c r="AD275" s="148"/>
      <c r="AE275" s="607"/>
      <c r="AF275" s="148"/>
    </row>
    <row r="276" spans="30:32" ht="15.75" customHeight="1">
      <c r="AD276" s="148"/>
      <c r="AE276" s="607"/>
      <c r="AF276" s="148"/>
    </row>
    <row r="277" spans="30:32" ht="15.75" customHeight="1">
      <c r="AD277" s="148"/>
      <c r="AE277" s="607"/>
      <c r="AF277" s="148"/>
    </row>
    <row r="278" spans="30:32" ht="15.75" customHeight="1">
      <c r="AD278" s="148"/>
      <c r="AE278" s="607"/>
      <c r="AF278" s="148"/>
    </row>
    <row r="279" spans="30:32" ht="15.75" customHeight="1">
      <c r="AD279" s="148"/>
      <c r="AE279" s="607"/>
      <c r="AF279" s="148"/>
    </row>
    <row r="280" spans="30:32" ht="15.75" customHeight="1">
      <c r="AD280" s="148"/>
      <c r="AE280" s="607"/>
      <c r="AF280" s="148"/>
    </row>
    <row r="281" spans="30:32" ht="15.75" customHeight="1">
      <c r="AD281" s="148"/>
      <c r="AE281" s="607"/>
      <c r="AF281" s="148"/>
    </row>
    <row r="282" spans="30:32" ht="15.75" customHeight="1">
      <c r="AD282" s="148"/>
      <c r="AE282" s="607"/>
      <c r="AF282" s="148"/>
    </row>
    <row r="283" spans="30:32" ht="15.75" customHeight="1">
      <c r="AD283" s="148"/>
      <c r="AE283" s="607"/>
      <c r="AF283" s="148"/>
    </row>
    <row r="284" spans="30:32" ht="15.75" customHeight="1">
      <c r="AD284" s="148"/>
      <c r="AE284" s="607"/>
      <c r="AF284" s="148"/>
    </row>
    <row r="285" spans="30:32" ht="15.75" customHeight="1">
      <c r="AD285" s="148"/>
      <c r="AE285" s="607"/>
      <c r="AF285" s="148"/>
    </row>
    <row r="286" spans="30:32" ht="15.75" customHeight="1">
      <c r="AD286" s="148"/>
      <c r="AE286" s="607"/>
      <c r="AF286" s="148"/>
    </row>
    <row r="287" spans="30:32" ht="15.75" customHeight="1">
      <c r="AD287" s="148"/>
      <c r="AE287" s="607"/>
      <c r="AF287" s="148"/>
    </row>
    <row r="288" spans="30:32" ht="15.75" customHeight="1">
      <c r="AD288" s="148"/>
      <c r="AE288" s="607"/>
      <c r="AF288" s="148"/>
    </row>
    <row r="289" spans="30:32" ht="15.75" customHeight="1">
      <c r="AD289" s="148"/>
      <c r="AE289" s="607"/>
      <c r="AF289" s="148"/>
    </row>
    <row r="290" spans="30:32" ht="15.75" customHeight="1">
      <c r="AD290" s="148"/>
      <c r="AE290" s="607"/>
      <c r="AF290" s="148"/>
    </row>
    <row r="291" spans="30:32" ht="15.75" customHeight="1">
      <c r="AD291" s="148"/>
      <c r="AE291" s="607"/>
      <c r="AF291" s="148"/>
    </row>
    <row r="292" spans="30:32" ht="15.75" customHeight="1">
      <c r="AD292" s="148"/>
      <c r="AE292" s="607"/>
      <c r="AF292" s="148"/>
    </row>
    <row r="293" spans="30:32" ht="15.75" customHeight="1">
      <c r="AD293" s="148"/>
      <c r="AE293" s="607"/>
      <c r="AF293" s="148"/>
    </row>
    <row r="294" spans="30:32" ht="15.75" customHeight="1">
      <c r="AD294" s="148"/>
      <c r="AE294" s="607"/>
      <c r="AF294" s="148"/>
    </row>
    <row r="295" spans="30:32" ht="15.75" customHeight="1">
      <c r="AD295" s="148"/>
      <c r="AE295" s="607"/>
      <c r="AF295" s="148"/>
    </row>
    <row r="296" spans="30:32" ht="15.75" customHeight="1">
      <c r="AD296" s="148"/>
      <c r="AE296" s="607"/>
      <c r="AF296" s="148"/>
    </row>
    <row r="297" spans="30:32" ht="15.75" customHeight="1">
      <c r="AD297" s="148"/>
      <c r="AE297" s="607"/>
      <c r="AF297" s="148"/>
    </row>
    <row r="298" spans="30:32" ht="15.75" customHeight="1">
      <c r="AD298" s="148"/>
      <c r="AE298" s="607"/>
      <c r="AF298" s="148"/>
    </row>
    <row r="299" spans="30:32" ht="15.75" customHeight="1">
      <c r="AD299" s="148"/>
      <c r="AE299" s="607"/>
      <c r="AF299" s="148"/>
    </row>
    <row r="300" spans="30:32" ht="15.75" customHeight="1">
      <c r="AD300" s="148"/>
      <c r="AE300" s="607"/>
      <c r="AF300" s="148"/>
    </row>
    <row r="301" spans="30:32" ht="15.75" customHeight="1">
      <c r="AD301" s="148"/>
      <c r="AE301" s="607"/>
      <c r="AF301" s="148"/>
    </row>
    <row r="302" spans="30:32" ht="15.75" customHeight="1">
      <c r="AD302" s="148"/>
      <c r="AE302" s="607"/>
      <c r="AF302" s="148"/>
    </row>
    <row r="303" spans="30:32" ht="15.75" customHeight="1">
      <c r="AD303" s="148"/>
      <c r="AE303" s="607"/>
      <c r="AF303" s="148"/>
    </row>
    <row r="304" spans="30:32" ht="15.75" customHeight="1">
      <c r="AD304" s="148"/>
      <c r="AE304" s="607"/>
      <c r="AF304" s="148"/>
    </row>
    <row r="305" spans="30:32" ht="15.75" customHeight="1">
      <c r="AD305" s="148"/>
      <c r="AE305" s="607"/>
      <c r="AF305" s="148"/>
    </row>
    <row r="306" spans="30:32" ht="15.75" customHeight="1">
      <c r="AD306" s="148"/>
      <c r="AE306" s="607"/>
      <c r="AF306" s="148"/>
    </row>
    <row r="307" spans="30:32" ht="15.75" customHeight="1">
      <c r="AD307" s="148"/>
      <c r="AE307" s="607"/>
      <c r="AF307" s="148"/>
    </row>
    <row r="308" spans="30:32" ht="15.75" customHeight="1">
      <c r="AD308" s="148"/>
      <c r="AE308" s="607"/>
      <c r="AF308" s="148"/>
    </row>
    <row r="309" spans="30:32" ht="15.75" customHeight="1">
      <c r="AD309" s="148"/>
      <c r="AE309" s="607"/>
      <c r="AF309" s="148"/>
    </row>
    <row r="310" spans="30:32" ht="15.75" customHeight="1">
      <c r="AD310" s="148"/>
      <c r="AE310" s="607"/>
      <c r="AF310" s="148"/>
    </row>
    <row r="311" spans="30:32" ht="15.75" customHeight="1">
      <c r="AD311" s="148"/>
      <c r="AE311" s="607"/>
      <c r="AF311" s="148"/>
    </row>
    <row r="312" spans="30:32" ht="15.75" customHeight="1">
      <c r="AD312" s="148"/>
      <c r="AE312" s="607"/>
      <c r="AF312" s="148"/>
    </row>
    <row r="313" spans="30:32" ht="15.75" customHeight="1">
      <c r="AD313" s="148"/>
      <c r="AE313" s="607"/>
      <c r="AF313" s="148"/>
    </row>
    <row r="314" spans="30:32" ht="15.75" customHeight="1">
      <c r="AD314" s="148"/>
      <c r="AE314" s="607"/>
      <c r="AF314" s="148"/>
    </row>
    <row r="315" spans="30:32" ht="15.75" customHeight="1">
      <c r="AD315" s="148"/>
      <c r="AE315" s="607"/>
      <c r="AF315" s="148"/>
    </row>
    <row r="316" spans="30:32" ht="15.75" customHeight="1">
      <c r="AD316" s="148"/>
      <c r="AE316" s="607"/>
      <c r="AF316" s="148"/>
    </row>
    <row r="317" spans="30:32" ht="15.75" customHeight="1">
      <c r="AD317" s="148"/>
      <c r="AE317" s="607"/>
      <c r="AF317" s="148"/>
    </row>
    <row r="318" spans="30:32" ht="15.75" customHeight="1">
      <c r="AD318" s="148"/>
      <c r="AE318" s="607"/>
      <c r="AF318" s="148"/>
    </row>
    <row r="319" spans="30:32" ht="15.75" customHeight="1">
      <c r="AD319" s="148"/>
      <c r="AE319" s="607"/>
      <c r="AF319" s="148"/>
    </row>
    <row r="320" spans="30:32" ht="15.75" customHeight="1">
      <c r="AD320" s="148"/>
      <c r="AE320" s="607"/>
      <c r="AF320" s="148"/>
    </row>
    <row r="321" spans="30:32" ht="15.75" customHeight="1">
      <c r="AD321" s="148"/>
      <c r="AE321" s="607"/>
      <c r="AF321" s="148"/>
    </row>
    <row r="322" spans="30:32" ht="15.75" customHeight="1">
      <c r="AD322" s="148"/>
      <c r="AE322" s="607"/>
      <c r="AF322" s="148"/>
    </row>
    <row r="323" spans="30:32" ht="15.75" customHeight="1">
      <c r="AD323" s="148"/>
      <c r="AE323" s="607"/>
      <c r="AF323" s="148"/>
    </row>
    <row r="324" spans="30:32" ht="15.75" customHeight="1">
      <c r="AD324" s="148"/>
      <c r="AE324" s="607"/>
      <c r="AF324" s="148"/>
    </row>
    <row r="325" spans="30:32" ht="15.75" customHeight="1">
      <c r="AD325" s="148"/>
      <c r="AE325" s="607"/>
      <c r="AF325" s="148"/>
    </row>
    <row r="326" spans="30:32" ht="15.75" customHeight="1">
      <c r="AD326" s="148"/>
      <c r="AE326" s="607"/>
      <c r="AF326" s="148"/>
    </row>
    <row r="327" spans="30:32" ht="15.75" customHeight="1">
      <c r="AD327" s="148"/>
      <c r="AE327" s="607"/>
      <c r="AF327" s="148"/>
    </row>
    <row r="328" spans="30:32" ht="15.75" customHeight="1">
      <c r="AD328" s="148"/>
      <c r="AE328" s="607"/>
      <c r="AF328" s="148"/>
    </row>
    <row r="329" spans="30:32" ht="15.75" customHeight="1">
      <c r="AD329" s="148"/>
      <c r="AE329" s="607"/>
      <c r="AF329" s="148"/>
    </row>
    <row r="330" spans="30:32" ht="15.75" customHeight="1">
      <c r="AD330" s="148"/>
      <c r="AE330" s="607"/>
      <c r="AF330" s="148"/>
    </row>
    <row r="331" spans="30:32" ht="15.75" customHeight="1">
      <c r="AD331" s="148"/>
      <c r="AE331" s="607"/>
      <c r="AF331" s="148"/>
    </row>
    <row r="332" spans="30:32" ht="15.75" customHeight="1">
      <c r="AD332" s="148"/>
      <c r="AE332" s="607"/>
      <c r="AF332" s="148"/>
    </row>
    <row r="333" spans="30:32" ht="15.75" customHeight="1">
      <c r="AD333" s="148"/>
      <c r="AE333" s="607"/>
      <c r="AF333" s="148"/>
    </row>
    <row r="334" spans="30:32" ht="15.75" customHeight="1">
      <c r="AD334" s="148"/>
      <c r="AE334" s="607"/>
      <c r="AF334" s="148"/>
    </row>
    <row r="335" spans="30:32" ht="15.75" customHeight="1">
      <c r="AD335" s="148"/>
      <c r="AE335" s="607"/>
      <c r="AF335" s="148"/>
    </row>
    <row r="336" spans="30:32" ht="15.75" customHeight="1">
      <c r="AD336" s="148"/>
      <c r="AE336" s="607"/>
      <c r="AF336" s="148"/>
    </row>
    <row r="337" spans="30:32" ht="15.75" customHeight="1">
      <c r="AD337" s="148"/>
      <c r="AE337" s="607"/>
      <c r="AF337" s="148"/>
    </row>
    <row r="338" spans="30:32" ht="15.75" customHeight="1">
      <c r="AD338" s="148"/>
      <c r="AE338" s="607"/>
      <c r="AF338" s="148"/>
    </row>
    <row r="339" spans="30:32" ht="15.75" customHeight="1">
      <c r="AD339" s="148"/>
      <c r="AE339" s="607"/>
      <c r="AF339" s="148"/>
    </row>
    <row r="340" spans="30:32" ht="15.75" customHeight="1">
      <c r="AD340" s="148"/>
      <c r="AE340" s="607"/>
      <c r="AF340" s="148"/>
    </row>
    <row r="341" spans="30:32" ht="15.75" customHeight="1">
      <c r="AD341" s="148"/>
      <c r="AE341" s="607"/>
      <c r="AF341" s="148"/>
    </row>
    <row r="342" spans="30:32" ht="15.75" customHeight="1">
      <c r="AD342" s="148"/>
      <c r="AE342" s="607"/>
      <c r="AF342" s="148"/>
    </row>
    <row r="343" spans="30:32" ht="15.75" customHeight="1">
      <c r="AD343" s="148"/>
      <c r="AE343" s="607"/>
      <c r="AF343" s="148"/>
    </row>
    <row r="344" spans="30:32" ht="15.75" customHeight="1">
      <c r="AD344" s="148"/>
      <c r="AE344" s="607"/>
      <c r="AF344" s="148"/>
    </row>
    <row r="345" spans="30:32" ht="15.75" customHeight="1">
      <c r="AD345" s="148"/>
      <c r="AE345" s="607"/>
      <c r="AF345" s="148"/>
    </row>
    <row r="346" spans="30:32" ht="15.75" customHeight="1">
      <c r="AD346" s="148"/>
      <c r="AE346" s="607"/>
      <c r="AF346" s="148"/>
    </row>
    <row r="347" spans="30:32" ht="15.75" customHeight="1">
      <c r="AD347" s="148"/>
      <c r="AE347" s="607"/>
      <c r="AF347" s="148"/>
    </row>
    <row r="348" spans="30:32" ht="15.75" customHeight="1">
      <c r="AD348" s="148"/>
      <c r="AE348" s="607"/>
      <c r="AF348" s="148"/>
    </row>
    <row r="349" spans="30:32" ht="15.75" customHeight="1">
      <c r="AD349" s="148"/>
      <c r="AE349" s="607"/>
      <c r="AF349" s="148"/>
    </row>
    <row r="350" spans="30:32" ht="15.75" customHeight="1">
      <c r="AD350" s="148"/>
      <c r="AE350" s="607"/>
      <c r="AF350" s="148"/>
    </row>
    <row r="351" spans="30:32" ht="15.75" customHeight="1">
      <c r="AD351" s="148"/>
      <c r="AE351" s="607"/>
      <c r="AF351" s="148"/>
    </row>
    <row r="352" spans="30:32" ht="15.75" customHeight="1">
      <c r="AD352" s="148"/>
      <c r="AE352" s="607"/>
      <c r="AF352" s="148"/>
    </row>
    <row r="353" spans="30:32" ht="15.75" customHeight="1">
      <c r="AD353" s="148"/>
      <c r="AE353" s="607"/>
      <c r="AF353" s="148"/>
    </row>
    <row r="354" spans="30:32" ht="15.75" customHeight="1">
      <c r="AD354" s="148"/>
      <c r="AE354" s="607"/>
      <c r="AF354" s="148"/>
    </row>
    <row r="355" spans="30:32" ht="15.75" customHeight="1">
      <c r="AD355" s="148"/>
      <c r="AE355" s="607"/>
      <c r="AF355" s="148"/>
    </row>
    <row r="356" spans="30:32" ht="15.75" customHeight="1">
      <c r="AD356" s="148"/>
      <c r="AE356" s="607"/>
      <c r="AF356" s="148"/>
    </row>
    <row r="357" spans="30:32" ht="15.75" customHeight="1">
      <c r="AD357" s="148"/>
      <c r="AE357" s="607"/>
      <c r="AF357" s="148"/>
    </row>
    <row r="358" spans="30:32" ht="15.75" customHeight="1">
      <c r="AD358" s="148"/>
      <c r="AE358" s="607"/>
      <c r="AF358" s="148"/>
    </row>
    <row r="359" spans="30:32" ht="15.75" customHeight="1">
      <c r="AD359" s="148"/>
      <c r="AE359" s="607"/>
      <c r="AF359" s="148"/>
    </row>
    <row r="360" spans="30:32" ht="15.75" customHeight="1">
      <c r="AD360" s="148"/>
      <c r="AE360" s="607"/>
      <c r="AF360" s="148"/>
    </row>
    <row r="361" spans="30:32" ht="15.75" customHeight="1">
      <c r="AD361" s="148"/>
      <c r="AE361" s="607"/>
      <c r="AF361" s="148"/>
    </row>
    <row r="362" spans="30:32" ht="15.75" customHeight="1">
      <c r="AD362" s="148"/>
      <c r="AE362" s="607"/>
      <c r="AF362" s="148"/>
    </row>
    <row r="363" spans="30:32" ht="15.75" customHeight="1">
      <c r="AD363" s="148"/>
      <c r="AE363" s="607"/>
      <c r="AF363" s="148"/>
    </row>
    <row r="364" spans="30:32" ht="15.75" customHeight="1">
      <c r="AD364" s="148"/>
      <c r="AE364" s="607"/>
      <c r="AF364" s="148"/>
    </row>
    <row r="365" spans="30:32" ht="15.75" customHeight="1">
      <c r="AD365" s="148"/>
      <c r="AE365" s="607"/>
      <c r="AF365" s="148"/>
    </row>
    <row r="366" spans="30:32" ht="15.75" customHeight="1">
      <c r="AD366" s="148"/>
      <c r="AE366" s="607"/>
      <c r="AF366" s="148"/>
    </row>
    <row r="367" spans="30:32" ht="15.75" customHeight="1">
      <c r="AD367" s="148"/>
      <c r="AE367" s="607"/>
      <c r="AF367" s="148"/>
    </row>
    <row r="368" spans="30:32" ht="15.75" customHeight="1">
      <c r="AD368" s="148"/>
      <c r="AE368" s="607"/>
      <c r="AF368" s="148"/>
    </row>
    <row r="369" spans="30:32" ht="15.75" customHeight="1">
      <c r="AD369" s="148"/>
      <c r="AE369" s="607"/>
      <c r="AF369" s="148"/>
    </row>
    <row r="370" spans="30:32" ht="15.75" customHeight="1">
      <c r="AD370" s="148"/>
      <c r="AE370" s="607"/>
      <c r="AF370" s="148"/>
    </row>
    <row r="371" spans="30:32" ht="15.75" customHeight="1">
      <c r="AD371" s="148"/>
      <c r="AE371" s="607"/>
      <c r="AF371" s="148"/>
    </row>
    <row r="372" spans="30:32" ht="15.75" customHeight="1">
      <c r="AD372" s="148"/>
      <c r="AE372" s="607"/>
      <c r="AF372" s="148"/>
    </row>
    <row r="373" spans="30:32" ht="15.75" customHeight="1">
      <c r="AD373" s="148"/>
      <c r="AE373" s="607"/>
      <c r="AF373" s="148"/>
    </row>
    <row r="374" spans="30:32" ht="15.75" customHeight="1">
      <c r="AD374" s="148"/>
      <c r="AE374" s="607"/>
      <c r="AF374" s="148"/>
    </row>
    <row r="375" spans="30:32" ht="15.75" customHeight="1">
      <c r="AD375" s="148"/>
      <c r="AE375" s="607"/>
      <c r="AF375" s="148"/>
    </row>
    <row r="376" spans="30:32" ht="15.75" customHeight="1">
      <c r="AD376" s="148"/>
      <c r="AE376" s="607"/>
      <c r="AF376" s="148"/>
    </row>
    <row r="377" spans="30:32" ht="15.75" customHeight="1">
      <c r="AD377" s="148"/>
      <c r="AE377" s="607"/>
      <c r="AF377" s="148"/>
    </row>
    <row r="378" spans="30:32" ht="15.75" customHeight="1">
      <c r="AD378" s="148"/>
      <c r="AE378" s="607"/>
      <c r="AF378" s="148"/>
    </row>
    <row r="379" spans="30:32" ht="15.75" customHeight="1">
      <c r="AD379" s="148"/>
      <c r="AE379" s="607"/>
      <c r="AF379" s="148"/>
    </row>
    <row r="380" spans="30:32" ht="15.75" customHeight="1">
      <c r="AD380" s="148"/>
      <c r="AE380" s="607"/>
      <c r="AF380" s="148"/>
    </row>
    <row r="381" spans="30:32" ht="15.75" customHeight="1">
      <c r="AD381" s="148"/>
      <c r="AE381" s="607"/>
      <c r="AF381" s="148"/>
    </row>
    <row r="382" spans="30:32" ht="15.75" customHeight="1">
      <c r="AD382" s="148"/>
      <c r="AE382" s="607"/>
      <c r="AF382" s="148"/>
    </row>
    <row r="383" spans="30:32" ht="15.75" customHeight="1">
      <c r="AD383" s="148"/>
      <c r="AE383" s="607"/>
      <c r="AF383" s="148"/>
    </row>
    <row r="384" spans="30:32" ht="15.75" customHeight="1">
      <c r="AD384" s="148"/>
      <c r="AE384" s="607"/>
      <c r="AF384" s="148"/>
    </row>
    <row r="385" spans="30:32" ht="15.75" customHeight="1">
      <c r="AD385" s="148"/>
      <c r="AE385" s="607"/>
      <c r="AF385" s="148"/>
    </row>
    <row r="386" spans="30:32" ht="15.75" customHeight="1">
      <c r="AD386" s="148"/>
      <c r="AE386" s="607"/>
      <c r="AF386" s="148"/>
    </row>
    <row r="387" spans="30:32" ht="15.75" customHeight="1">
      <c r="AD387" s="148"/>
      <c r="AE387" s="607"/>
      <c r="AF387" s="148"/>
    </row>
    <row r="388" spans="30:32" ht="15.75" customHeight="1">
      <c r="AD388" s="148"/>
      <c r="AE388" s="607"/>
      <c r="AF388" s="148"/>
    </row>
    <row r="389" spans="30:32" ht="15.75" customHeight="1">
      <c r="AD389" s="148"/>
      <c r="AE389" s="607"/>
      <c r="AF389" s="148"/>
    </row>
    <row r="390" spans="30:32" ht="15.75" customHeight="1">
      <c r="AD390" s="148"/>
      <c r="AE390" s="607"/>
      <c r="AF390" s="148"/>
    </row>
    <row r="391" spans="30:32" ht="15.75" customHeight="1">
      <c r="AD391" s="148"/>
      <c r="AE391" s="607"/>
      <c r="AF391" s="148"/>
    </row>
    <row r="392" spans="30:32" ht="15.75" customHeight="1">
      <c r="AD392" s="148"/>
      <c r="AE392" s="607"/>
      <c r="AF392" s="148"/>
    </row>
    <row r="393" spans="30:32" ht="15.75" customHeight="1">
      <c r="AD393" s="148"/>
      <c r="AE393" s="607"/>
      <c r="AF393" s="148"/>
    </row>
    <row r="394" spans="30:32" ht="15.75" customHeight="1">
      <c r="AD394" s="148"/>
      <c r="AE394" s="607"/>
      <c r="AF394" s="148"/>
    </row>
    <row r="395" spans="30:32" ht="15.75" customHeight="1">
      <c r="AD395" s="148"/>
      <c r="AE395" s="607"/>
      <c r="AF395" s="148"/>
    </row>
    <row r="396" spans="30:32" ht="15.75" customHeight="1">
      <c r="AD396" s="148"/>
      <c r="AE396" s="607"/>
      <c r="AF396" s="148"/>
    </row>
    <row r="397" spans="30:32" ht="15.75" customHeight="1">
      <c r="AD397" s="148"/>
      <c r="AE397" s="607"/>
      <c r="AF397" s="148"/>
    </row>
    <row r="398" spans="30:32" ht="15.75" customHeight="1">
      <c r="AD398" s="148"/>
      <c r="AE398" s="607"/>
      <c r="AF398" s="148"/>
    </row>
    <row r="399" spans="30:32" ht="15.75" customHeight="1">
      <c r="AD399" s="148"/>
      <c r="AE399" s="607"/>
      <c r="AF399" s="148"/>
    </row>
    <row r="400" spans="30:32" ht="15.75" customHeight="1">
      <c r="AD400" s="148"/>
      <c r="AE400" s="607"/>
      <c r="AF400" s="148"/>
    </row>
    <row r="401" spans="30:32" ht="15.75" customHeight="1">
      <c r="AD401" s="148"/>
      <c r="AE401" s="607"/>
      <c r="AF401" s="148"/>
    </row>
    <row r="402" spans="30:32" ht="15.75" customHeight="1">
      <c r="AD402" s="148"/>
      <c r="AE402" s="607"/>
      <c r="AF402" s="148"/>
    </row>
    <row r="403" spans="30:32" ht="15.75" customHeight="1">
      <c r="AD403" s="148"/>
      <c r="AE403" s="607"/>
      <c r="AF403" s="148"/>
    </row>
    <row r="404" spans="30:32" ht="15.75" customHeight="1">
      <c r="AD404" s="148"/>
      <c r="AE404" s="607"/>
      <c r="AF404" s="148"/>
    </row>
    <row r="405" spans="30:32" ht="15.75" customHeight="1">
      <c r="AD405" s="148"/>
      <c r="AE405" s="607"/>
      <c r="AF405" s="148"/>
    </row>
    <row r="406" spans="30:32" ht="15.75" customHeight="1">
      <c r="AD406" s="148"/>
      <c r="AE406" s="607"/>
      <c r="AF406" s="148"/>
    </row>
    <row r="407" spans="30:32" ht="15.75" customHeight="1">
      <c r="AD407" s="148"/>
      <c r="AE407" s="607"/>
      <c r="AF407" s="148"/>
    </row>
    <row r="408" spans="30:32" ht="15.75" customHeight="1">
      <c r="AD408" s="148"/>
      <c r="AE408" s="607"/>
      <c r="AF408" s="148"/>
    </row>
    <row r="409" spans="30:32" ht="15.75" customHeight="1">
      <c r="AD409" s="148"/>
      <c r="AE409" s="607"/>
      <c r="AF409" s="148"/>
    </row>
    <row r="410" spans="30:32" ht="15.75" customHeight="1">
      <c r="AD410" s="148"/>
      <c r="AE410" s="607"/>
      <c r="AF410" s="148"/>
    </row>
    <row r="411" spans="30:32" ht="15.75" customHeight="1">
      <c r="AD411" s="148"/>
      <c r="AE411" s="607"/>
      <c r="AF411" s="148"/>
    </row>
    <row r="412" spans="30:32" ht="15.75" customHeight="1">
      <c r="AD412" s="148"/>
      <c r="AE412" s="607"/>
      <c r="AF412" s="148"/>
    </row>
    <row r="413" spans="30:32" ht="15.75" customHeight="1">
      <c r="AD413" s="148"/>
      <c r="AE413" s="607"/>
      <c r="AF413" s="148"/>
    </row>
    <row r="414" spans="30:32" ht="15.75" customHeight="1">
      <c r="AD414" s="148"/>
      <c r="AE414" s="607"/>
      <c r="AF414" s="148"/>
    </row>
    <row r="415" spans="30:32" ht="15.75" customHeight="1">
      <c r="AD415" s="148"/>
      <c r="AE415" s="607"/>
      <c r="AF415" s="148"/>
    </row>
    <row r="416" spans="30:32" ht="15.75" customHeight="1">
      <c r="AD416" s="148"/>
      <c r="AE416" s="607"/>
      <c r="AF416" s="148"/>
    </row>
    <row r="417" spans="30:32" ht="15.75" customHeight="1">
      <c r="AD417" s="148"/>
      <c r="AF417" s="148"/>
    </row>
    <row r="418" spans="30:32" ht="15.75" customHeight="1">
      <c r="AD418" s="148"/>
      <c r="AF418" s="148"/>
    </row>
    <row r="419" spans="30:32" ht="15.75" customHeight="1">
      <c r="AD419" s="148"/>
      <c r="AF419" s="148"/>
    </row>
    <row r="420" spans="30:32" ht="15.75" customHeight="1">
      <c r="AD420" s="148"/>
      <c r="AF420" s="148"/>
    </row>
    <row r="421" spans="30:32" ht="15.75" customHeight="1">
      <c r="AD421" s="148"/>
      <c r="AF421" s="148"/>
    </row>
    <row r="422" spans="30:32" ht="15.75" customHeight="1">
      <c r="AD422" s="148"/>
      <c r="AF422" s="148"/>
    </row>
    <row r="423" spans="30:32" ht="15.75" customHeight="1">
      <c r="AD423" s="148"/>
      <c r="AF423" s="148"/>
    </row>
    <row r="424" spans="30:32" ht="15.75" customHeight="1">
      <c r="AD424" s="148"/>
      <c r="AF424" s="148"/>
    </row>
    <row r="425" spans="30:32" ht="15.75" customHeight="1">
      <c r="AD425" s="148"/>
      <c r="AF425" s="148"/>
    </row>
    <row r="426" spans="30:32" ht="15.75" customHeight="1">
      <c r="AD426" s="148"/>
      <c r="AF426" s="148"/>
    </row>
    <row r="427" spans="30:32" ht="15.75" customHeight="1">
      <c r="AD427" s="148"/>
      <c r="AF427" s="148"/>
    </row>
    <row r="428" spans="30:32" ht="15.75" customHeight="1">
      <c r="AD428" s="148"/>
      <c r="AF428" s="148"/>
    </row>
    <row r="429" spans="30:32" ht="15.75" customHeight="1">
      <c r="AD429" s="148"/>
      <c r="AF429" s="148"/>
    </row>
    <row r="430" spans="30:32" ht="15.75" customHeight="1">
      <c r="AD430" s="148"/>
      <c r="AF430" s="148"/>
    </row>
    <row r="431" spans="30:32" ht="15.75" customHeight="1">
      <c r="AD431" s="148"/>
      <c r="AF431" s="148"/>
    </row>
    <row r="432" spans="30:32" ht="15.75" customHeight="1">
      <c r="AD432" s="148"/>
      <c r="AF432" s="148"/>
    </row>
    <row r="433" spans="30:32" ht="15.75" customHeight="1">
      <c r="AD433" s="148"/>
      <c r="AF433" s="148"/>
    </row>
    <row r="434" spans="30:32" ht="15.75" customHeight="1">
      <c r="AD434" s="148"/>
      <c r="AF434" s="148"/>
    </row>
    <row r="435" spans="30:32" ht="15.75" customHeight="1">
      <c r="AD435" s="148"/>
      <c r="AF435" s="148"/>
    </row>
    <row r="436" spans="30:32" ht="15.75" customHeight="1">
      <c r="AD436" s="148"/>
      <c r="AF436" s="148"/>
    </row>
    <row r="437" spans="30:32" ht="15.75" customHeight="1">
      <c r="AD437" s="148"/>
      <c r="AF437" s="148"/>
    </row>
    <row r="438" spans="30:32" ht="15.75" customHeight="1">
      <c r="AD438" s="148"/>
      <c r="AF438" s="148"/>
    </row>
    <row r="439" spans="30:32" ht="15.75" customHeight="1">
      <c r="AD439" s="148"/>
      <c r="AF439" s="148"/>
    </row>
    <row r="440" spans="30:32" ht="15.75" customHeight="1">
      <c r="AD440" s="148"/>
      <c r="AF440" s="148"/>
    </row>
    <row r="441" spans="30:32" ht="15.75" customHeight="1">
      <c r="AD441" s="148"/>
      <c r="AF441" s="148"/>
    </row>
    <row r="442" spans="30:32" ht="15.75" customHeight="1">
      <c r="AD442" s="148"/>
      <c r="AF442" s="148"/>
    </row>
    <row r="443" spans="30:32" ht="15.75" customHeight="1">
      <c r="AD443" s="148"/>
      <c r="AF443" s="148"/>
    </row>
    <row r="444" spans="30:32" ht="15.75" customHeight="1">
      <c r="AD444" s="148"/>
      <c r="AF444" s="148"/>
    </row>
    <row r="445" spans="30:32" ht="15.75" customHeight="1">
      <c r="AD445" s="148"/>
      <c r="AF445" s="148"/>
    </row>
    <row r="446" spans="30:32" ht="15.75" customHeight="1">
      <c r="AD446" s="148"/>
      <c r="AF446" s="148"/>
    </row>
    <row r="447" spans="30:32" ht="15.75" customHeight="1">
      <c r="AD447" s="148"/>
      <c r="AF447" s="148"/>
    </row>
    <row r="448" spans="30:32" ht="15.75" customHeight="1">
      <c r="AD448" s="148"/>
      <c r="AF448" s="148"/>
    </row>
    <row r="449" spans="30:32" ht="15.75" customHeight="1">
      <c r="AD449" s="148"/>
      <c r="AF449" s="148"/>
    </row>
    <row r="450" spans="30:32" ht="15.75" customHeight="1">
      <c r="AD450" s="148"/>
      <c r="AF450" s="148"/>
    </row>
    <row r="451" spans="30:32" ht="15.75" customHeight="1">
      <c r="AD451" s="148"/>
      <c r="AF451" s="148"/>
    </row>
    <row r="452" spans="30:32" ht="15.75" customHeight="1">
      <c r="AD452" s="148"/>
      <c r="AF452" s="148"/>
    </row>
    <row r="453" spans="30:32" ht="15.75" customHeight="1">
      <c r="AD453" s="148"/>
      <c r="AF453" s="148"/>
    </row>
    <row r="454" spans="30:32" ht="15.75" customHeight="1">
      <c r="AD454" s="148"/>
      <c r="AF454" s="148"/>
    </row>
    <row r="455" spans="30:32" ht="15.75" customHeight="1">
      <c r="AD455" s="148"/>
      <c r="AF455" s="148"/>
    </row>
    <row r="456" spans="30:32" ht="15.75" customHeight="1">
      <c r="AD456" s="148"/>
      <c r="AF456" s="148"/>
    </row>
    <row r="457" spans="30:32" ht="15.75" customHeight="1">
      <c r="AD457" s="148"/>
      <c r="AF457" s="148"/>
    </row>
    <row r="458" spans="30:32" ht="15.75" customHeight="1">
      <c r="AD458" s="148"/>
      <c r="AF458" s="148"/>
    </row>
    <row r="459" spans="30:32" ht="15.75" customHeight="1">
      <c r="AD459" s="148"/>
      <c r="AF459" s="148"/>
    </row>
    <row r="460" spans="30:32" ht="15.75" customHeight="1">
      <c r="AD460" s="148"/>
      <c r="AF460" s="148"/>
    </row>
    <row r="461" spans="30:32" ht="15.75" customHeight="1">
      <c r="AD461" s="148"/>
      <c r="AF461" s="148"/>
    </row>
    <row r="462" spans="30:32" ht="15.75" customHeight="1">
      <c r="AD462" s="148"/>
      <c r="AF462" s="148"/>
    </row>
    <row r="463" spans="30:32" ht="15.75" customHeight="1">
      <c r="AD463" s="148"/>
      <c r="AF463" s="148"/>
    </row>
    <row r="464" spans="30:32" ht="15.75" customHeight="1">
      <c r="AD464" s="148"/>
      <c r="AF464" s="148"/>
    </row>
    <row r="465" spans="30:32" ht="15.75" customHeight="1">
      <c r="AD465" s="148"/>
      <c r="AF465" s="148"/>
    </row>
    <row r="466" spans="30:32" ht="15.75" customHeight="1">
      <c r="AD466" s="148"/>
      <c r="AF466" s="148"/>
    </row>
    <row r="467" spans="30:32" ht="15.75" customHeight="1">
      <c r="AD467" s="148"/>
      <c r="AF467" s="148"/>
    </row>
    <row r="468" spans="30:32" ht="15.75" customHeight="1">
      <c r="AD468" s="148"/>
      <c r="AF468" s="148"/>
    </row>
    <row r="469" spans="30:32" ht="15.75" customHeight="1">
      <c r="AD469" s="148"/>
      <c r="AF469" s="148"/>
    </row>
    <row r="470" spans="30:32" ht="15.75" customHeight="1">
      <c r="AD470" s="148"/>
      <c r="AF470" s="148"/>
    </row>
    <row r="471" spans="30:32" ht="15.75" customHeight="1">
      <c r="AD471" s="148"/>
      <c r="AF471" s="148"/>
    </row>
    <row r="472" spans="30:32" ht="15.75" customHeight="1">
      <c r="AD472" s="148"/>
      <c r="AF472" s="148"/>
    </row>
    <row r="473" spans="30:32" ht="15.75" customHeight="1">
      <c r="AD473" s="148"/>
      <c r="AF473" s="148"/>
    </row>
    <row r="474" spans="30:32" ht="15.75" customHeight="1">
      <c r="AD474" s="148"/>
      <c r="AF474" s="148"/>
    </row>
    <row r="475" spans="30:32" ht="15.75" customHeight="1">
      <c r="AD475" s="148"/>
      <c r="AF475" s="148"/>
    </row>
    <row r="476" spans="30:32" ht="15.75" customHeight="1">
      <c r="AD476" s="148"/>
      <c r="AF476" s="148"/>
    </row>
    <row r="477" spans="30:32" ht="15.75" customHeight="1">
      <c r="AD477" s="148"/>
      <c r="AF477" s="148"/>
    </row>
    <row r="478" spans="30:32" ht="15.75" customHeight="1">
      <c r="AD478" s="148"/>
      <c r="AF478" s="148"/>
    </row>
    <row r="479" spans="30:32" ht="15.75" customHeight="1">
      <c r="AD479" s="148"/>
      <c r="AF479" s="148"/>
    </row>
    <row r="480" spans="30:32" ht="15.75" customHeight="1">
      <c r="AD480" s="148"/>
      <c r="AF480" s="148"/>
    </row>
    <row r="481" spans="30:32" ht="15.75" customHeight="1">
      <c r="AD481" s="148"/>
      <c r="AF481" s="148"/>
    </row>
    <row r="482" spans="30:32" ht="15.75" customHeight="1">
      <c r="AD482" s="148"/>
      <c r="AF482" s="148"/>
    </row>
    <row r="483" spans="30:32" ht="15.75" customHeight="1">
      <c r="AD483" s="148"/>
      <c r="AF483" s="148"/>
    </row>
    <row r="484" spans="30:32" ht="15.75" customHeight="1">
      <c r="AD484" s="148"/>
      <c r="AF484" s="148"/>
    </row>
    <row r="485" spans="30:32" ht="15.75" customHeight="1">
      <c r="AD485" s="148"/>
      <c r="AF485" s="148"/>
    </row>
    <row r="486" spans="30:32" ht="15.75" customHeight="1">
      <c r="AD486" s="148"/>
      <c r="AF486" s="148"/>
    </row>
    <row r="487" spans="30:32" ht="15.75" customHeight="1">
      <c r="AD487" s="148"/>
      <c r="AF487" s="148"/>
    </row>
    <row r="488" spans="30:32" ht="15.75" customHeight="1">
      <c r="AD488" s="148"/>
      <c r="AF488" s="148"/>
    </row>
    <row r="489" spans="30:32" ht="15.75" customHeight="1">
      <c r="AD489" s="148"/>
      <c r="AF489" s="148"/>
    </row>
    <row r="490" spans="30:32" ht="15.75" customHeight="1">
      <c r="AD490" s="148"/>
      <c r="AF490" s="148"/>
    </row>
    <row r="491" spans="30:32" ht="15.75" customHeight="1">
      <c r="AD491" s="148"/>
      <c r="AF491" s="148"/>
    </row>
    <row r="492" spans="30:32" ht="15.75" customHeight="1">
      <c r="AD492" s="148"/>
      <c r="AF492" s="148"/>
    </row>
    <row r="493" spans="30:32" ht="15.75" customHeight="1">
      <c r="AD493" s="148"/>
      <c r="AF493" s="148"/>
    </row>
    <row r="494" spans="30:32" ht="15.75" customHeight="1">
      <c r="AD494" s="148"/>
      <c r="AF494" s="148"/>
    </row>
    <row r="495" spans="30:32" ht="15.75" customHeight="1">
      <c r="AD495" s="148"/>
      <c r="AF495" s="148"/>
    </row>
    <row r="496" spans="30:32" ht="15.75" customHeight="1">
      <c r="AD496" s="148"/>
      <c r="AF496" s="148"/>
    </row>
    <row r="497" spans="30:32" ht="15.75" customHeight="1">
      <c r="AD497" s="148"/>
      <c r="AF497" s="148"/>
    </row>
    <row r="498" spans="30:32" ht="15.75" customHeight="1">
      <c r="AD498" s="148"/>
      <c r="AF498" s="148"/>
    </row>
    <row r="499" spans="30:32" ht="15.75" customHeight="1">
      <c r="AD499" s="148"/>
      <c r="AF499" s="148"/>
    </row>
    <row r="500" spans="30:32" ht="15.75" customHeight="1">
      <c r="AD500" s="148"/>
      <c r="AF500" s="148"/>
    </row>
    <row r="501" spans="30:32" ht="15.75" customHeight="1">
      <c r="AD501" s="148"/>
      <c r="AF501" s="148"/>
    </row>
    <row r="502" spans="30:32" ht="15.75" customHeight="1">
      <c r="AD502" s="148"/>
      <c r="AF502" s="148"/>
    </row>
    <row r="503" spans="30:32" ht="15.75" customHeight="1">
      <c r="AD503" s="148"/>
      <c r="AF503" s="148"/>
    </row>
    <row r="504" spans="30:32" ht="15.75" customHeight="1">
      <c r="AD504" s="148"/>
      <c r="AF504" s="148"/>
    </row>
    <row r="505" spans="30:32" ht="15.75" customHeight="1">
      <c r="AD505" s="148"/>
      <c r="AF505" s="148"/>
    </row>
    <row r="506" spans="30:32" ht="15.75" customHeight="1">
      <c r="AD506" s="148"/>
      <c r="AF506" s="148"/>
    </row>
    <row r="507" spans="30:32" ht="15.75" customHeight="1">
      <c r="AD507" s="148"/>
      <c r="AF507" s="148"/>
    </row>
    <row r="508" spans="30:32" ht="15.75" customHeight="1">
      <c r="AD508" s="148"/>
      <c r="AF508" s="148"/>
    </row>
    <row r="509" spans="30:32" ht="15.75" customHeight="1">
      <c r="AD509" s="148"/>
      <c r="AF509" s="148"/>
    </row>
    <row r="510" spans="30:32" ht="15.75" customHeight="1">
      <c r="AD510" s="148"/>
      <c r="AF510" s="148"/>
    </row>
    <row r="511" spans="30:32" ht="15.75" customHeight="1">
      <c r="AD511" s="148"/>
      <c r="AF511" s="148"/>
    </row>
    <row r="512" spans="30:32" ht="15.75" customHeight="1">
      <c r="AD512" s="148"/>
      <c r="AF512" s="148"/>
    </row>
    <row r="513" spans="30:32" ht="15.75" customHeight="1">
      <c r="AD513" s="148"/>
      <c r="AF513" s="148"/>
    </row>
    <row r="514" spans="30:32" ht="15.75" customHeight="1">
      <c r="AD514" s="148"/>
      <c r="AF514" s="148"/>
    </row>
    <row r="515" spans="30:32" ht="15.75" customHeight="1">
      <c r="AD515" s="148"/>
      <c r="AF515" s="148"/>
    </row>
    <row r="516" spans="30:32" ht="15.75" customHeight="1">
      <c r="AD516" s="148"/>
      <c r="AF516" s="148"/>
    </row>
    <row r="517" spans="30:32" ht="15.75" customHeight="1">
      <c r="AD517" s="148"/>
      <c r="AF517" s="148"/>
    </row>
    <row r="518" spans="30:32" ht="15.75" customHeight="1">
      <c r="AD518" s="148"/>
      <c r="AF518" s="148"/>
    </row>
    <row r="519" spans="30:32" ht="15.75" customHeight="1">
      <c r="AD519" s="148"/>
      <c r="AF519" s="148"/>
    </row>
    <row r="520" spans="30:32" ht="15.75" customHeight="1">
      <c r="AD520" s="148"/>
      <c r="AF520" s="148"/>
    </row>
    <row r="521" spans="30:32" ht="15.75" customHeight="1">
      <c r="AD521" s="148"/>
      <c r="AF521" s="148"/>
    </row>
    <row r="522" spans="30:32" ht="15.75" customHeight="1">
      <c r="AD522" s="148"/>
      <c r="AF522" s="148"/>
    </row>
    <row r="523" spans="30:32" ht="15.75" customHeight="1">
      <c r="AD523" s="148"/>
      <c r="AF523" s="148"/>
    </row>
    <row r="524" spans="30:32" ht="15.75" customHeight="1">
      <c r="AD524" s="148"/>
      <c r="AF524" s="148"/>
    </row>
    <row r="525" spans="30:32" ht="15.75" customHeight="1">
      <c r="AD525" s="148"/>
      <c r="AF525" s="148"/>
    </row>
    <row r="526" spans="30:32" ht="15.75" customHeight="1">
      <c r="AD526" s="148"/>
      <c r="AF526" s="148"/>
    </row>
    <row r="527" spans="30:32" ht="15.75" customHeight="1">
      <c r="AD527" s="148"/>
      <c r="AF527" s="148"/>
    </row>
    <row r="528" spans="30:32" ht="15.75" customHeight="1">
      <c r="AD528" s="148"/>
      <c r="AF528" s="148"/>
    </row>
    <row r="529" spans="30:32" ht="15.75" customHeight="1">
      <c r="AD529" s="148"/>
      <c r="AF529" s="148"/>
    </row>
    <row r="530" spans="30:32" ht="15.75" customHeight="1">
      <c r="AD530" s="148"/>
      <c r="AF530" s="148"/>
    </row>
    <row r="531" spans="30:32" ht="15.75" customHeight="1">
      <c r="AD531" s="148"/>
      <c r="AF531" s="148"/>
    </row>
    <row r="532" spans="30:32" ht="15.75" customHeight="1">
      <c r="AD532" s="148"/>
      <c r="AF532" s="148"/>
    </row>
    <row r="533" spans="30:32" ht="15.75" customHeight="1">
      <c r="AD533" s="148"/>
      <c r="AF533" s="148"/>
    </row>
    <row r="534" spans="30:32" ht="15.75" customHeight="1">
      <c r="AD534" s="148"/>
      <c r="AF534" s="148"/>
    </row>
    <row r="535" spans="30:32" ht="15.75" customHeight="1">
      <c r="AD535" s="148"/>
      <c r="AF535" s="148"/>
    </row>
    <row r="536" spans="30:32" ht="15.75" customHeight="1">
      <c r="AD536" s="148"/>
      <c r="AF536" s="148"/>
    </row>
    <row r="537" spans="30:32" ht="15.75" customHeight="1">
      <c r="AD537" s="148"/>
      <c r="AF537" s="148"/>
    </row>
    <row r="538" spans="30:32" ht="15.75" customHeight="1">
      <c r="AD538" s="148"/>
      <c r="AF538" s="148"/>
    </row>
    <row r="539" spans="30:32" ht="15.75" customHeight="1">
      <c r="AD539" s="148"/>
      <c r="AF539" s="148"/>
    </row>
    <row r="540" spans="30:32" ht="15.75" customHeight="1">
      <c r="AD540" s="148"/>
      <c r="AF540" s="148"/>
    </row>
    <row r="541" spans="30:32" ht="15.75" customHeight="1">
      <c r="AD541" s="148"/>
      <c r="AF541" s="148"/>
    </row>
    <row r="542" spans="30:32" ht="15.75" customHeight="1">
      <c r="AD542" s="148"/>
      <c r="AF542" s="148"/>
    </row>
    <row r="543" spans="30:32" ht="15.75" customHeight="1">
      <c r="AD543" s="148"/>
      <c r="AF543" s="148"/>
    </row>
    <row r="544" spans="30:32" ht="15.75" customHeight="1">
      <c r="AD544" s="148"/>
      <c r="AF544" s="148"/>
    </row>
    <row r="545" spans="30:32" ht="15.75" customHeight="1">
      <c r="AD545" s="148"/>
      <c r="AF545" s="148"/>
    </row>
    <row r="546" spans="30:32" ht="15.75" customHeight="1">
      <c r="AD546" s="148"/>
      <c r="AF546" s="148"/>
    </row>
    <row r="547" spans="30:32" ht="15.75" customHeight="1">
      <c r="AD547" s="148"/>
      <c r="AF547" s="148"/>
    </row>
    <row r="548" spans="30:32" ht="15.75" customHeight="1">
      <c r="AD548" s="148"/>
      <c r="AF548" s="148"/>
    </row>
    <row r="549" spans="30:32" ht="15.75" customHeight="1">
      <c r="AD549" s="148"/>
      <c r="AF549" s="148"/>
    </row>
    <row r="550" spans="30:32" ht="15.75" customHeight="1">
      <c r="AD550" s="148"/>
      <c r="AF550" s="148"/>
    </row>
    <row r="551" spans="30:32" ht="15.75" customHeight="1">
      <c r="AD551" s="148"/>
      <c r="AF551" s="148"/>
    </row>
    <row r="552" spans="30:32" ht="15.75" customHeight="1">
      <c r="AD552" s="148"/>
      <c r="AF552" s="148"/>
    </row>
    <row r="553" spans="30:32" ht="15.75" customHeight="1">
      <c r="AD553" s="148"/>
      <c r="AF553" s="148"/>
    </row>
    <row r="554" spans="30:32" ht="15.75" customHeight="1">
      <c r="AD554" s="148"/>
      <c r="AF554" s="148"/>
    </row>
    <row r="555" spans="30:32" ht="15.75" customHeight="1">
      <c r="AD555" s="148"/>
      <c r="AF555" s="148"/>
    </row>
    <row r="556" spans="30:32" ht="15.75" customHeight="1">
      <c r="AD556" s="148"/>
      <c r="AF556" s="148"/>
    </row>
    <row r="557" spans="30:32" ht="15.75" customHeight="1">
      <c r="AD557" s="148"/>
      <c r="AF557" s="148"/>
    </row>
    <row r="558" spans="30:32" ht="15.75" customHeight="1">
      <c r="AD558" s="148"/>
      <c r="AF558" s="148"/>
    </row>
    <row r="559" spans="30:32" ht="15.75" customHeight="1">
      <c r="AD559" s="148"/>
      <c r="AF559" s="148"/>
    </row>
    <row r="560" spans="30:32" ht="15.75" customHeight="1">
      <c r="AD560" s="148"/>
      <c r="AF560" s="148"/>
    </row>
    <row r="561" spans="30:32" ht="15.75" customHeight="1">
      <c r="AD561" s="148"/>
      <c r="AF561" s="148"/>
    </row>
    <row r="562" spans="30:32" ht="15.75" customHeight="1">
      <c r="AD562" s="148"/>
      <c r="AF562" s="148"/>
    </row>
    <row r="563" spans="30:32" ht="15.75" customHeight="1">
      <c r="AD563" s="148"/>
      <c r="AF563" s="148"/>
    </row>
    <row r="564" spans="30:32" ht="15.75" customHeight="1">
      <c r="AD564" s="148"/>
      <c r="AF564" s="148"/>
    </row>
    <row r="565" spans="30:32" ht="15.75" customHeight="1">
      <c r="AD565" s="148"/>
      <c r="AF565" s="148"/>
    </row>
    <row r="566" spans="30:32" ht="15.75" customHeight="1">
      <c r="AD566" s="148"/>
      <c r="AF566" s="148"/>
    </row>
    <row r="567" spans="30:32" ht="15.75" customHeight="1">
      <c r="AD567" s="148"/>
      <c r="AF567" s="148"/>
    </row>
    <row r="568" spans="30:32" ht="15.75" customHeight="1">
      <c r="AD568" s="148"/>
      <c r="AF568" s="148"/>
    </row>
    <row r="569" spans="30:32" ht="15.75" customHeight="1">
      <c r="AD569" s="148"/>
      <c r="AF569" s="148"/>
    </row>
    <row r="570" spans="30:32" ht="15.75" customHeight="1">
      <c r="AD570" s="148"/>
      <c r="AF570" s="148"/>
    </row>
    <row r="571" spans="30:32" ht="15.75" customHeight="1">
      <c r="AD571" s="148"/>
      <c r="AF571" s="148"/>
    </row>
    <row r="572" spans="30:32" ht="15.75" customHeight="1">
      <c r="AD572" s="148"/>
      <c r="AF572" s="148"/>
    </row>
    <row r="573" spans="30:32" ht="15.75" customHeight="1">
      <c r="AD573" s="148"/>
      <c r="AF573" s="148"/>
    </row>
    <row r="574" spans="30:32" ht="15.75" customHeight="1">
      <c r="AD574" s="148"/>
      <c r="AF574" s="148"/>
    </row>
    <row r="575" spans="30:32" ht="15.75" customHeight="1">
      <c r="AD575" s="148"/>
      <c r="AF575" s="148"/>
    </row>
    <row r="576" spans="30:32" ht="15.75" customHeight="1">
      <c r="AD576" s="148"/>
      <c r="AF576" s="148"/>
    </row>
    <row r="577" spans="30:32" ht="15.75" customHeight="1">
      <c r="AD577" s="148"/>
      <c r="AF577" s="148"/>
    </row>
    <row r="578" spans="30:32" ht="15.75" customHeight="1">
      <c r="AD578" s="148"/>
      <c r="AF578" s="148"/>
    </row>
    <row r="579" spans="30:32" ht="15.75" customHeight="1">
      <c r="AD579" s="148"/>
      <c r="AF579" s="148"/>
    </row>
    <row r="580" spans="30:32" ht="15.75" customHeight="1">
      <c r="AD580" s="148"/>
      <c r="AF580" s="148"/>
    </row>
    <row r="581" spans="30:32" ht="15.75" customHeight="1">
      <c r="AD581" s="148"/>
      <c r="AF581" s="148"/>
    </row>
    <row r="582" spans="30:32" ht="15.75" customHeight="1">
      <c r="AD582" s="148"/>
      <c r="AF582" s="148"/>
    </row>
    <row r="583" spans="30:32" ht="15.75" customHeight="1">
      <c r="AD583" s="148"/>
      <c r="AF583" s="148"/>
    </row>
    <row r="584" spans="30:32" ht="15.75" customHeight="1">
      <c r="AD584" s="148"/>
      <c r="AF584" s="148"/>
    </row>
    <row r="585" spans="30:32" ht="15.75" customHeight="1">
      <c r="AD585" s="148"/>
      <c r="AF585" s="148"/>
    </row>
    <row r="586" spans="30:32" ht="15.75" customHeight="1">
      <c r="AD586" s="148"/>
      <c r="AF586" s="148"/>
    </row>
    <row r="587" spans="30:32" ht="15.75" customHeight="1">
      <c r="AD587" s="148"/>
      <c r="AF587" s="148"/>
    </row>
    <row r="588" spans="30:32" ht="15.75" customHeight="1">
      <c r="AD588" s="148"/>
      <c r="AF588" s="148"/>
    </row>
    <row r="589" spans="30:32" ht="15.75" customHeight="1">
      <c r="AD589" s="148"/>
      <c r="AF589" s="148"/>
    </row>
    <row r="590" spans="30:32" ht="15.75" customHeight="1">
      <c r="AD590" s="148"/>
      <c r="AF590" s="148"/>
    </row>
    <row r="591" spans="30:32" ht="15.75" customHeight="1">
      <c r="AD591" s="148"/>
      <c r="AF591" s="148"/>
    </row>
    <row r="592" spans="30:32" ht="15.75" customHeight="1">
      <c r="AD592" s="148"/>
      <c r="AF592" s="148"/>
    </row>
    <row r="593" spans="30:32" ht="15.75" customHeight="1">
      <c r="AD593" s="148"/>
      <c r="AF593" s="148"/>
    </row>
    <row r="594" spans="30:32" ht="15.75" customHeight="1">
      <c r="AD594" s="148"/>
      <c r="AF594" s="148"/>
    </row>
    <row r="595" spans="30:32" ht="15.75" customHeight="1">
      <c r="AD595" s="148"/>
      <c r="AF595" s="148"/>
    </row>
    <row r="596" spans="30:32" ht="15.75" customHeight="1">
      <c r="AD596" s="148"/>
      <c r="AF596" s="148"/>
    </row>
    <row r="597" spans="30:32" ht="15.75" customHeight="1">
      <c r="AD597" s="148"/>
      <c r="AF597" s="148"/>
    </row>
    <row r="598" spans="30:32" ht="15.75" customHeight="1">
      <c r="AD598" s="148"/>
      <c r="AF598" s="148"/>
    </row>
    <row r="599" spans="30:32" ht="15.75" customHeight="1">
      <c r="AD599" s="148"/>
      <c r="AF599" s="148"/>
    </row>
    <row r="600" spans="30:32" ht="15.75" customHeight="1">
      <c r="AD600" s="148"/>
      <c r="AF600" s="148"/>
    </row>
    <row r="601" spans="30:32" ht="15.75" customHeight="1">
      <c r="AD601" s="148"/>
      <c r="AF601" s="148"/>
    </row>
    <row r="602" spans="30:32" ht="15.75" customHeight="1">
      <c r="AD602" s="148"/>
      <c r="AF602" s="148"/>
    </row>
    <row r="603" spans="30:32" ht="15.75" customHeight="1">
      <c r="AD603" s="148"/>
      <c r="AF603" s="148"/>
    </row>
    <row r="604" spans="30:32" ht="15.75" customHeight="1">
      <c r="AD604" s="148"/>
      <c r="AF604" s="148"/>
    </row>
    <row r="605" spans="30:32" ht="15.75" customHeight="1">
      <c r="AD605" s="148"/>
      <c r="AF605" s="148"/>
    </row>
    <row r="606" spans="30:32" ht="15.75" customHeight="1">
      <c r="AD606" s="148"/>
      <c r="AF606" s="148"/>
    </row>
    <row r="607" spans="30:32" ht="15.75" customHeight="1">
      <c r="AD607" s="148"/>
      <c r="AF607" s="148"/>
    </row>
    <row r="608" spans="30:32" ht="15.75" customHeight="1">
      <c r="AD608" s="148"/>
      <c r="AF608" s="148"/>
    </row>
    <row r="609" spans="30:32" ht="15.75" customHeight="1">
      <c r="AD609" s="148"/>
      <c r="AF609" s="148"/>
    </row>
    <row r="610" spans="30:32" ht="15.75" customHeight="1">
      <c r="AD610" s="148"/>
      <c r="AF610" s="148"/>
    </row>
    <row r="611" spans="30:32" ht="15.75" customHeight="1">
      <c r="AD611" s="148"/>
      <c r="AF611" s="148"/>
    </row>
    <row r="612" spans="30:32" ht="15.75" customHeight="1">
      <c r="AD612" s="148"/>
      <c r="AF612" s="148"/>
    </row>
    <row r="613" spans="30:32" ht="15.75" customHeight="1">
      <c r="AD613" s="148"/>
      <c r="AF613" s="148"/>
    </row>
    <row r="614" spans="30:32" ht="15.75" customHeight="1">
      <c r="AD614" s="148"/>
      <c r="AF614" s="148"/>
    </row>
    <row r="615" spans="30:32" ht="15.75" customHeight="1">
      <c r="AD615" s="148"/>
      <c r="AF615" s="148"/>
    </row>
    <row r="616" spans="30:32" ht="15.75" customHeight="1">
      <c r="AD616" s="148"/>
      <c r="AF616" s="148"/>
    </row>
  </sheetData>
  <autoFilter ref="B21:AL192">
    <filterColumn colId="1" showButton="0"/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</autoFilter>
  <mergeCells count="186">
    <mergeCell ref="C6:AD6"/>
    <mergeCell ref="B10:AD10"/>
    <mergeCell ref="H190:AC190"/>
    <mergeCell ref="H191:AC191"/>
    <mergeCell ref="H192:AC192"/>
    <mergeCell ref="H187:AC187"/>
    <mergeCell ref="H188:AC188"/>
    <mergeCell ref="H189:AC189"/>
    <mergeCell ref="H184:AC184"/>
    <mergeCell ref="H185:AC185"/>
    <mergeCell ref="H186:AC186"/>
    <mergeCell ref="H181:AC181"/>
    <mergeCell ref="H182:AC182"/>
    <mergeCell ref="H183:AC183"/>
    <mergeCell ref="H178:AC178"/>
    <mergeCell ref="H179:AC179"/>
    <mergeCell ref="H180:AC180"/>
    <mergeCell ref="H157:AC157"/>
    <mergeCell ref="H158:AC158"/>
    <mergeCell ref="H159:AC159"/>
    <mergeCell ref="H154:AC154"/>
    <mergeCell ref="H155:AC155"/>
    <mergeCell ref="H156:AC156"/>
    <mergeCell ref="H163:AC163"/>
    <mergeCell ref="P204:T204"/>
    <mergeCell ref="P206:T206"/>
    <mergeCell ref="H169:AC169"/>
    <mergeCell ref="H170:AC170"/>
    <mergeCell ref="H171:AC171"/>
    <mergeCell ref="H166:AC166"/>
    <mergeCell ref="H167:AC167"/>
    <mergeCell ref="H168:AC168"/>
    <mergeCell ref="H175:AC175"/>
    <mergeCell ref="H176:AC176"/>
    <mergeCell ref="H177:AC177"/>
    <mergeCell ref="H172:AC172"/>
    <mergeCell ref="H173:AC173"/>
    <mergeCell ref="H174:AC174"/>
    <mergeCell ref="H164:AC164"/>
    <mergeCell ref="H165:AC165"/>
    <mergeCell ref="H160:AC160"/>
    <mergeCell ref="H161:AC161"/>
    <mergeCell ref="H162:AC162"/>
    <mergeCell ref="H145:AC145"/>
    <mergeCell ref="H146:AC146"/>
    <mergeCell ref="H147:AC147"/>
    <mergeCell ref="H142:AC142"/>
    <mergeCell ref="H143:AC143"/>
    <mergeCell ref="H144:AC144"/>
    <mergeCell ref="H151:AC151"/>
    <mergeCell ref="H152:AC152"/>
    <mergeCell ref="H153:AC153"/>
    <mergeCell ref="H148:AC148"/>
    <mergeCell ref="H149:AC149"/>
    <mergeCell ref="H150:AC150"/>
    <mergeCell ref="H133:AC133"/>
    <mergeCell ref="H134:AC134"/>
    <mergeCell ref="H135:AC135"/>
    <mergeCell ref="H130:AC130"/>
    <mergeCell ref="H131:AC131"/>
    <mergeCell ref="H132:AC132"/>
    <mergeCell ref="H139:AC139"/>
    <mergeCell ref="H140:AC140"/>
    <mergeCell ref="H141:AC141"/>
    <mergeCell ref="H136:AC136"/>
    <mergeCell ref="H137:AC137"/>
    <mergeCell ref="H138:AC138"/>
    <mergeCell ref="H121:AC121"/>
    <mergeCell ref="H122:AC122"/>
    <mergeCell ref="H123:AC123"/>
    <mergeCell ref="H118:AC118"/>
    <mergeCell ref="H119:AC119"/>
    <mergeCell ref="H120:AC120"/>
    <mergeCell ref="H127:AC127"/>
    <mergeCell ref="H128:AC128"/>
    <mergeCell ref="H129:AC129"/>
    <mergeCell ref="H124:AC124"/>
    <mergeCell ref="H125:AC125"/>
    <mergeCell ref="H126:AC126"/>
    <mergeCell ref="H109:AC109"/>
    <mergeCell ref="H110:AC110"/>
    <mergeCell ref="H111:AC111"/>
    <mergeCell ref="H106:AC106"/>
    <mergeCell ref="H107:AC107"/>
    <mergeCell ref="H108:AC108"/>
    <mergeCell ref="H115:AC115"/>
    <mergeCell ref="H116:AC116"/>
    <mergeCell ref="H117:AC117"/>
    <mergeCell ref="H112:AC112"/>
    <mergeCell ref="H113:AC113"/>
    <mergeCell ref="H114:AC114"/>
    <mergeCell ref="H97:AC97"/>
    <mergeCell ref="H98:AC98"/>
    <mergeCell ref="H99:AC99"/>
    <mergeCell ref="H94:AC94"/>
    <mergeCell ref="H95:AC95"/>
    <mergeCell ref="H96:AC96"/>
    <mergeCell ref="H103:AC103"/>
    <mergeCell ref="H104:AC104"/>
    <mergeCell ref="H105:AC105"/>
    <mergeCell ref="H100:AC100"/>
    <mergeCell ref="H101:AC101"/>
    <mergeCell ref="H102:AC102"/>
    <mergeCell ref="H85:AC85"/>
    <mergeCell ref="H86:AC86"/>
    <mergeCell ref="H87:AC87"/>
    <mergeCell ref="H82:AC82"/>
    <mergeCell ref="H83:AC83"/>
    <mergeCell ref="H84:AC84"/>
    <mergeCell ref="H91:AC91"/>
    <mergeCell ref="H92:AC92"/>
    <mergeCell ref="H93:AC93"/>
    <mergeCell ref="H88:AC88"/>
    <mergeCell ref="H89:AC89"/>
    <mergeCell ref="H90:AC90"/>
    <mergeCell ref="H73:AC73"/>
    <mergeCell ref="H74:AC74"/>
    <mergeCell ref="H75:AC75"/>
    <mergeCell ref="H70:AC70"/>
    <mergeCell ref="H71:AC71"/>
    <mergeCell ref="H72:AC72"/>
    <mergeCell ref="H79:AC79"/>
    <mergeCell ref="H80:AC80"/>
    <mergeCell ref="H81:AC81"/>
    <mergeCell ref="H76:AC76"/>
    <mergeCell ref="H77:AC77"/>
    <mergeCell ref="H78:AC78"/>
    <mergeCell ref="H61:AC61"/>
    <mergeCell ref="H62:AC62"/>
    <mergeCell ref="H63:AC63"/>
    <mergeCell ref="H58:AC58"/>
    <mergeCell ref="H59:AC59"/>
    <mergeCell ref="H60:AC60"/>
    <mergeCell ref="H67:AC67"/>
    <mergeCell ref="H68:AC68"/>
    <mergeCell ref="H69:AC69"/>
    <mergeCell ref="H64:AC64"/>
    <mergeCell ref="H65:AC65"/>
    <mergeCell ref="H66:AC66"/>
    <mergeCell ref="H49:AC49"/>
    <mergeCell ref="H50:AC50"/>
    <mergeCell ref="H51:AC51"/>
    <mergeCell ref="H46:AC46"/>
    <mergeCell ref="H47:AC47"/>
    <mergeCell ref="H48:AC48"/>
    <mergeCell ref="H55:AC55"/>
    <mergeCell ref="H56:AC56"/>
    <mergeCell ref="H57:AC57"/>
    <mergeCell ref="H52:AC52"/>
    <mergeCell ref="H53:AC53"/>
    <mergeCell ref="H54:AC54"/>
    <mergeCell ref="H37:AC37"/>
    <mergeCell ref="H38:AC38"/>
    <mergeCell ref="H39:AC39"/>
    <mergeCell ref="H34:AC34"/>
    <mergeCell ref="H35:AC35"/>
    <mergeCell ref="H36:AC36"/>
    <mergeCell ref="H43:AC43"/>
    <mergeCell ref="H44:AC44"/>
    <mergeCell ref="H45:AC45"/>
    <mergeCell ref="H40:AC40"/>
    <mergeCell ref="H41:AC41"/>
    <mergeCell ref="H42:AC42"/>
    <mergeCell ref="H25:AC25"/>
    <mergeCell ref="H26:AC26"/>
    <mergeCell ref="H27:AC27"/>
    <mergeCell ref="H22:AC22"/>
    <mergeCell ref="H23:AC23"/>
    <mergeCell ref="H24:AC24"/>
    <mergeCell ref="H31:AC31"/>
    <mergeCell ref="H32:AC32"/>
    <mergeCell ref="H33:AC33"/>
    <mergeCell ref="H28:AC28"/>
    <mergeCell ref="H29:AC29"/>
    <mergeCell ref="H30:AC30"/>
    <mergeCell ref="B8:AF8"/>
    <mergeCell ref="B12:AF12"/>
    <mergeCell ref="B20:B21"/>
    <mergeCell ref="C20:G21"/>
    <mergeCell ref="H20:AC21"/>
    <mergeCell ref="AF20:AF21"/>
    <mergeCell ref="B16:AF16"/>
    <mergeCell ref="B17:AF17"/>
    <mergeCell ref="H18:AC18"/>
    <mergeCell ref="AD20:AD21"/>
    <mergeCell ref="AE20:AE21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538"/>
  <sheetViews>
    <sheetView showGridLines="0" topLeftCell="A217" zoomScale="80" zoomScaleNormal="80" zoomScaleSheetLayoutView="55" workbookViewId="0">
      <selection activeCell="AC149" sqref="AC149"/>
    </sheetView>
  </sheetViews>
  <sheetFormatPr defaultColWidth="3.28515625" defaultRowHeight="21.75" customHeight="1"/>
  <cols>
    <col min="1" max="1" width="3.28515625" style="440"/>
    <col min="2" max="2" width="4.7109375" style="440" customWidth="1"/>
    <col min="3" max="3" width="11.28515625" style="440" customWidth="1"/>
    <col min="4" max="4" width="1" style="440" customWidth="1"/>
    <col min="5" max="5" width="0.85546875" style="440" customWidth="1"/>
    <col min="6" max="6" width="2.42578125" style="440" hidden="1" customWidth="1"/>
    <col min="7" max="7" width="1.28515625" style="440" customWidth="1"/>
    <col min="8" max="8" width="4.42578125" style="440" customWidth="1"/>
    <col min="9" max="9" width="20.28515625" style="440" bestFit="1" customWidth="1"/>
    <col min="10" max="10" width="1.85546875" style="440" customWidth="1"/>
    <col min="11" max="11" width="3.28515625" style="440" customWidth="1"/>
    <col min="12" max="15" width="3.7109375" style="440" customWidth="1"/>
    <col min="16" max="16" width="0.140625" style="440" customWidth="1"/>
    <col min="17" max="17" width="1.85546875" style="440" customWidth="1"/>
    <col min="18" max="20" width="3" style="440" customWidth="1"/>
    <col min="21" max="21" width="4.42578125" style="440" customWidth="1"/>
    <col min="22" max="22" width="6.5703125" style="440" customWidth="1"/>
    <col min="23" max="23" width="3" style="440" customWidth="1"/>
    <col min="24" max="24" width="5.42578125" style="440" customWidth="1"/>
    <col min="25" max="26" width="3.28515625" style="440" customWidth="1"/>
    <col min="27" max="27" width="3.140625" style="440" customWidth="1"/>
    <col min="28" max="28" width="11.85546875" style="440" customWidth="1"/>
    <col min="29" max="29" width="13.85546875" style="497" customWidth="1"/>
    <col min="30" max="30" width="13.85546875" style="440" customWidth="1"/>
    <col min="31" max="31" width="6" style="516" customWidth="1"/>
    <col min="32" max="32" width="16.28515625" style="747" customWidth="1"/>
    <col min="33" max="33" width="15.5703125" style="610" bestFit="1" customWidth="1"/>
    <col min="34" max="36" width="9.140625" style="440" customWidth="1"/>
    <col min="37" max="37" width="15.7109375" style="440" bestFit="1" customWidth="1"/>
    <col min="38" max="209" width="9.140625" style="440" customWidth="1"/>
    <col min="210" max="210" width="10.140625" style="440" customWidth="1"/>
    <col min="211" max="211" width="1" style="440" customWidth="1"/>
    <col min="212" max="214" width="3.28515625" style="440" customWidth="1"/>
    <col min="215" max="215" width="1.85546875" style="440" customWidth="1"/>
    <col min="216" max="216" width="17.85546875" style="440" customWidth="1"/>
    <col min="217" max="217" width="1.85546875" style="440" customWidth="1"/>
    <col min="218" max="220" width="3.28515625" style="440" customWidth="1"/>
    <col min="221" max="221" width="2.85546875" style="440" customWidth="1"/>
    <col min="222" max="222" width="1.85546875" style="440" customWidth="1"/>
    <col min="223" max="223" width="19.7109375" style="440" customWidth="1"/>
    <col min="224" max="224" width="1.85546875" style="440" customWidth="1"/>
    <col min="225" max="227" width="3" style="440" customWidth="1"/>
    <col min="228" max="228" width="4.42578125" style="440" customWidth="1"/>
    <col min="229" max="230" width="3" style="440" customWidth="1"/>
    <col min="231" max="236" width="3.28515625" style="440" customWidth="1"/>
    <col min="237" max="238" width="9.140625" style="440" customWidth="1"/>
    <col min="239" max="242" width="3.28515625" style="440" customWidth="1"/>
    <col min="243" max="243" width="4.140625" style="440" customWidth="1"/>
    <col min="244" max="244" width="1.7109375" style="440" customWidth="1"/>
    <col min="245" max="249" width="3.28515625" style="440" customWidth="1"/>
    <col min="250" max="250" width="1.7109375" style="440" customWidth="1"/>
    <col min="251" max="16384" width="3.28515625" style="440"/>
  </cols>
  <sheetData>
    <row r="1" spans="2:33" s="362" customFormat="1" ht="21.75" customHeight="1">
      <c r="B1" s="361"/>
      <c r="C1" s="361" t="s">
        <v>1045</v>
      </c>
      <c r="D1" s="361"/>
      <c r="E1" s="361"/>
      <c r="F1" s="361"/>
      <c r="G1" s="361"/>
      <c r="H1" s="361"/>
      <c r="AC1" s="430"/>
      <c r="AE1" s="431"/>
      <c r="AF1" s="361"/>
      <c r="AG1" s="610"/>
    </row>
    <row r="2" spans="2:33" s="362" customFormat="1" ht="21.75" customHeight="1">
      <c r="AC2" s="430"/>
      <c r="AE2" s="431"/>
      <c r="AF2" s="361"/>
      <c r="AG2" s="610"/>
    </row>
    <row r="3" spans="2:33" s="362" customFormat="1" ht="21.75" customHeight="1">
      <c r="C3" s="363" t="s">
        <v>1046</v>
      </c>
      <c r="AC3" s="430"/>
      <c r="AE3" s="431"/>
      <c r="AF3" s="361"/>
      <c r="AG3" s="610"/>
    </row>
    <row r="4" spans="2:33" s="362" customFormat="1" ht="21.75" customHeight="1">
      <c r="C4" s="363" t="s">
        <v>1047</v>
      </c>
      <c r="AC4" s="430"/>
      <c r="AE4" s="431"/>
      <c r="AF4" s="361"/>
      <c r="AG4" s="610"/>
    </row>
    <row r="5" spans="2:33" s="362" customFormat="1" ht="21.75" customHeight="1">
      <c r="AC5" s="430"/>
      <c r="AE5" s="431"/>
      <c r="AF5" s="361"/>
      <c r="AG5" s="610"/>
    </row>
    <row r="6" spans="2:33" s="364" customFormat="1" ht="58.5" customHeight="1">
      <c r="B6" s="909" t="s">
        <v>1413</v>
      </c>
      <c r="C6" s="909"/>
      <c r="D6" s="909"/>
      <c r="E6" s="909"/>
      <c r="F6" s="909"/>
      <c r="G6" s="909"/>
      <c r="H6" s="909"/>
      <c r="I6" s="909"/>
      <c r="J6" s="909"/>
      <c r="K6" s="909"/>
      <c r="L6" s="909"/>
      <c r="M6" s="909"/>
      <c r="N6" s="909"/>
      <c r="O6" s="909"/>
      <c r="P6" s="909"/>
      <c r="Q6" s="909"/>
      <c r="R6" s="909"/>
      <c r="S6" s="909"/>
      <c r="T6" s="909"/>
      <c r="U6" s="909"/>
      <c r="V6" s="909"/>
      <c r="W6" s="909"/>
      <c r="X6" s="909"/>
      <c r="Y6" s="909"/>
      <c r="Z6" s="909"/>
      <c r="AA6" s="909"/>
      <c r="AB6" s="909"/>
      <c r="AC6" s="909"/>
      <c r="AD6" s="909"/>
      <c r="AE6" s="909"/>
      <c r="AF6" s="741"/>
      <c r="AG6" s="610"/>
    </row>
    <row r="7" spans="2:33" s="364" customFormat="1" ht="6.75" customHeight="1" thickBot="1">
      <c r="B7" s="365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432"/>
      <c r="AD7" s="366"/>
      <c r="AE7" s="433"/>
      <c r="AF7" s="741"/>
      <c r="AG7" s="610"/>
    </row>
    <row r="8" spans="2:33" s="364" customFormat="1" ht="21.75" customHeight="1" thickBot="1">
      <c r="B8" s="925" t="s">
        <v>1048</v>
      </c>
      <c r="C8" s="926"/>
      <c r="D8" s="926"/>
      <c r="E8" s="926"/>
      <c r="F8" s="926"/>
      <c r="G8" s="926"/>
      <c r="H8" s="926"/>
      <c r="I8" s="926"/>
      <c r="J8" s="926"/>
      <c r="K8" s="926"/>
      <c r="L8" s="926"/>
      <c r="M8" s="926"/>
      <c r="N8" s="926"/>
      <c r="O8" s="926"/>
      <c r="P8" s="926"/>
      <c r="Q8" s="926"/>
      <c r="R8" s="926"/>
      <c r="S8" s="926"/>
      <c r="T8" s="926"/>
      <c r="U8" s="926"/>
      <c r="V8" s="926"/>
      <c r="W8" s="926"/>
      <c r="X8" s="926"/>
      <c r="Y8" s="926"/>
      <c r="Z8" s="926"/>
      <c r="AA8" s="926"/>
      <c r="AB8" s="926"/>
      <c r="AC8" s="926"/>
      <c r="AD8" s="926"/>
      <c r="AE8" s="927"/>
      <c r="AF8" s="741"/>
      <c r="AG8" s="610"/>
    </row>
    <row r="9" spans="2:33" s="364" customFormat="1" ht="21.75" customHeight="1">
      <c r="B9" s="367"/>
      <c r="C9" s="368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684"/>
      <c r="AD9" s="679"/>
      <c r="AE9" s="434"/>
      <c r="AF9" s="741"/>
      <c r="AG9" s="610"/>
    </row>
    <row r="10" spans="2:33" s="364" customFormat="1" ht="21.75" customHeight="1">
      <c r="B10" s="928" t="s">
        <v>2251</v>
      </c>
      <c r="C10" s="928"/>
      <c r="D10" s="928"/>
      <c r="E10" s="928"/>
      <c r="F10" s="928"/>
      <c r="G10" s="928"/>
      <c r="H10" s="928"/>
      <c r="I10" s="928"/>
      <c r="J10" s="928"/>
      <c r="K10" s="928"/>
      <c r="L10" s="928"/>
      <c r="M10" s="928"/>
      <c r="N10" s="928"/>
      <c r="O10" s="928"/>
      <c r="P10" s="928"/>
      <c r="Q10" s="928"/>
      <c r="R10" s="928"/>
      <c r="S10" s="928"/>
      <c r="T10" s="928"/>
      <c r="U10" s="928"/>
      <c r="V10" s="928"/>
      <c r="W10" s="928"/>
      <c r="X10" s="928"/>
      <c r="Y10" s="928"/>
      <c r="Z10" s="928"/>
      <c r="AA10" s="928"/>
      <c r="AB10" s="928"/>
      <c r="AC10" s="928"/>
      <c r="AD10" s="928"/>
      <c r="AE10" s="928"/>
      <c r="AF10" s="741"/>
      <c r="AG10" s="610"/>
    </row>
    <row r="11" spans="2:33" s="364" customFormat="1" ht="21.75" customHeight="1">
      <c r="B11" s="362"/>
      <c r="C11" s="929"/>
      <c r="D11" s="929"/>
      <c r="E11" s="929"/>
      <c r="F11" s="929"/>
      <c r="G11" s="929"/>
      <c r="H11" s="929"/>
      <c r="I11" s="929"/>
      <c r="J11" s="929"/>
      <c r="K11" s="929"/>
      <c r="L11" s="929"/>
      <c r="M11" s="929"/>
      <c r="N11" s="929"/>
      <c r="O11" s="929"/>
      <c r="P11" s="929"/>
      <c r="Q11" s="929"/>
      <c r="R11" s="929"/>
      <c r="S11" s="929"/>
      <c r="T11" s="929"/>
      <c r="U11" s="929"/>
      <c r="V11" s="929"/>
      <c r="W11" s="929"/>
      <c r="X11" s="929"/>
      <c r="Y11" s="929"/>
      <c r="Z11" s="929"/>
      <c r="AA11" s="929"/>
      <c r="AB11" s="929"/>
      <c r="AC11" s="929"/>
      <c r="AD11" s="683"/>
      <c r="AE11" s="434"/>
      <c r="AF11" s="741"/>
      <c r="AG11" s="610"/>
    </row>
    <row r="12" spans="2:33" s="364" customFormat="1" ht="21.75" customHeight="1" thickBot="1">
      <c r="B12" s="362"/>
      <c r="C12" s="368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684"/>
      <c r="AD12" s="679"/>
      <c r="AE12" s="433"/>
      <c r="AF12" s="741"/>
      <c r="AG12" s="610"/>
    </row>
    <row r="13" spans="2:33" s="364" customFormat="1" ht="21.75" customHeight="1" thickBot="1">
      <c r="B13" s="925" t="s">
        <v>1049</v>
      </c>
      <c r="C13" s="926"/>
      <c r="D13" s="926"/>
      <c r="E13" s="926"/>
      <c r="F13" s="926"/>
      <c r="G13" s="926"/>
      <c r="H13" s="926"/>
      <c r="I13" s="926"/>
      <c r="J13" s="926"/>
      <c r="K13" s="926"/>
      <c r="L13" s="926"/>
      <c r="M13" s="926"/>
      <c r="N13" s="926"/>
      <c r="O13" s="926"/>
      <c r="P13" s="926"/>
      <c r="Q13" s="926"/>
      <c r="R13" s="926"/>
      <c r="S13" s="926"/>
      <c r="T13" s="926"/>
      <c r="U13" s="926"/>
      <c r="V13" s="926"/>
      <c r="W13" s="926"/>
      <c r="X13" s="926"/>
      <c r="Y13" s="926"/>
      <c r="Z13" s="926"/>
      <c r="AA13" s="926"/>
      <c r="AB13" s="926"/>
      <c r="AC13" s="926"/>
      <c r="AD13" s="926"/>
      <c r="AE13" s="927"/>
      <c r="AF13" s="741"/>
      <c r="AG13" s="610"/>
    </row>
    <row r="14" spans="2:33" s="364" customFormat="1" ht="21.75" customHeight="1">
      <c r="B14" s="362"/>
      <c r="C14" s="369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435"/>
      <c r="AD14" s="370"/>
      <c r="AE14" s="434"/>
      <c r="AF14" s="741"/>
      <c r="AG14" s="610"/>
    </row>
    <row r="15" spans="2:33" s="364" customFormat="1" ht="21.75" customHeight="1">
      <c r="B15" s="362"/>
      <c r="C15" s="368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71" t="s">
        <v>1269</v>
      </c>
      <c r="O15" s="372"/>
      <c r="P15" s="365"/>
      <c r="Q15" s="365"/>
      <c r="R15" s="371" t="s">
        <v>1270</v>
      </c>
      <c r="S15" s="372"/>
      <c r="T15" s="368"/>
      <c r="U15" s="365"/>
      <c r="V15" s="365"/>
      <c r="W15" s="365"/>
      <c r="X15" s="365"/>
      <c r="Y15" s="365"/>
      <c r="Z15" s="365"/>
      <c r="AA15" s="365"/>
      <c r="AB15" s="365"/>
      <c r="AC15" s="684"/>
      <c r="AD15" s="679"/>
      <c r="AE15" s="434"/>
      <c r="AF15" s="741"/>
      <c r="AG15" s="610"/>
    </row>
    <row r="16" spans="2:33" s="364" customFormat="1" ht="21.75" customHeight="1" thickBot="1">
      <c r="B16" s="362"/>
      <c r="C16" s="368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684"/>
      <c r="AD16" s="679"/>
      <c r="AE16" s="434"/>
      <c r="AF16" s="741"/>
      <c r="AG16" s="610"/>
    </row>
    <row r="17" spans="2:33" s="363" customFormat="1" ht="21.75" customHeight="1">
      <c r="B17" s="436"/>
      <c r="C17" s="856"/>
      <c r="D17" s="856"/>
      <c r="E17" s="856"/>
      <c r="F17" s="856"/>
      <c r="G17" s="856"/>
      <c r="H17" s="856"/>
      <c r="I17" s="856"/>
      <c r="J17" s="856"/>
      <c r="K17" s="856"/>
      <c r="L17" s="856"/>
      <c r="M17" s="856"/>
      <c r="N17" s="856"/>
      <c r="O17" s="856"/>
      <c r="P17" s="856"/>
      <c r="Q17" s="856"/>
      <c r="R17" s="856"/>
      <c r="S17" s="856"/>
      <c r="T17" s="856"/>
      <c r="U17" s="856"/>
      <c r="V17" s="856"/>
      <c r="W17" s="856"/>
      <c r="X17" s="856"/>
      <c r="Y17" s="856"/>
      <c r="Z17" s="856"/>
      <c r="AA17" s="856"/>
      <c r="AB17" s="856"/>
      <c r="AC17" s="856"/>
      <c r="AD17" s="680"/>
      <c r="AE17" s="437"/>
      <c r="AF17" s="742"/>
      <c r="AG17" s="610"/>
    </row>
    <row r="18" spans="2:33" s="363" customFormat="1" ht="21.75" customHeight="1">
      <c r="B18" s="373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438"/>
      <c r="AD18" s="681"/>
      <c r="AE18" s="375"/>
      <c r="AF18" s="742"/>
      <c r="AG18" s="610"/>
    </row>
    <row r="19" spans="2:33" s="363" customFormat="1" ht="21.75" customHeight="1" thickBot="1">
      <c r="B19" s="373"/>
      <c r="C19" s="374"/>
      <c r="D19" s="374"/>
      <c r="E19" s="374"/>
      <c r="F19" s="374"/>
      <c r="G19" s="374"/>
      <c r="H19" s="859" t="s">
        <v>1271</v>
      </c>
      <c r="I19" s="859"/>
      <c r="J19" s="859"/>
      <c r="K19" s="859"/>
      <c r="L19" s="859"/>
      <c r="M19" s="859"/>
      <c r="N19" s="859"/>
      <c r="O19" s="859"/>
      <c r="P19" s="859"/>
      <c r="Q19" s="859"/>
      <c r="R19" s="859"/>
      <c r="S19" s="859"/>
      <c r="T19" s="859"/>
      <c r="U19" s="859"/>
      <c r="V19" s="859"/>
      <c r="W19" s="859"/>
      <c r="X19" s="859"/>
      <c r="Y19" s="859"/>
      <c r="Z19" s="859"/>
      <c r="AA19" s="859"/>
      <c r="AB19" s="859"/>
      <c r="AC19" s="666" t="s">
        <v>2272</v>
      </c>
      <c r="AD19" s="666" t="s">
        <v>2272</v>
      </c>
      <c r="AE19" s="375"/>
      <c r="AF19" s="742"/>
      <c r="AG19" s="610"/>
    </row>
    <row r="20" spans="2:33" ht="21.75" customHeight="1">
      <c r="B20" s="934" t="s">
        <v>1051</v>
      </c>
      <c r="C20" s="843" t="s">
        <v>1052</v>
      </c>
      <c r="D20" s="844"/>
      <c r="E20" s="844"/>
      <c r="F20" s="844"/>
      <c r="G20" s="936"/>
      <c r="H20" s="847" t="s">
        <v>398</v>
      </c>
      <c r="I20" s="938"/>
      <c r="J20" s="938"/>
      <c r="K20" s="938"/>
      <c r="L20" s="938"/>
      <c r="M20" s="938"/>
      <c r="N20" s="938"/>
      <c r="O20" s="938"/>
      <c r="P20" s="938"/>
      <c r="Q20" s="938"/>
      <c r="R20" s="938"/>
      <c r="S20" s="938"/>
      <c r="T20" s="938"/>
      <c r="U20" s="938"/>
      <c r="V20" s="938"/>
      <c r="W20" s="938"/>
      <c r="X20" s="938"/>
      <c r="Y20" s="938"/>
      <c r="Z20" s="938"/>
      <c r="AA20" s="938"/>
      <c r="AB20" s="938"/>
      <c r="AC20" s="860">
        <v>2016</v>
      </c>
      <c r="AD20" s="860">
        <v>2015</v>
      </c>
      <c r="AE20" s="923" t="s">
        <v>1053</v>
      </c>
      <c r="AF20" s="439"/>
      <c r="AG20" s="611"/>
    </row>
    <row r="21" spans="2:33" ht="21.75" customHeight="1" thickBot="1">
      <c r="B21" s="935"/>
      <c r="C21" s="845"/>
      <c r="D21" s="846"/>
      <c r="E21" s="846"/>
      <c r="F21" s="846"/>
      <c r="G21" s="937"/>
      <c r="H21" s="939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0"/>
      <c r="U21" s="940"/>
      <c r="V21" s="940"/>
      <c r="W21" s="940"/>
      <c r="X21" s="940"/>
      <c r="Y21" s="940"/>
      <c r="Z21" s="940"/>
      <c r="AA21" s="940"/>
      <c r="AB21" s="940"/>
      <c r="AC21" s="861"/>
      <c r="AD21" s="861"/>
      <c r="AE21" s="924"/>
      <c r="AF21" s="439"/>
      <c r="AG21" s="611"/>
    </row>
    <row r="22" spans="2:33" s="444" customFormat="1" ht="21.75" customHeight="1">
      <c r="B22" s="441"/>
      <c r="C22" s="442" t="s">
        <v>1272</v>
      </c>
      <c r="D22" s="382"/>
      <c r="E22" s="382"/>
      <c r="F22" s="382"/>
      <c r="G22" s="383"/>
      <c r="H22" s="931" t="s">
        <v>1273</v>
      </c>
      <c r="I22" s="932"/>
      <c r="J22" s="932"/>
      <c r="K22" s="932"/>
      <c r="L22" s="932"/>
      <c r="M22" s="932"/>
      <c r="N22" s="932"/>
      <c r="O22" s="932"/>
      <c r="P22" s="932"/>
      <c r="Q22" s="932"/>
      <c r="R22" s="932"/>
      <c r="S22" s="932"/>
      <c r="T22" s="932"/>
      <c r="U22" s="932"/>
      <c r="V22" s="932"/>
      <c r="W22" s="932"/>
      <c r="X22" s="932"/>
      <c r="Y22" s="932"/>
      <c r="Z22" s="932"/>
      <c r="AA22" s="932"/>
      <c r="AB22" s="932"/>
      <c r="AC22" s="729">
        <v>182190</v>
      </c>
      <c r="AD22" s="729">
        <v>186037</v>
      </c>
      <c r="AE22" s="443"/>
      <c r="AF22" s="743"/>
      <c r="AG22" s="612"/>
    </row>
    <row r="23" spans="2:33" s="444" customFormat="1" ht="21.75" customHeight="1">
      <c r="B23" s="414"/>
      <c r="C23" s="442" t="s">
        <v>534</v>
      </c>
      <c r="D23" s="445"/>
      <c r="E23" s="445"/>
      <c r="F23" s="445"/>
      <c r="G23" s="446"/>
      <c r="H23" s="871" t="s">
        <v>1274</v>
      </c>
      <c r="I23" s="872"/>
      <c r="J23" s="872"/>
      <c r="K23" s="872"/>
      <c r="L23" s="872"/>
      <c r="M23" s="872"/>
      <c r="N23" s="872"/>
      <c r="O23" s="872"/>
      <c r="P23" s="872"/>
      <c r="Q23" s="872"/>
      <c r="R23" s="872"/>
      <c r="S23" s="872"/>
      <c r="T23" s="872"/>
      <c r="U23" s="872"/>
      <c r="V23" s="872"/>
      <c r="W23" s="872"/>
      <c r="X23" s="872"/>
      <c r="Y23" s="872"/>
      <c r="Z23" s="872"/>
      <c r="AA23" s="872"/>
      <c r="AB23" s="933"/>
      <c r="AC23" s="730">
        <v>25786</v>
      </c>
      <c r="AD23" s="730">
        <v>25786</v>
      </c>
      <c r="AE23" s="447" t="s">
        <v>1275</v>
      </c>
      <c r="AF23" s="743"/>
      <c r="AG23" s="612"/>
    </row>
    <row r="24" spans="2:33" s="444" customFormat="1" ht="21.75" customHeight="1">
      <c r="B24" s="414"/>
      <c r="C24" s="442" t="s">
        <v>1276</v>
      </c>
      <c r="D24" s="445"/>
      <c r="E24" s="445"/>
      <c r="F24" s="445"/>
      <c r="G24" s="446"/>
      <c r="H24" s="871" t="s">
        <v>1277</v>
      </c>
      <c r="I24" s="872"/>
      <c r="J24" s="872"/>
      <c r="K24" s="872"/>
      <c r="L24" s="872"/>
      <c r="M24" s="872"/>
      <c r="N24" s="872"/>
      <c r="O24" s="872"/>
      <c r="P24" s="872"/>
      <c r="Q24" s="872"/>
      <c r="R24" s="872"/>
      <c r="S24" s="872"/>
      <c r="T24" s="872"/>
      <c r="U24" s="872"/>
      <c r="V24" s="872"/>
      <c r="W24" s="872"/>
      <c r="X24" s="872"/>
      <c r="Y24" s="872"/>
      <c r="Z24" s="872"/>
      <c r="AA24" s="872"/>
      <c r="AB24" s="933"/>
      <c r="AC24" s="730">
        <v>155786</v>
      </c>
      <c r="AD24" s="730">
        <v>159598</v>
      </c>
      <c r="AE24" s="448" t="s">
        <v>1056</v>
      </c>
      <c r="AF24" s="743"/>
      <c r="AG24" s="612"/>
    </row>
    <row r="25" spans="2:33" s="444" customFormat="1" ht="21.75" customHeight="1">
      <c r="B25" s="414"/>
      <c r="C25" s="449" t="s">
        <v>535</v>
      </c>
      <c r="D25" s="450"/>
      <c r="E25" s="450"/>
      <c r="F25" s="450"/>
      <c r="G25" s="451"/>
      <c r="H25" s="886" t="s">
        <v>1278</v>
      </c>
      <c r="I25" s="887"/>
      <c r="J25" s="887"/>
      <c r="K25" s="887"/>
      <c r="L25" s="887"/>
      <c r="M25" s="887"/>
      <c r="N25" s="887"/>
      <c r="O25" s="887"/>
      <c r="P25" s="887"/>
      <c r="Q25" s="887"/>
      <c r="R25" s="887"/>
      <c r="S25" s="887"/>
      <c r="T25" s="887"/>
      <c r="U25" s="887"/>
      <c r="V25" s="887"/>
      <c r="W25" s="887"/>
      <c r="X25" s="887"/>
      <c r="Y25" s="887"/>
      <c r="Z25" s="887"/>
      <c r="AA25" s="887"/>
      <c r="AB25" s="930"/>
      <c r="AC25" s="731">
        <v>37399</v>
      </c>
      <c r="AD25" s="731">
        <v>39613</v>
      </c>
      <c r="AE25" s="414"/>
      <c r="AF25" s="743"/>
      <c r="AG25" s="612"/>
    </row>
    <row r="26" spans="2:33" s="444" customFormat="1" ht="21.75" customHeight="1">
      <c r="B26" s="414"/>
      <c r="C26" s="449" t="s">
        <v>1279</v>
      </c>
      <c r="D26" s="408"/>
      <c r="E26" s="408"/>
      <c r="F26" s="408"/>
      <c r="G26" s="409"/>
      <c r="H26" s="886" t="s">
        <v>1280</v>
      </c>
      <c r="I26" s="887"/>
      <c r="J26" s="887"/>
      <c r="K26" s="887"/>
      <c r="L26" s="887"/>
      <c r="M26" s="887"/>
      <c r="N26" s="887"/>
      <c r="O26" s="887"/>
      <c r="P26" s="887"/>
      <c r="Q26" s="887"/>
      <c r="R26" s="887"/>
      <c r="S26" s="887"/>
      <c r="T26" s="887"/>
      <c r="U26" s="887"/>
      <c r="V26" s="887"/>
      <c r="W26" s="887"/>
      <c r="X26" s="887"/>
      <c r="Y26" s="887"/>
      <c r="Z26" s="887"/>
      <c r="AA26" s="887"/>
      <c r="AB26" s="930"/>
      <c r="AC26" s="732">
        <v>0</v>
      </c>
      <c r="AD26" s="732">
        <v>0</v>
      </c>
      <c r="AE26" s="414" t="s">
        <v>1056</v>
      </c>
      <c r="AF26" s="743"/>
      <c r="AG26" s="612"/>
    </row>
    <row r="27" spans="2:33" s="444" customFormat="1" ht="21.75" customHeight="1">
      <c r="B27" s="414"/>
      <c r="C27" s="452" t="s">
        <v>536</v>
      </c>
      <c r="D27" s="453"/>
      <c r="E27" s="453"/>
      <c r="F27" s="453"/>
      <c r="G27" s="454"/>
      <c r="H27" s="862" t="s">
        <v>1281</v>
      </c>
      <c r="I27" s="863"/>
      <c r="J27" s="863"/>
      <c r="K27" s="863"/>
      <c r="L27" s="863"/>
      <c r="M27" s="863"/>
      <c r="N27" s="863"/>
      <c r="O27" s="863"/>
      <c r="P27" s="863"/>
      <c r="Q27" s="863"/>
      <c r="R27" s="863"/>
      <c r="S27" s="863"/>
      <c r="T27" s="863"/>
      <c r="U27" s="863"/>
      <c r="V27" s="863"/>
      <c r="W27" s="863"/>
      <c r="X27" s="863"/>
      <c r="Y27" s="863"/>
      <c r="Z27" s="863"/>
      <c r="AA27" s="863"/>
      <c r="AB27" s="892"/>
      <c r="AC27" s="731">
        <v>0</v>
      </c>
      <c r="AD27" s="731">
        <v>0</v>
      </c>
      <c r="AE27" s="414" t="s">
        <v>1056</v>
      </c>
      <c r="AF27" s="743"/>
      <c r="AG27" s="612"/>
    </row>
    <row r="28" spans="2:33" s="444" customFormat="1" ht="21.75" customHeight="1">
      <c r="B28" s="414"/>
      <c r="C28" s="452" t="s">
        <v>537</v>
      </c>
      <c r="D28" s="453"/>
      <c r="E28" s="453"/>
      <c r="F28" s="453"/>
      <c r="G28" s="454"/>
      <c r="H28" s="862" t="s">
        <v>1282</v>
      </c>
      <c r="I28" s="863"/>
      <c r="J28" s="863"/>
      <c r="K28" s="863"/>
      <c r="L28" s="863"/>
      <c r="M28" s="863"/>
      <c r="N28" s="863"/>
      <c r="O28" s="863"/>
      <c r="P28" s="863"/>
      <c r="Q28" s="863"/>
      <c r="R28" s="863"/>
      <c r="S28" s="863"/>
      <c r="T28" s="863"/>
      <c r="U28" s="863"/>
      <c r="V28" s="863"/>
      <c r="W28" s="863"/>
      <c r="X28" s="863"/>
      <c r="Y28" s="863"/>
      <c r="Z28" s="863"/>
      <c r="AA28" s="863"/>
      <c r="AB28" s="892"/>
      <c r="AC28" s="691">
        <v>0</v>
      </c>
      <c r="AD28" s="691">
        <v>0</v>
      </c>
      <c r="AE28" s="414" t="s">
        <v>1056</v>
      </c>
      <c r="AF28" s="743"/>
      <c r="AG28" s="612"/>
    </row>
    <row r="29" spans="2:33" s="444" customFormat="1" ht="21.75" customHeight="1">
      <c r="B29" s="414"/>
      <c r="C29" s="452" t="s">
        <v>538</v>
      </c>
      <c r="D29" s="453"/>
      <c r="E29" s="453"/>
      <c r="F29" s="453"/>
      <c r="G29" s="454"/>
      <c r="H29" s="862" t="s">
        <v>1283</v>
      </c>
      <c r="I29" s="863"/>
      <c r="J29" s="863"/>
      <c r="K29" s="863"/>
      <c r="L29" s="863"/>
      <c r="M29" s="863"/>
      <c r="N29" s="863"/>
      <c r="O29" s="863"/>
      <c r="P29" s="863"/>
      <c r="Q29" s="863"/>
      <c r="R29" s="863"/>
      <c r="S29" s="863"/>
      <c r="T29" s="863"/>
      <c r="U29" s="863"/>
      <c r="V29" s="863"/>
      <c r="W29" s="863"/>
      <c r="X29" s="863"/>
      <c r="Y29" s="863"/>
      <c r="Z29" s="863"/>
      <c r="AA29" s="863"/>
      <c r="AB29" s="892"/>
      <c r="AC29" s="691">
        <v>0</v>
      </c>
      <c r="AD29" s="691">
        <v>0</v>
      </c>
      <c r="AE29" s="414" t="s">
        <v>1056</v>
      </c>
      <c r="AF29" s="743"/>
      <c r="AG29" s="612"/>
    </row>
    <row r="30" spans="2:33" s="444" customFormat="1" ht="21.75" customHeight="1">
      <c r="B30" s="414"/>
      <c r="C30" s="449" t="s">
        <v>539</v>
      </c>
      <c r="D30" s="450"/>
      <c r="E30" s="450"/>
      <c r="F30" s="450"/>
      <c r="G30" s="451"/>
      <c r="H30" s="886" t="s">
        <v>1284</v>
      </c>
      <c r="I30" s="887"/>
      <c r="J30" s="887"/>
      <c r="K30" s="887"/>
      <c r="L30" s="887"/>
      <c r="M30" s="887"/>
      <c r="N30" s="887"/>
      <c r="O30" s="887"/>
      <c r="P30" s="887"/>
      <c r="Q30" s="887"/>
      <c r="R30" s="887"/>
      <c r="S30" s="887"/>
      <c r="T30" s="887"/>
      <c r="U30" s="887"/>
      <c r="V30" s="887"/>
      <c r="W30" s="887"/>
      <c r="X30" s="887"/>
      <c r="Y30" s="887"/>
      <c r="Z30" s="887"/>
      <c r="AA30" s="887"/>
      <c r="AB30" s="930"/>
      <c r="AC30" s="731">
        <v>102673</v>
      </c>
      <c r="AD30" s="731">
        <v>107301</v>
      </c>
      <c r="AE30" s="414" t="s">
        <v>1056</v>
      </c>
      <c r="AF30" s="743"/>
      <c r="AG30" s="612"/>
    </row>
    <row r="31" spans="2:33" s="444" customFormat="1" ht="21.75" customHeight="1">
      <c r="B31" s="414"/>
      <c r="C31" s="449" t="s">
        <v>540</v>
      </c>
      <c r="D31" s="450"/>
      <c r="E31" s="450"/>
      <c r="F31" s="450"/>
      <c r="G31" s="451"/>
      <c r="H31" s="886" t="s">
        <v>1285</v>
      </c>
      <c r="I31" s="887"/>
      <c r="J31" s="887"/>
      <c r="K31" s="887"/>
      <c r="L31" s="887"/>
      <c r="M31" s="887"/>
      <c r="N31" s="887"/>
      <c r="O31" s="887"/>
      <c r="P31" s="887"/>
      <c r="Q31" s="887"/>
      <c r="R31" s="887"/>
      <c r="S31" s="887"/>
      <c r="T31" s="887"/>
      <c r="U31" s="887"/>
      <c r="V31" s="887"/>
      <c r="W31" s="887"/>
      <c r="X31" s="887"/>
      <c r="Y31" s="887"/>
      <c r="Z31" s="887"/>
      <c r="AA31" s="887"/>
      <c r="AB31" s="930"/>
      <c r="AC31" s="691">
        <v>0</v>
      </c>
      <c r="AD31" s="691">
        <v>0</v>
      </c>
      <c r="AE31" s="414" t="s">
        <v>1056</v>
      </c>
      <c r="AF31" s="743"/>
      <c r="AG31" s="612"/>
    </row>
    <row r="32" spans="2:33" s="444" customFormat="1" ht="21.75" customHeight="1">
      <c r="B32" s="414"/>
      <c r="C32" s="449" t="s">
        <v>541</v>
      </c>
      <c r="D32" s="450"/>
      <c r="E32" s="450"/>
      <c r="F32" s="450"/>
      <c r="G32" s="451"/>
      <c r="H32" s="886" t="s">
        <v>1286</v>
      </c>
      <c r="I32" s="887"/>
      <c r="J32" s="887"/>
      <c r="K32" s="887"/>
      <c r="L32" s="887"/>
      <c r="M32" s="887"/>
      <c r="N32" s="887"/>
      <c r="O32" s="887"/>
      <c r="P32" s="887"/>
      <c r="Q32" s="887"/>
      <c r="R32" s="887"/>
      <c r="S32" s="887"/>
      <c r="T32" s="887"/>
      <c r="U32" s="887"/>
      <c r="V32" s="887"/>
      <c r="W32" s="887"/>
      <c r="X32" s="887"/>
      <c r="Y32" s="887"/>
      <c r="Z32" s="887"/>
      <c r="AA32" s="887"/>
      <c r="AB32" s="930"/>
      <c r="AC32" s="731">
        <v>15714</v>
      </c>
      <c r="AD32" s="731">
        <v>12684</v>
      </c>
      <c r="AE32" s="414" t="s">
        <v>1056</v>
      </c>
      <c r="AF32" s="743"/>
      <c r="AG32" s="612"/>
    </row>
    <row r="33" spans="2:33" s="444" customFormat="1" ht="21.75" customHeight="1">
      <c r="B33" s="414"/>
      <c r="C33" s="442" t="s">
        <v>542</v>
      </c>
      <c r="D33" s="445"/>
      <c r="E33" s="445"/>
      <c r="F33" s="445"/>
      <c r="G33" s="446"/>
      <c r="H33" s="871" t="s">
        <v>1287</v>
      </c>
      <c r="I33" s="872"/>
      <c r="J33" s="872"/>
      <c r="K33" s="872"/>
      <c r="L33" s="872"/>
      <c r="M33" s="872"/>
      <c r="N33" s="872"/>
      <c r="O33" s="872"/>
      <c r="P33" s="872"/>
      <c r="Q33" s="872"/>
      <c r="R33" s="872"/>
      <c r="S33" s="872"/>
      <c r="T33" s="872"/>
      <c r="U33" s="872"/>
      <c r="V33" s="872"/>
      <c r="W33" s="872"/>
      <c r="X33" s="872"/>
      <c r="Y33" s="872"/>
      <c r="Z33" s="872"/>
      <c r="AA33" s="872"/>
      <c r="AB33" s="933"/>
      <c r="AC33" s="730">
        <v>861</v>
      </c>
      <c r="AD33" s="730">
        <v>1087</v>
      </c>
      <c r="AE33" s="448" t="s">
        <v>1056</v>
      </c>
      <c r="AF33" s="743"/>
      <c r="AG33" s="612"/>
    </row>
    <row r="34" spans="2:33" s="444" customFormat="1" ht="21.75" customHeight="1">
      <c r="B34" s="385"/>
      <c r="C34" s="442" t="s">
        <v>1288</v>
      </c>
      <c r="D34" s="445"/>
      <c r="E34" s="445"/>
      <c r="F34" s="445"/>
      <c r="G34" s="446"/>
      <c r="H34" s="871" t="s">
        <v>1289</v>
      </c>
      <c r="I34" s="872"/>
      <c r="J34" s="872"/>
      <c r="K34" s="872"/>
      <c r="L34" s="872"/>
      <c r="M34" s="872"/>
      <c r="N34" s="872"/>
      <c r="O34" s="872"/>
      <c r="P34" s="872"/>
      <c r="Q34" s="872"/>
      <c r="R34" s="872"/>
      <c r="S34" s="872"/>
      <c r="T34" s="872"/>
      <c r="U34" s="872"/>
      <c r="V34" s="872"/>
      <c r="W34" s="872"/>
      <c r="X34" s="872"/>
      <c r="Y34" s="872"/>
      <c r="Z34" s="872"/>
      <c r="AA34" s="872"/>
      <c r="AB34" s="933"/>
      <c r="AC34" s="702">
        <v>0</v>
      </c>
      <c r="AD34" s="702">
        <v>0</v>
      </c>
      <c r="AE34" s="448" t="s">
        <v>1056</v>
      </c>
      <c r="AF34" s="743"/>
      <c r="AG34" s="612"/>
    </row>
    <row r="35" spans="2:33" s="444" customFormat="1" ht="21.75" customHeight="1">
      <c r="B35" s="385"/>
      <c r="C35" s="449" t="s">
        <v>543</v>
      </c>
      <c r="D35" s="450"/>
      <c r="E35" s="450"/>
      <c r="F35" s="450"/>
      <c r="G35" s="451"/>
      <c r="H35" s="886" t="s">
        <v>1290</v>
      </c>
      <c r="I35" s="887"/>
      <c r="J35" s="887"/>
      <c r="K35" s="887"/>
      <c r="L35" s="887"/>
      <c r="M35" s="887"/>
      <c r="N35" s="887"/>
      <c r="O35" s="887"/>
      <c r="P35" s="887"/>
      <c r="Q35" s="887"/>
      <c r="R35" s="887"/>
      <c r="S35" s="887"/>
      <c r="T35" s="887"/>
      <c r="U35" s="887"/>
      <c r="V35" s="887"/>
      <c r="W35" s="887"/>
      <c r="X35" s="887"/>
      <c r="Y35" s="887"/>
      <c r="Z35" s="887"/>
      <c r="AA35" s="887"/>
      <c r="AB35" s="930"/>
      <c r="AC35" s="691">
        <v>0</v>
      </c>
      <c r="AD35" s="691">
        <v>0</v>
      </c>
      <c r="AE35" s="414" t="s">
        <v>1056</v>
      </c>
      <c r="AF35" s="743"/>
      <c r="AG35" s="612"/>
    </row>
    <row r="36" spans="2:33" s="444" customFormat="1" ht="21.75" customHeight="1">
      <c r="B36" s="385"/>
      <c r="C36" s="449" t="s">
        <v>544</v>
      </c>
      <c r="D36" s="450"/>
      <c r="E36" s="450"/>
      <c r="F36" s="450"/>
      <c r="G36" s="451"/>
      <c r="H36" s="886" t="s">
        <v>1291</v>
      </c>
      <c r="I36" s="887"/>
      <c r="J36" s="887"/>
      <c r="K36" s="887"/>
      <c r="L36" s="887"/>
      <c r="M36" s="887"/>
      <c r="N36" s="887"/>
      <c r="O36" s="887"/>
      <c r="P36" s="887"/>
      <c r="Q36" s="887"/>
      <c r="R36" s="887"/>
      <c r="S36" s="887"/>
      <c r="T36" s="887"/>
      <c r="U36" s="887"/>
      <c r="V36" s="887"/>
      <c r="W36" s="887"/>
      <c r="X36" s="887"/>
      <c r="Y36" s="887"/>
      <c r="Z36" s="887"/>
      <c r="AA36" s="887"/>
      <c r="AB36" s="930"/>
      <c r="AC36" s="691">
        <v>0</v>
      </c>
      <c r="AD36" s="691">
        <v>0</v>
      </c>
      <c r="AE36" s="414" t="s">
        <v>1056</v>
      </c>
      <c r="AF36" s="743"/>
      <c r="AG36" s="612"/>
    </row>
    <row r="37" spans="2:33" s="444" customFormat="1" ht="21.75" customHeight="1">
      <c r="B37" s="385"/>
      <c r="C37" s="449" t="s">
        <v>545</v>
      </c>
      <c r="D37" s="450"/>
      <c r="E37" s="450"/>
      <c r="F37" s="450"/>
      <c r="G37" s="451"/>
      <c r="H37" s="886" t="s">
        <v>1292</v>
      </c>
      <c r="I37" s="887"/>
      <c r="J37" s="887"/>
      <c r="K37" s="887"/>
      <c r="L37" s="887"/>
      <c r="M37" s="887"/>
      <c r="N37" s="887"/>
      <c r="O37" s="887"/>
      <c r="P37" s="887"/>
      <c r="Q37" s="887"/>
      <c r="R37" s="887"/>
      <c r="S37" s="887"/>
      <c r="T37" s="887"/>
      <c r="U37" s="887"/>
      <c r="V37" s="887"/>
      <c r="W37" s="887"/>
      <c r="X37" s="887"/>
      <c r="Y37" s="887"/>
      <c r="Z37" s="887"/>
      <c r="AA37" s="887"/>
      <c r="AB37" s="930"/>
      <c r="AC37" s="691">
        <v>0</v>
      </c>
      <c r="AD37" s="691">
        <v>0</v>
      </c>
      <c r="AE37" s="414" t="s">
        <v>1056</v>
      </c>
      <c r="AF37" s="743"/>
      <c r="AG37" s="612"/>
    </row>
    <row r="38" spans="2:33" s="444" customFormat="1" ht="21.75" customHeight="1">
      <c r="B38" s="385"/>
      <c r="C38" s="449" t="s">
        <v>546</v>
      </c>
      <c r="D38" s="450"/>
      <c r="E38" s="450"/>
      <c r="F38" s="450"/>
      <c r="G38" s="451"/>
      <c r="H38" s="886" t="s">
        <v>1293</v>
      </c>
      <c r="I38" s="887"/>
      <c r="J38" s="887"/>
      <c r="K38" s="887"/>
      <c r="L38" s="887"/>
      <c r="M38" s="887"/>
      <c r="N38" s="887"/>
      <c r="O38" s="887"/>
      <c r="P38" s="887"/>
      <c r="Q38" s="887"/>
      <c r="R38" s="887"/>
      <c r="S38" s="887"/>
      <c r="T38" s="887"/>
      <c r="U38" s="887"/>
      <c r="V38" s="887"/>
      <c r="W38" s="887"/>
      <c r="X38" s="887"/>
      <c r="Y38" s="887"/>
      <c r="Z38" s="887"/>
      <c r="AA38" s="887"/>
      <c r="AB38" s="930"/>
      <c r="AC38" s="691">
        <v>0</v>
      </c>
      <c r="AD38" s="691">
        <v>0</v>
      </c>
      <c r="AE38" s="414" t="s">
        <v>1056</v>
      </c>
      <c r="AF38" s="743"/>
      <c r="AG38" s="612"/>
    </row>
    <row r="39" spans="2:33" s="444" customFormat="1" ht="21.75" customHeight="1">
      <c r="B39" s="385"/>
      <c r="C39" s="449" t="s">
        <v>547</v>
      </c>
      <c r="D39" s="450"/>
      <c r="E39" s="450"/>
      <c r="F39" s="450"/>
      <c r="G39" s="451"/>
      <c r="H39" s="886" t="s">
        <v>1294</v>
      </c>
      <c r="I39" s="887"/>
      <c r="J39" s="887"/>
      <c r="K39" s="887"/>
      <c r="L39" s="887"/>
      <c r="M39" s="887"/>
      <c r="N39" s="887"/>
      <c r="O39" s="887"/>
      <c r="P39" s="887"/>
      <c r="Q39" s="887"/>
      <c r="R39" s="887"/>
      <c r="S39" s="887"/>
      <c r="T39" s="887"/>
      <c r="U39" s="887"/>
      <c r="V39" s="887"/>
      <c r="W39" s="887"/>
      <c r="X39" s="887"/>
      <c r="Y39" s="887"/>
      <c r="Z39" s="887"/>
      <c r="AA39" s="887"/>
      <c r="AB39" s="930"/>
      <c r="AC39" s="691">
        <v>0</v>
      </c>
      <c r="AD39" s="691">
        <v>0</v>
      </c>
      <c r="AE39" s="414" t="s">
        <v>1056</v>
      </c>
      <c r="AF39" s="743"/>
      <c r="AG39" s="612"/>
    </row>
    <row r="40" spans="2:33" s="444" customFormat="1" ht="21.75" customHeight="1">
      <c r="B40" s="414"/>
      <c r="C40" s="442" t="s">
        <v>1295</v>
      </c>
      <c r="D40" s="445"/>
      <c r="E40" s="445"/>
      <c r="F40" s="445"/>
      <c r="G40" s="446"/>
      <c r="H40" s="871" t="s">
        <v>1296</v>
      </c>
      <c r="I40" s="872"/>
      <c r="J40" s="872"/>
      <c r="K40" s="872"/>
      <c r="L40" s="872"/>
      <c r="M40" s="872"/>
      <c r="N40" s="872"/>
      <c r="O40" s="872"/>
      <c r="P40" s="872"/>
      <c r="Q40" s="872"/>
      <c r="R40" s="872"/>
      <c r="S40" s="872"/>
      <c r="T40" s="872"/>
      <c r="U40" s="872"/>
      <c r="V40" s="872"/>
      <c r="W40" s="872"/>
      <c r="X40" s="872"/>
      <c r="Y40" s="872"/>
      <c r="Z40" s="872"/>
      <c r="AA40" s="872"/>
      <c r="AB40" s="933"/>
      <c r="AC40" s="668">
        <v>0</v>
      </c>
      <c r="AD40" s="668">
        <v>0</v>
      </c>
      <c r="AE40" s="448" t="s">
        <v>1056</v>
      </c>
      <c r="AF40" s="743"/>
      <c r="AG40" s="612"/>
    </row>
    <row r="41" spans="2:33" s="444" customFormat="1" ht="21.75" customHeight="1">
      <c r="B41" s="385"/>
      <c r="C41" s="449" t="s">
        <v>548</v>
      </c>
      <c r="D41" s="450"/>
      <c r="E41" s="450"/>
      <c r="F41" s="450"/>
      <c r="G41" s="451"/>
      <c r="H41" s="886" t="s">
        <v>1297</v>
      </c>
      <c r="I41" s="887"/>
      <c r="J41" s="887"/>
      <c r="K41" s="887"/>
      <c r="L41" s="887"/>
      <c r="M41" s="887"/>
      <c r="N41" s="887"/>
      <c r="O41" s="887"/>
      <c r="P41" s="887"/>
      <c r="Q41" s="887"/>
      <c r="R41" s="887"/>
      <c r="S41" s="887"/>
      <c r="T41" s="887"/>
      <c r="U41" s="887"/>
      <c r="V41" s="887"/>
      <c r="W41" s="887"/>
      <c r="X41" s="887"/>
      <c r="Y41" s="887"/>
      <c r="Z41" s="887"/>
      <c r="AA41" s="887"/>
      <c r="AB41" s="930"/>
      <c r="AC41" s="691">
        <v>0</v>
      </c>
      <c r="AD41" s="691">
        <v>0</v>
      </c>
      <c r="AE41" s="414" t="s">
        <v>1056</v>
      </c>
      <c r="AF41" s="743"/>
      <c r="AG41" s="612"/>
    </row>
    <row r="42" spans="2:33" s="444" customFormat="1" ht="21.75" customHeight="1">
      <c r="B42" s="385"/>
      <c r="C42" s="449" t="s">
        <v>549</v>
      </c>
      <c r="D42" s="455"/>
      <c r="E42" s="455"/>
      <c r="F42" s="455"/>
      <c r="G42" s="456"/>
      <c r="H42" s="944" t="s">
        <v>1298</v>
      </c>
      <c r="I42" s="945"/>
      <c r="J42" s="945"/>
      <c r="K42" s="945"/>
      <c r="L42" s="945"/>
      <c r="M42" s="945"/>
      <c r="N42" s="945"/>
      <c r="O42" s="945"/>
      <c r="P42" s="945"/>
      <c r="Q42" s="945"/>
      <c r="R42" s="945"/>
      <c r="S42" s="945"/>
      <c r="T42" s="945"/>
      <c r="U42" s="945"/>
      <c r="V42" s="945"/>
      <c r="W42" s="945"/>
      <c r="X42" s="945"/>
      <c r="Y42" s="945"/>
      <c r="Z42" s="945"/>
      <c r="AA42" s="945"/>
      <c r="AB42" s="945"/>
      <c r="AC42" s="691">
        <v>0</v>
      </c>
      <c r="AD42" s="691">
        <v>0</v>
      </c>
      <c r="AE42" s="414" t="s">
        <v>1056</v>
      </c>
      <c r="AF42" s="743"/>
      <c r="AG42" s="612"/>
    </row>
    <row r="43" spans="2:33" s="444" customFormat="1" ht="21.75" customHeight="1">
      <c r="B43" s="385"/>
      <c r="C43" s="449" t="s">
        <v>550</v>
      </c>
      <c r="D43" s="450"/>
      <c r="E43" s="450"/>
      <c r="F43" s="450"/>
      <c r="G43" s="451"/>
      <c r="H43" s="886" t="s">
        <v>1299</v>
      </c>
      <c r="I43" s="887"/>
      <c r="J43" s="887"/>
      <c r="K43" s="887"/>
      <c r="L43" s="887"/>
      <c r="M43" s="887"/>
      <c r="N43" s="887"/>
      <c r="O43" s="887"/>
      <c r="P43" s="887"/>
      <c r="Q43" s="887"/>
      <c r="R43" s="887"/>
      <c r="S43" s="887"/>
      <c r="T43" s="887"/>
      <c r="U43" s="887"/>
      <c r="V43" s="887"/>
      <c r="W43" s="887"/>
      <c r="X43" s="887"/>
      <c r="Y43" s="887"/>
      <c r="Z43" s="887"/>
      <c r="AA43" s="887"/>
      <c r="AB43" s="930"/>
      <c r="AC43" s="731">
        <v>0</v>
      </c>
      <c r="AD43" s="731">
        <v>0</v>
      </c>
      <c r="AE43" s="414" t="s">
        <v>1056</v>
      </c>
      <c r="AF43" s="743"/>
      <c r="AG43" s="612"/>
    </row>
    <row r="44" spans="2:33" s="444" customFormat="1" ht="21.75" customHeight="1">
      <c r="B44" s="385"/>
      <c r="C44" s="442" t="s">
        <v>552</v>
      </c>
      <c r="D44" s="445"/>
      <c r="E44" s="445"/>
      <c r="F44" s="445"/>
      <c r="G44" s="446"/>
      <c r="H44" s="871" t="s">
        <v>1300</v>
      </c>
      <c r="I44" s="872"/>
      <c r="J44" s="872"/>
      <c r="K44" s="872"/>
      <c r="L44" s="872"/>
      <c r="M44" s="872"/>
      <c r="N44" s="872"/>
      <c r="O44" s="872"/>
      <c r="P44" s="872"/>
      <c r="Q44" s="872"/>
      <c r="R44" s="872"/>
      <c r="S44" s="872"/>
      <c r="T44" s="872"/>
      <c r="U44" s="872"/>
      <c r="V44" s="872"/>
      <c r="W44" s="872"/>
      <c r="X44" s="872"/>
      <c r="Y44" s="872"/>
      <c r="Z44" s="872"/>
      <c r="AA44" s="872"/>
      <c r="AB44" s="933"/>
      <c r="AC44" s="730">
        <v>-434</v>
      </c>
      <c r="AD44" s="730">
        <v>-687</v>
      </c>
      <c r="AE44" s="447" t="s">
        <v>1275</v>
      </c>
      <c r="AF44" s="743"/>
      <c r="AG44" s="612"/>
    </row>
    <row r="45" spans="2:33" s="444" customFormat="1" ht="21.75" customHeight="1" thickBot="1">
      <c r="B45" s="398"/>
      <c r="C45" s="457" t="s">
        <v>553</v>
      </c>
      <c r="D45" s="458"/>
      <c r="E45" s="458"/>
      <c r="F45" s="458"/>
      <c r="G45" s="459"/>
      <c r="H45" s="941" t="s">
        <v>1301</v>
      </c>
      <c r="I45" s="942"/>
      <c r="J45" s="942"/>
      <c r="K45" s="942"/>
      <c r="L45" s="942"/>
      <c r="M45" s="942"/>
      <c r="N45" s="942"/>
      <c r="O45" s="942"/>
      <c r="P45" s="942"/>
      <c r="Q45" s="942"/>
      <c r="R45" s="942"/>
      <c r="S45" s="942"/>
      <c r="T45" s="942"/>
      <c r="U45" s="942"/>
      <c r="V45" s="942"/>
      <c r="W45" s="942"/>
      <c r="X45" s="942"/>
      <c r="Y45" s="942"/>
      <c r="Z45" s="942"/>
      <c r="AA45" s="942"/>
      <c r="AB45" s="943"/>
      <c r="AC45" s="733">
        <v>191</v>
      </c>
      <c r="AD45" s="733">
        <v>253</v>
      </c>
      <c r="AE45" s="460" t="s">
        <v>1275</v>
      </c>
      <c r="AF45" s="743"/>
      <c r="AG45" s="612"/>
    </row>
    <row r="46" spans="2:33" s="444" customFormat="1" ht="21.75" customHeight="1">
      <c r="B46" s="397"/>
      <c r="C46" s="461" t="s">
        <v>1302</v>
      </c>
      <c r="D46" s="462"/>
      <c r="E46" s="462"/>
      <c r="F46" s="462"/>
      <c r="G46" s="463"/>
      <c r="H46" s="880" t="s">
        <v>1303</v>
      </c>
      <c r="I46" s="881"/>
      <c r="J46" s="881"/>
      <c r="K46" s="881"/>
      <c r="L46" s="881"/>
      <c r="M46" s="881"/>
      <c r="N46" s="881"/>
      <c r="O46" s="881"/>
      <c r="P46" s="881"/>
      <c r="Q46" s="881"/>
      <c r="R46" s="881"/>
      <c r="S46" s="881"/>
      <c r="T46" s="881"/>
      <c r="U46" s="881"/>
      <c r="V46" s="881"/>
      <c r="W46" s="881"/>
      <c r="X46" s="881"/>
      <c r="Y46" s="881"/>
      <c r="Z46" s="881"/>
      <c r="AA46" s="881"/>
      <c r="AB46" s="946"/>
      <c r="AC46" s="734">
        <v>63395</v>
      </c>
      <c r="AD46" s="734">
        <v>38886</v>
      </c>
      <c r="AE46" s="464" t="s">
        <v>1056</v>
      </c>
      <c r="AF46" s="743"/>
      <c r="AG46" s="612"/>
    </row>
    <row r="47" spans="2:33" s="444" customFormat="1" ht="21.75" customHeight="1">
      <c r="B47" s="385"/>
      <c r="C47" s="442" t="s">
        <v>554</v>
      </c>
      <c r="D47" s="445"/>
      <c r="E47" s="445"/>
      <c r="F47" s="445"/>
      <c r="G47" s="446"/>
      <c r="H47" s="871" t="s">
        <v>1304</v>
      </c>
      <c r="I47" s="872"/>
      <c r="J47" s="872"/>
      <c r="K47" s="872"/>
      <c r="L47" s="872"/>
      <c r="M47" s="872"/>
      <c r="N47" s="872"/>
      <c r="O47" s="872"/>
      <c r="P47" s="872"/>
      <c r="Q47" s="872"/>
      <c r="R47" s="872"/>
      <c r="S47" s="872"/>
      <c r="T47" s="872"/>
      <c r="U47" s="872"/>
      <c r="V47" s="872"/>
      <c r="W47" s="872"/>
      <c r="X47" s="872"/>
      <c r="Y47" s="872"/>
      <c r="Z47" s="872"/>
      <c r="AA47" s="872"/>
      <c r="AB47" s="933"/>
      <c r="AC47" s="730">
        <v>0</v>
      </c>
      <c r="AD47" s="730">
        <v>0</v>
      </c>
      <c r="AE47" s="448" t="s">
        <v>1056</v>
      </c>
      <c r="AF47" s="743"/>
      <c r="AG47" s="612"/>
    </row>
    <row r="48" spans="2:33" s="444" customFormat="1" ht="21.75" customHeight="1">
      <c r="B48" s="385"/>
      <c r="C48" s="442" t="s">
        <v>1305</v>
      </c>
      <c r="D48" s="445"/>
      <c r="E48" s="445"/>
      <c r="F48" s="445"/>
      <c r="G48" s="446"/>
      <c r="H48" s="871" t="s">
        <v>1306</v>
      </c>
      <c r="I48" s="872"/>
      <c r="J48" s="872"/>
      <c r="K48" s="872"/>
      <c r="L48" s="872"/>
      <c r="M48" s="872"/>
      <c r="N48" s="872"/>
      <c r="O48" s="872"/>
      <c r="P48" s="872"/>
      <c r="Q48" s="872"/>
      <c r="R48" s="872"/>
      <c r="S48" s="872"/>
      <c r="T48" s="872"/>
      <c r="U48" s="872"/>
      <c r="V48" s="872"/>
      <c r="W48" s="872"/>
      <c r="X48" s="872"/>
      <c r="Y48" s="872"/>
      <c r="Z48" s="872"/>
      <c r="AA48" s="872"/>
      <c r="AB48" s="933"/>
      <c r="AC48" s="735">
        <v>31357</v>
      </c>
      <c r="AD48" s="735">
        <v>17020</v>
      </c>
      <c r="AE48" s="448" t="s">
        <v>1056</v>
      </c>
      <c r="AF48" s="743"/>
      <c r="AG48" s="612"/>
    </row>
    <row r="49" spans="2:33" s="444" customFormat="1" ht="21.75" customHeight="1">
      <c r="B49" s="385"/>
      <c r="C49" s="449" t="s">
        <v>555</v>
      </c>
      <c r="D49" s="450"/>
      <c r="E49" s="450"/>
      <c r="F49" s="450"/>
      <c r="G49" s="451"/>
      <c r="H49" s="886" t="s">
        <v>1307</v>
      </c>
      <c r="I49" s="887"/>
      <c r="J49" s="887"/>
      <c r="K49" s="887"/>
      <c r="L49" s="887"/>
      <c r="M49" s="887"/>
      <c r="N49" s="887"/>
      <c r="O49" s="887"/>
      <c r="P49" s="887"/>
      <c r="Q49" s="887"/>
      <c r="R49" s="887"/>
      <c r="S49" s="887"/>
      <c r="T49" s="887"/>
      <c r="U49" s="887"/>
      <c r="V49" s="887"/>
      <c r="W49" s="887"/>
      <c r="X49" s="887"/>
      <c r="Y49" s="887"/>
      <c r="Z49" s="887"/>
      <c r="AA49" s="887"/>
      <c r="AB49" s="930"/>
      <c r="AC49" s="731">
        <v>18579</v>
      </c>
      <c r="AD49" s="731">
        <v>9136</v>
      </c>
      <c r="AE49" s="414" t="s">
        <v>1056</v>
      </c>
      <c r="AF49" s="743"/>
      <c r="AG49" s="612"/>
    </row>
    <row r="50" spans="2:33" s="444" customFormat="1" ht="21.75" customHeight="1">
      <c r="B50" s="385"/>
      <c r="C50" s="449" t="s">
        <v>556</v>
      </c>
      <c r="D50" s="450"/>
      <c r="E50" s="450"/>
      <c r="F50" s="450"/>
      <c r="G50" s="451"/>
      <c r="H50" s="886" t="s">
        <v>1308</v>
      </c>
      <c r="I50" s="887"/>
      <c r="J50" s="887"/>
      <c r="K50" s="887"/>
      <c r="L50" s="887"/>
      <c r="M50" s="887"/>
      <c r="N50" s="887"/>
      <c r="O50" s="887"/>
      <c r="P50" s="887"/>
      <c r="Q50" s="887"/>
      <c r="R50" s="887"/>
      <c r="S50" s="887"/>
      <c r="T50" s="887"/>
      <c r="U50" s="887"/>
      <c r="V50" s="887"/>
      <c r="W50" s="887"/>
      <c r="X50" s="887"/>
      <c r="Y50" s="887"/>
      <c r="Z50" s="887"/>
      <c r="AA50" s="887"/>
      <c r="AB50" s="930"/>
      <c r="AC50" s="731">
        <v>1805</v>
      </c>
      <c r="AD50" s="731">
        <v>793</v>
      </c>
      <c r="AE50" s="414" t="s">
        <v>1056</v>
      </c>
      <c r="AF50" s="743"/>
      <c r="AG50" s="612"/>
    </row>
    <row r="51" spans="2:33" s="444" customFormat="1" ht="21.75" customHeight="1">
      <c r="B51" s="385"/>
      <c r="C51" s="449" t="s">
        <v>557</v>
      </c>
      <c r="D51" s="450"/>
      <c r="E51" s="450"/>
      <c r="F51" s="450"/>
      <c r="G51" s="451"/>
      <c r="H51" s="886" t="s">
        <v>1309</v>
      </c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930"/>
      <c r="AC51" s="691">
        <v>0</v>
      </c>
      <c r="AD51" s="691">
        <v>0</v>
      </c>
      <c r="AE51" s="414" t="s">
        <v>1056</v>
      </c>
      <c r="AF51" s="743"/>
      <c r="AG51" s="612"/>
    </row>
    <row r="52" spans="2:33" s="444" customFormat="1" ht="21.75" customHeight="1">
      <c r="B52" s="385"/>
      <c r="C52" s="449" t="s">
        <v>558</v>
      </c>
      <c r="D52" s="450"/>
      <c r="E52" s="450"/>
      <c r="F52" s="450"/>
      <c r="G52" s="451"/>
      <c r="H52" s="886" t="s">
        <v>1310</v>
      </c>
      <c r="I52" s="887"/>
      <c r="J52" s="887"/>
      <c r="K52" s="887"/>
      <c r="L52" s="887"/>
      <c r="M52" s="887"/>
      <c r="N52" s="887"/>
      <c r="O52" s="887"/>
      <c r="P52" s="887"/>
      <c r="Q52" s="887"/>
      <c r="R52" s="887"/>
      <c r="S52" s="887"/>
      <c r="T52" s="887"/>
      <c r="U52" s="887"/>
      <c r="V52" s="887"/>
      <c r="W52" s="887"/>
      <c r="X52" s="887"/>
      <c r="Y52" s="887"/>
      <c r="Z52" s="887"/>
      <c r="AA52" s="887"/>
      <c r="AB52" s="930"/>
      <c r="AC52" s="731">
        <v>10221</v>
      </c>
      <c r="AD52" s="731">
        <v>7091</v>
      </c>
      <c r="AE52" s="414" t="s">
        <v>1056</v>
      </c>
      <c r="AF52" s="743"/>
      <c r="AG52" s="612"/>
    </row>
    <row r="53" spans="2:33" s="444" customFormat="1" ht="21.75" customHeight="1">
      <c r="B53" s="385"/>
      <c r="C53" s="449" t="s">
        <v>559</v>
      </c>
      <c r="D53" s="450"/>
      <c r="E53" s="450"/>
      <c r="F53" s="450"/>
      <c r="G53" s="451"/>
      <c r="H53" s="886" t="s">
        <v>1311</v>
      </c>
      <c r="I53" s="887"/>
      <c r="J53" s="887"/>
      <c r="K53" s="887"/>
      <c r="L53" s="887"/>
      <c r="M53" s="887"/>
      <c r="N53" s="887"/>
      <c r="O53" s="887"/>
      <c r="P53" s="887"/>
      <c r="Q53" s="887"/>
      <c r="R53" s="887"/>
      <c r="S53" s="887"/>
      <c r="T53" s="887"/>
      <c r="U53" s="887"/>
      <c r="V53" s="887"/>
      <c r="W53" s="887"/>
      <c r="X53" s="887"/>
      <c r="Y53" s="887"/>
      <c r="Z53" s="887"/>
      <c r="AA53" s="887"/>
      <c r="AB53" s="930"/>
      <c r="AC53" s="731">
        <v>752</v>
      </c>
      <c r="AD53" s="731">
        <v>0</v>
      </c>
      <c r="AE53" s="414" t="s">
        <v>1056</v>
      </c>
      <c r="AF53" s="743"/>
      <c r="AG53" s="612"/>
    </row>
    <row r="54" spans="2:33" s="444" customFormat="1" ht="21.75" customHeight="1">
      <c r="B54" s="385"/>
      <c r="C54" s="442" t="s">
        <v>1312</v>
      </c>
      <c r="D54" s="445"/>
      <c r="E54" s="445"/>
      <c r="F54" s="445"/>
      <c r="G54" s="446"/>
      <c r="H54" s="871" t="s">
        <v>1313</v>
      </c>
      <c r="I54" s="872"/>
      <c r="J54" s="872"/>
      <c r="K54" s="872"/>
      <c r="L54" s="872"/>
      <c r="M54" s="872"/>
      <c r="N54" s="872"/>
      <c r="O54" s="872"/>
      <c r="P54" s="872"/>
      <c r="Q54" s="872"/>
      <c r="R54" s="872"/>
      <c r="S54" s="872"/>
      <c r="T54" s="872"/>
      <c r="U54" s="872"/>
      <c r="V54" s="872"/>
      <c r="W54" s="872"/>
      <c r="X54" s="872"/>
      <c r="Y54" s="872"/>
      <c r="Z54" s="872"/>
      <c r="AA54" s="872"/>
      <c r="AB54" s="933"/>
      <c r="AC54" s="702">
        <v>0</v>
      </c>
      <c r="AD54" s="702">
        <v>0</v>
      </c>
      <c r="AE54" s="448" t="s">
        <v>1056</v>
      </c>
      <c r="AF54" s="743"/>
      <c r="AG54" s="612"/>
    </row>
    <row r="55" spans="2:33" s="444" customFormat="1" ht="21.75" customHeight="1">
      <c r="B55" s="385"/>
      <c r="C55" s="449" t="s">
        <v>560</v>
      </c>
      <c r="D55" s="450"/>
      <c r="E55" s="450"/>
      <c r="F55" s="450"/>
      <c r="G55" s="451"/>
      <c r="H55" s="886" t="s">
        <v>1314</v>
      </c>
      <c r="I55" s="887"/>
      <c r="J55" s="887"/>
      <c r="K55" s="887"/>
      <c r="L55" s="887"/>
      <c r="M55" s="887"/>
      <c r="N55" s="887"/>
      <c r="O55" s="887"/>
      <c r="P55" s="887"/>
      <c r="Q55" s="887"/>
      <c r="R55" s="887"/>
      <c r="S55" s="887"/>
      <c r="T55" s="887"/>
      <c r="U55" s="887"/>
      <c r="V55" s="887"/>
      <c r="W55" s="887"/>
      <c r="X55" s="887"/>
      <c r="Y55" s="887"/>
      <c r="Z55" s="887"/>
      <c r="AA55" s="887"/>
      <c r="AB55" s="930"/>
      <c r="AC55" s="691">
        <v>0</v>
      </c>
      <c r="AD55" s="691">
        <v>0</v>
      </c>
      <c r="AE55" s="414" t="s">
        <v>1056</v>
      </c>
      <c r="AF55" s="743"/>
      <c r="AG55" s="612"/>
    </row>
    <row r="56" spans="2:33" s="444" customFormat="1" ht="21.75" customHeight="1">
      <c r="B56" s="385"/>
      <c r="C56" s="449" t="s">
        <v>561</v>
      </c>
      <c r="D56" s="450"/>
      <c r="E56" s="450"/>
      <c r="F56" s="450"/>
      <c r="G56" s="451"/>
      <c r="H56" s="886" t="s">
        <v>1315</v>
      </c>
      <c r="I56" s="887"/>
      <c r="J56" s="887"/>
      <c r="K56" s="887"/>
      <c r="L56" s="887"/>
      <c r="M56" s="887"/>
      <c r="N56" s="887"/>
      <c r="O56" s="887"/>
      <c r="P56" s="887"/>
      <c r="Q56" s="887"/>
      <c r="R56" s="887"/>
      <c r="S56" s="887"/>
      <c r="T56" s="887"/>
      <c r="U56" s="887"/>
      <c r="V56" s="887"/>
      <c r="W56" s="887"/>
      <c r="X56" s="887"/>
      <c r="Y56" s="887"/>
      <c r="Z56" s="887"/>
      <c r="AA56" s="887"/>
      <c r="AB56" s="930"/>
      <c r="AC56" s="691">
        <v>0</v>
      </c>
      <c r="AD56" s="691">
        <v>0</v>
      </c>
      <c r="AE56" s="414" t="s">
        <v>1056</v>
      </c>
      <c r="AF56" s="743"/>
      <c r="AG56" s="612"/>
    </row>
    <row r="57" spans="2:33" s="444" customFormat="1" ht="21.75" customHeight="1">
      <c r="B57" s="385"/>
      <c r="C57" s="449" t="s">
        <v>562</v>
      </c>
      <c r="D57" s="450"/>
      <c r="E57" s="450"/>
      <c r="F57" s="450"/>
      <c r="G57" s="451"/>
      <c r="H57" s="886" t="s">
        <v>1316</v>
      </c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930"/>
      <c r="AC57" s="691">
        <v>0</v>
      </c>
      <c r="AD57" s="691">
        <v>0</v>
      </c>
      <c r="AE57" s="414" t="s">
        <v>1056</v>
      </c>
      <c r="AF57" s="743"/>
      <c r="AG57" s="612"/>
    </row>
    <row r="58" spans="2:33" s="444" customFormat="1" ht="21.75" customHeight="1">
      <c r="B58" s="385"/>
      <c r="C58" s="449" t="s">
        <v>563</v>
      </c>
      <c r="D58" s="450"/>
      <c r="E58" s="450"/>
      <c r="F58" s="450"/>
      <c r="G58" s="451"/>
      <c r="H58" s="886" t="s">
        <v>1317</v>
      </c>
      <c r="I58" s="887"/>
      <c r="J58" s="887"/>
      <c r="K58" s="887"/>
      <c r="L58" s="887"/>
      <c r="M58" s="887"/>
      <c r="N58" s="887"/>
      <c r="O58" s="887"/>
      <c r="P58" s="887"/>
      <c r="Q58" s="887"/>
      <c r="R58" s="887"/>
      <c r="S58" s="887"/>
      <c r="T58" s="887"/>
      <c r="U58" s="887"/>
      <c r="V58" s="887"/>
      <c r="W58" s="887"/>
      <c r="X58" s="887"/>
      <c r="Y58" s="887"/>
      <c r="Z58" s="887"/>
      <c r="AA58" s="887"/>
      <c r="AB58" s="930"/>
      <c r="AC58" s="691">
        <v>0</v>
      </c>
      <c r="AD58" s="691">
        <v>0</v>
      </c>
      <c r="AE58" s="414" t="s">
        <v>1056</v>
      </c>
      <c r="AF58" s="743"/>
      <c r="AG58" s="612"/>
    </row>
    <row r="59" spans="2:33" s="444" customFormat="1" ht="21.75" customHeight="1">
      <c r="B59" s="385"/>
      <c r="C59" s="449" t="s">
        <v>564</v>
      </c>
      <c r="D59" s="450"/>
      <c r="E59" s="450"/>
      <c r="F59" s="450"/>
      <c r="G59" s="451"/>
      <c r="H59" s="886" t="s">
        <v>1318</v>
      </c>
      <c r="I59" s="887"/>
      <c r="J59" s="887"/>
      <c r="K59" s="887"/>
      <c r="L59" s="887"/>
      <c r="M59" s="887"/>
      <c r="N59" s="887"/>
      <c r="O59" s="887"/>
      <c r="P59" s="887"/>
      <c r="Q59" s="887"/>
      <c r="R59" s="887"/>
      <c r="S59" s="887"/>
      <c r="T59" s="887"/>
      <c r="U59" s="887"/>
      <c r="V59" s="887"/>
      <c r="W59" s="887"/>
      <c r="X59" s="887"/>
      <c r="Y59" s="887"/>
      <c r="Z59" s="887"/>
      <c r="AA59" s="887"/>
      <c r="AB59" s="930"/>
      <c r="AC59" s="691">
        <v>0</v>
      </c>
      <c r="AD59" s="691">
        <v>0</v>
      </c>
      <c r="AE59" s="414" t="s">
        <v>1056</v>
      </c>
      <c r="AF59" s="743"/>
      <c r="AG59" s="612"/>
    </row>
    <row r="60" spans="2:33" s="444" customFormat="1" ht="21.75" customHeight="1">
      <c r="B60" s="385"/>
      <c r="C60" s="449" t="s">
        <v>565</v>
      </c>
      <c r="D60" s="450"/>
      <c r="E60" s="450"/>
      <c r="F60" s="450"/>
      <c r="G60" s="451"/>
      <c r="H60" s="886" t="s">
        <v>1319</v>
      </c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930"/>
      <c r="AC60" s="691">
        <v>0</v>
      </c>
      <c r="AD60" s="691">
        <v>0</v>
      </c>
      <c r="AE60" s="414" t="s">
        <v>1056</v>
      </c>
      <c r="AF60" s="743"/>
      <c r="AG60" s="612"/>
    </row>
    <row r="61" spans="2:33" s="444" customFormat="1" ht="21.75" customHeight="1">
      <c r="B61" s="385"/>
      <c r="C61" s="449" t="s">
        <v>566</v>
      </c>
      <c r="D61" s="450"/>
      <c r="E61" s="450"/>
      <c r="F61" s="450"/>
      <c r="G61" s="451"/>
      <c r="H61" s="886" t="s">
        <v>1320</v>
      </c>
      <c r="I61" s="887"/>
      <c r="J61" s="887"/>
      <c r="K61" s="887"/>
      <c r="L61" s="887"/>
      <c r="M61" s="887"/>
      <c r="N61" s="887"/>
      <c r="O61" s="887"/>
      <c r="P61" s="887"/>
      <c r="Q61" s="887"/>
      <c r="R61" s="887"/>
      <c r="S61" s="887"/>
      <c r="T61" s="887"/>
      <c r="U61" s="887"/>
      <c r="V61" s="887"/>
      <c r="W61" s="887"/>
      <c r="X61" s="887"/>
      <c r="Y61" s="887"/>
      <c r="Z61" s="887"/>
      <c r="AA61" s="887"/>
      <c r="AB61" s="930"/>
      <c r="AC61" s="691">
        <v>0</v>
      </c>
      <c r="AD61" s="691">
        <v>0</v>
      </c>
      <c r="AE61" s="414" t="s">
        <v>1056</v>
      </c>
      <c r="AF61" s="743"/>
      <c r="AG61" s="612"/>
    </row>
    <row r="62" spans="2:33" s="444" customFormat="1" ht="21.75" customHeight="1">
      <c r="B62" s="385"/>
      <c r="C62" s="442" t="s">
        <v>1321</v>
      </c>
      <c r="D62" s="445"/>
      <c r="E62" s="445"/>
      <c r="F62" s="445"/>
      <c r="G62" s="446"/>
      <c r="H62" s="871" t="s">
        <v>1322</v>
      </c>
      <c r="I62" s="872"/>
      <c r="J62" s="872"/>
      <c r="K62" s="872"/>
      <c r="L62" s="872"/>
      <c r="M62" s="872"/>
      <c r="N62" s="872"/>
      <c r="O62" s="872"/>
      <c r="P62" s="872"/>
      <c r="Q62" s="872"/>
      <c r="R62" s="872"/>
      <c r="S62" s="872"/>
      <c r="T62" s="872"/>
      <c r="U62" s="872"/>
      <c r="V62" s="872"/>
      <c r="W62" s="872"/>
      <c r="X62" s="872"/>
      <c r="Y62" s="872"/>
      <c r="Z62" s="872"/>
      <c r="AA62" s="872"/>
      <c r="AB62" s="933"/>
      <c r="AC62" s="735">
        <v>29801</v>
      </c>
      <c r="AD62" s="735">
        <v>19523</v>
      </c>
      <c r="AE62" s="448" t="s">
        <v>1056</v>
      </c>
      <c r="AF62" s="743"/>
      <c r="AG62" s="612"/>
    </row>
    <row r="63" spans="2:33" s="444" customFormat="1" ht="21.75" customHeight="1">
      <c r="B63" s="385"/>
      <c r="C63" s="449" t="s">
        <v>567</v>
      </c>
      <c r="D63" s="450"/>
      <c r="E63" s="450"/>
      <c r="F63" s="450"/>
      <c r="G63" s="451"/>
      <c r="H63" s="886" t="s">
        <v>1323</v>
      </c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930"/>
      <c r="AC63" s="731">
        <v>28873</v>
      </c>
      <c r="AD63" s="731">
        <v>19258</v>
      </c>
      <c r="AE63" s="414" t="s">
        <v>1056</v>
      </c>
      <c r="AF63" s="780"/>
      <c r="AG63" s="612"/>
    </row>
    <row r="64" spans="2:33" s="444" customFormat="1" ht="21.75" customHeight="1">
      <c r="B64" s="385"/>
      <c r="C64" s="449" t="s">
        <v>568</v>
      </c>
      <c r="D64" s="450"/>
      <c r="E64" s="450"/>
      <c r="F64" s="450"/>
      <c r="G64" s="451"/>
      <c r="H64" s="886" t="s">
        <v>1324</v>
      </c>
      <c r="I64" s="887"/>
      <c r="J64" s="887"/>
      <c r="K64" s="887"/>
      <c r="L64" s="887"/>
      <c r="M64" s="887"/>
      <c r="N64" s="887"/>
      <c r="O64" s="887"/>
      <c r="P64" s="887"/>
      <c r="Q64" s="887"/>
      <c r="R64" s="887"/>
      <c r="S64" s="887"/>
      <c r="T64" s="887"/>
      <c r="U64" s="887"/>
      <c r="V64" s="887"/>
      <c r="W64" s="887"/>
      <c r="X64" s="887"/>
      <c r="Y64" s="887"/>
      <c r="Z64" s="887"/>
      <c r="AA64" s="887"/>
      <c r="AB64" s="930"/>
      <c r="AC64" s="731">
        <v>735</v>
      </c>
      <c r="AD64" s="731">
        <v>85</v>
      </c>
      <c r="AE64" s="414" t="s">
        <v>1056</v>
      </c>
      <c r="AF64" s="743"/>
      <c r="AG64" s="612"/>
    </row>
    <row r="65" spans="2:33" s="444" customFormat="1" ht="21.75" customHeight="1">
      <c r="B65" s="385"/>
      <c r="C65" s="449" t="s">
        <v>569</v>
      </c>
      <c r="D65" s="450"/>
      <c r="E65" s="450"/>
      <c r="F65" s="450"/>
      <c r="G65" s="451"/>
      <c r="H65" s="886" t="s">
        <v>1325</v>
      </c>
      <c r="I65" s="887"/>
      <c r="J65" s="887"/>
      <c r="K65" s="887"/>
      <c r="L65" s="887"/>
      <c r="M65" s="887"/>
      <c r="N65" s="887"/>
      <c r="O65" s="887"/>
      <c r="P65" s="887"/>
      <c r="Q65" s="887"/>
      <c r="R65" s="887"/>
      <c r="S65" s="887"/>
      <c r="T65" s="887"/>
      <c r="U65" s="887"/>
      <c r="V65" s="887"/>
      <c r="W65" s="887"/>
      <c r="X65" s="887"/>
      <c r="Y65" s="887"/>
      <c r="Z65" s="887"/>
      <c r="AA65" s="887"/>
      <c r="AB65" s="930"/>
      <c r="AC65" s="731">
        <v>40</v>
      </c>
      <c r="AD65" s="731">
        <v>40</v>
      </c>
      <c r="AE65" s="414" t="s">
        <v>1056</v>
      </c>
      <c r="AF65" s="743"/>
      <c r="AG65" s="612"/>
    </row>
    <row r="66" spans="2:33" s="444" customFormat="1" ht="21.75" customHeight="1">
      <c r="B66" s="385"/>
      <c r="C66" s="449" t="s">
        <v>570</v>
      </c>
      <c r="D66" s="450"/>
      <c r="E66" s="450"/>
      <c r="F66" s="450"/>
      <c r="G66" s="451"/>
      <c r="H66" s="886" t="s">
        <v>1326</v>
      </c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930"/>
      <c r="AC66" s="731">
        <v>153</v>
      </c>
      <c r="AD66" s="731">
        <v>140</v>
      </c>
      <c r="AE66" s="414" t="s">
        <v>1056</v>
      </c>
      <c r="AF66" s="743"/>
      <c r="AG66" s="612"/>
    </row>
    <row r="67" spans="2:33" s="444" customFormat="1" ht="21.75" customHeight="1">
      <c r="B67" s="385"/>
      <c r="C67" s="442" t="s">
        <v>1327</v>
      </c>
      <c r="D67" s="445"/>
      <c r="E67" s="445"/>
      <c r="F67" s="445"/>
      <c r="G67" s="446"/>
      <c r="H67" s="871" t="s">
        <v>1328</v>
      </c>
      <c r="I67" s="872"/>
      <c r="J67" s="872"/>
      <c r="K67" s="872"/>
      <c r="L67" s="872"/>
      <c r="M67" s="872"/>
      <c r="N67" s="872"/>
      <c r="O67" s="872"/>
      <c r="P67" s="872"/>
      <c r="Q67" s="872"/>
      <c r="R67" s="872"/>
      <c r="S67" s="872"/>
      <c r="T67" s="872"/>
      <c r="U67" s="872"/>
      <c r="V67" s="872"/>
      <c r="W67" s="872"/>
      <c r="X67" s="872"/>
      <c r="Y67" s="872"/>
      <c r="Z67" s="872"/>
      <c r="AA67" s="872"/>
      <c r="AB67" s="933"/>
      <c r="AC67" s="735">
        <v>2237</v>
      </c>
      <c r="AD67" s="735">
        <v>2343</v>
      </c>
      <c r="AE67" s="448"/>
      <c r="AF67" s="743"/>
      <c r="AG67" s="612"/>
    </row>
    <row r="68" spans="2:33" s="444" customFormat="1" ht="21.75" customHeight="1">
      <c r="B68" s="385"/>
      <c r="C68" s="449" t="s">
        <v>571</v>
      </c>
      <c r="D68" s="450"/>
      <c r="E68" s="450"/>
      <c r="F68" s="450"/>
      <c r="G68" s="451"/>
      <c r="H68" s="886" t="s">
        <v>1329</v>
      </c>
      <c r="I68" s="887"/>
      <c r="J68" s="887"/>
      <c r="K68" s="887"/>
      <c r="L68" s="887"/>
      <c r="M68" s="887"/>
      <c r="N68" s="887"/>
      <c r="O68" s="887"/>
      <c r="P68" s="887"/>
      <c r="Q68" s="887"/>
      <c r="R68" s="887"/>
      <c r="S68" s="887"/>
      <c r="T68" s="887"/>
      <c r="U68" s="887"/>
      <c r="V68" s="887"/>
      <c r="W68" s="887"/>
      <c r="X68" s="887"/>
      <c r="Y68" s="887"/>
      <c r="Z68" s="887"/>
      <c r="AA68" s="887"/>
      <c r="AB68" s="930"/>
      <c r="AC68" s="691">
        <v>0</v>
      </c>
      <c r="AD68" s="691">
        <v>0</v>
      </c>
      <c r="AE68" s="414" t="s">
        <v>1056</v>
      </c>
      <c r="AF68" s="743"/>
      <c r="AG68" s="612"/>
    </row>
    <row r="69" spans="2:33" s="444" customFormat="1" ht="21.75" customHeight="1">
      <c r="B69" s="385"/>
      <c r="C69" s="449" t="s">
        <v>1330</v>
      </c>
      <c r="D69" s="450"/>
      <c r="E69" s="450"/>
      <c r="F69" s="450"/>
      <c r="G69" s="451"/>
      <c r="H69" s="886" t="s">
        <v>1331</v>
      </c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930"/>
      <c r="AC69" s="691">
        <v>633</v>
      </c>
      <c r="AD69" s="691">
        <v>0</v>
      </c>
      <c r="AE69" s="414" t="s">
        <v>1056</v>
      </c>
      <c r="AF69" s="743"/>
      <c r="AG69" s="612"/>
    </row>
    <row r="70" spans="2:33" s="444" customFormat="1" ht="21.75" customHeight="1">
      <c r="B70" s="385"/>
      <c r="C70" s="452" t="s">
        <v>572</v>
      </c>
      <c r="D70" s="453"/>
      <c r="E70" s="453"/>
      <c r="F70" s="453"/>
      <c r="G70" s="454"/>
      <c r="H70" s="862" t="s">
        <v>1332</v>
      </c>
      <c r="I70" s="863"/>
      <c r="J70" s="863"/>
      <c r="K70" s="863"/>
      <c r="L70" s="863"/>
      <c r="M70" s="863"/>
      <c r="N70" s="863"/>
      <c r="O70" s="863"/>
      <c r="P70" s="863"/>
      <c r="Q70" s="863"/>
      <c r="R70" s="863"/>
      <c r="S70" s="863"/>
      <c r="T70" s="863"/>
      <c r="U70" s="863"/>
      <c r="V70" s="863"/>
      <c r="W70" s="863"/>
      <c r="X70" s="863"/>
      <c r="Y70" s="863"/>
      <c r="Z70" s="863"/>
      <c r="AA70" s="863"/>
      <c r="AB70" s="892"/>
      <c r="AC70" s="691">
        <v>633</v>
      </c>
      <c r="AD70" s="691">
        <v>0</v>
      </c>
      <c r="AE70" s="414" t="s">
        <v>1056</v>
      </c>
      <c r="AF70" s="743"/>
      <c r="AG70" s="612"/>
    </row>
    <row r="71" spans="2:33" s="444" customFormat="1" ht="21.75" customHeight="1">
      <c r="B71" s="385"/>
      <c r="C71" s="452" t="s">
        <v>573</v>
      </c>
      <c r="D71" s="453"/>
      <c r="E71" s="453"/>
      <c r="F71" s="453"/>
      <c r="G71" s="454"/>
      <c r="H71" s="862" t="s">
        <v>1333</v>
      </c>
      <c r="I71" s="863"/>
      <c r="J71" s="863"/>
      <c r="K71" s="863"/>
      <c r="L71" s="863"/>
      <c r="M71" s="863"/>
      <c r="N71" s="863"/>
      <c r="O71" s="863"/>
      <c r="P71" s="863"/>
      <c r="Q71" s="863"/>
      <c r="R71" s="863"/>
      <c r="S71" s="863"/>
      <c r="T71" s="863"/>
      <c r="U71" s="863"/>
      <c r="V71" s="863"/>
      <c r="W71" s="863"/>
      <c r="X71" s="863"/>
      <c r="Y71" s="863"/>
      <c r="Z71" s="863"/>
      <c r="AA71" s="863"/>
      <c r="AB71" s="892"/>
      <c r="AC71" s="691">
        <v>0</v>
      </c>
      <c r="AD71" s="691">
        <v>0</v>
      </c>
      <c r="AE71" s="414" t="s">
        <v>1056</v>
      </c>
      <c r="AF71" s="743"/>
      <c r="AG71" s="612"/>
    </row>
    <row r="72" spans="2:33" s="444" customFormat="1" ht="21.75" customHeight="1">
      <c r="B72" s="385"/>
      <c r="C72" s="452" t="s">
        <v>574</v>
      </c>
      <c r="D72" s="453"/>
      <c r="E72" s="453"/>
      <c r="F72" s="453"/>
      <c r="G72" s="454"/>
      <c r="H72" s="862" t="s">
        <v>1334</v>
      </c>
      <c r="I72" s="863"/>
      <c r="J72" s="863"/>
      <c r="K72" s="863"/>
      <c r="L72" s="863"/>
      <c r="M72" s="863"/>
      <c r="N72" s="863"/>
      <c r="O72" s="863"/>
      <c r="P72" s="863"/>
      <c r="Q72" s="863"/>
      <c r="R72" s="863"/>
      <c r="S72" s="863"/>
      <c r="T72" s="863"/>
      <c r="U72" s="863"/>
      <c r="V72" s="863"/>
      <c r="W72" s="863"/>
      <c r="X72" s="863"/>
      <c r="Y72" s="863"/>
      <c r="Z72" s="863"/>
      <c r="AA72" s="863"/>
      <c r="AB72" s="892"/>
      <c r="AC72" s="691">
        <v>0</v>
      </c>
      <c r="AD72" s="691">
        <v>0</v>
      </c>
      <c r="AE72" s="414" t="s">
        <v>1056</v>
      </c>
      <c r="AF72" s="743"/>
      <c r="AG72" s="612"/>
    </row>
    <row r="73" spans="2:33" s="444" customFormat="1" ht="21.75" customHeight="1" thickBot="1">
      <c r="B73" s="398"/>
      <c r="C73" s="465" t="s">
        <v>575</v>
      </c>
      <c r="D73" s="466"/>
      <c r="E73" s="466"/>
      <c r="F73" s="466"/>
      <c r="G73" s="467"/>
      <c r="H73" s="917" t="s">
        <v>1335</v>
      </c>
      <c r="I73" s="918"/>
      <c r="J73" s="918"/>
      <c r="K73" s="918"/>
      <c r="L73" s="918"/>
      <c r="M73" s="918"/>
      <c r="N73" s="918"/>
      <c r="O73" s="918"/>
      <c r="P73" s="918"/>
      <c r="Q73" s="918"/>
      <c r="R73" s="918"/>
      <c r="S73" s="918"/>
      <c r="T73" s="918"/>
      <c r="U73" s="918"/>
      <c r="V73" s="918"/>
      <c r="W73" s="918"/>
      <c r="X73" s="918"/>
      <c r="Y73" s="918"/>
      <c r="Z73" s="918"/>
      <c r="AA73" s="918"/>
      <c r="AB73" s="948"/>
      <c r="AC73" s="736">
        <v>1604</v>
      </c>
      <c r="AD73" s="736">
        <v>2343</v>
      </c>
      <c r="AE73" s="468" t="s">
        <v>1056</v>
      </c>
      <c r="AF73" s="743"/>
      <c r="AG73" s="612"/>
    </row>
    <row r="74" spans="2:33" s="444" customFormat="1" ht="21.75" customHeight="1">
      <c r="B74" s="397"/>
      <c r="C74" s="461" t="s">
        <v>1336</v>
      </c>
      <c r="D74" s="462"/>
      <c r="E74" s="462"/>
      <c r="F74" s="462"/>
      <c r="G74" s="463"/>
      <c r="H74" s="880" t="s">
        <v>1337</v>
      </c>
      <c r="I74" s="881"/>
      <c r="J74" s="881"/>
      <c r="K74" s="881"/>
      <c r="L74" s="881"/>
      <c r="M74" s="881"/>
      <c r="N74" s="881"/>
      <c r="O74" s="881"/>
      <c r="P74" s="881"/>
      <c r="Q74" s="881"/>
      <c r="R74" s="881"/>
      <c r="S74" s="881"/>
      <c r="T74" s="881"/>
      <c r="U74" s="881"/>
      <c r="V74" s="881"/>
      <c r="W74" s="881"/>
      <c r="X74" s="881"/>
      <c r="Y74" s="881"/>
      <c r="Z74" s="881"/>
      <c r="AA74" s="881"/>
      <c r="AB74" s="946"/>
      <c r="AC74" s="737">
        <v>0</v>
      </c>
      <c r="AD74" s="737">
        <v>0</v>
      </c>
      <c r="AE74" s="469" t="s">
        <v>1056</v>
      </c>
      <c r="AF74" s="743"/>
      <c r="AG74" s="612">
        <v>0</v>
      </c>
    </row>
    <row r="75" spans="2:33" s="444" customFormat="1" ht="21.75" customHeight="1">
      <c r="B75" s="385"/>
      <c r="C75" s="470" t="s">
        <v>576</v>
      </c>
      <c r="D75" s="471"/>
      <c r="E75" s="471"/>
      <c r="F75" s="471"/>
      <c r="G75" s="472"/>
      <c r="H75" s="911" t="s">
        <v>1338</v>
      </c>
      <c r="I75" s="912"/>
      <c r="J75" s="912"/>
      <c r="K75" s="912"/>
      <c r="L75" s="912"/>
      <c r="M75" s="912"/>
      <c r="N75" s="912"/>
      <c r="O75" s="912"/>
      <c r="P75" s="912"/>
      <c r="Q75" s="912"/>
      <c r="R75" s="912"/>
      <c r="S75" s="912"/>
      <c r="T75" s="912"/>
      <c r="U75" s="912"/>
      <c r="V75" s="912"/>
      <c r="W75" s="912"/>
      <c r="X75" s="912"/>
      <c r="Y75" s="912"/>
      <c r="Z75" s="912"/>
      <c r="AA75" s="912"/>
      <c r="AB75" s="949"/>
      <c r="AC75" s="691">
        <v>0</v>
      </c>
      <c r="AD75" s="691">
        <v>0</v>
      </c>
      <c r="AE75" s="414" t="s">
        <v>1056</v>
      </c>
      <c r="AF75" s="743"/>
      <c r="AG75" s="612"/>
    </row>
    <row r="76" spans="2:33" s="444" customFormat="1" ht="21.75" customHeight="1" thickBot="1">
      <c r="B76" s="398"/>
      <c r="C76" s="473" t="s">
        <v>577</v>
      </c>
      <c r="D76" s="474"/>
      <c r="E76" s="474"/>
      <c r="F76" s="474"/>
      <c r="G76" s="475"/>
      <c r="H76" s="914" t="s">
        <v>1339</v>
      </c>
      <c r="I76" s="915"/>
      <c r="J76" s="915"/>
      <c r="K76" s="915"/>
      <c r="L76" s="915"/>
      <c r="M76" s="915"/>
      <c r="N76" s="915"/>
      <c r="O76" s="915"/>
      <c r="P76" s="915"/>
      <c r="Q76" s="915"/>
      <c r="R76" s="915"/>
      <c r="S76" s="915"/>
      <c r="T76" s="915"/>
      <c r="U76" s="915"/>
      <c r="V76" s="915"/>
      <c r="W76" s="915"/>
      <c r="X76" s="915"/>
      <c r="Y76" s="915"/>
      <c r="Z76" s="915"/>
      <c r="AA76" s="915"/>
      <c r="AB76" s="947"/>
      <c r="AC76" s="691">
        <v>0</v>
      </c>
      <c r="AD76" s="691">
        <v>0</v>
      </c>
      <c r="AE76" s="414" t="s">
        <v>1056</v>
      </c>
      <c r="AF76" s="743"/>
      <c r="AG76" s="612"/>
    </row>
    <row r="77" spans="2:33" s="444" customFormat="1" ht="21.75" customHeight="1">
      <c r="B77" s="397"/>
      <c r="C77" s="461" t="s">
        <v>1340</v>
      </c>
      <c r="D77" s="462"/>
      <c r="E77" s="462"/>
      <c r="F77" s="462"/>
      <c r="G77" s="463"/>
      <c r="H77" s="880" t="s">
        <v>1341</v>
      </c>
      <c r="I77" s="881"/>
      <c r="J77" s="881"/>
      <c r="K77" s="881"/>
      <c r="L77" s="881"/>
      <c r="M77" s="881"/>
      <c r="N77" s="881"/>
      <c r="O77" s="881"/>
      <c r="P77" s="881"/>
      <c r="Q77" s="881"/>
      <c r="R77" s="881"/>
      <c r="S77" s="881"/>
      <c r="T77" s="881"/>
      <c r="U77" s="881"/>
      <c r="V77" s="881"/>
      <c r="W77" s="881"/>
      <c r="X77" s="881"/>
      <c r="Y77" s="881"/>
      <c r="Z77" s="881"/>
      <c r="AA77" s="881"/>
      <c r="AB77" s="946"/>
      <c r="AC77" s="730">
        <v>63245</v>
      </c>
      <c r="AD77" s="730">
        <v>101794</v>
      </c>
      <c r="AE77" s="448"/>
      <c r="AF77" s="743"/>
      <c r="AG77" s="612"/>
    </row>
    <row r="78" spans="2:33" s="444" customFormat="1" ht="21.75" customHeight="1">
      <c r="B78" s="385"/>
      <c r="C78" s="442" t="s">
        <v>578</v>
      </c>
      <c r="D78" s="445"/>
      <c r="E78" s="445"/>
      <c r="F78" s="445"/>
      <c r="G78" s="446"/>
      <c r="H78" s="871" t="s">
        <v>1342</v>
      </c>
      <c r="I78" s="872"/>
      <c r="J78" s="872"/>
      <c r="K78" s="872"/>
      <c r="L78" s="872"/>
      <c r="M78" s="872"/>
      <c r="N78" s="872"/>
      <c r="O78" s="872"/>
      <c r="P78" s="872"/>
      <c r="Q78" s="872"/>
      <c r="R78" s="872"/>
      <c r="S78" s="872"/>
      <c r="T78" s="872"/>
      <c r="U78" s="872"/>
      <c r="V78" s="872"/>
      <c r="W78" s="872"/>
      <c r="X78" s="872"/>
      <c r="Y78" s="872"/>
      <c r="Z78" s="872"/>
      <c r="AA78" s="872"/>
      <c r="AB78" s="933"/>
      <c r="AC78" s="702">
        <v>0</v>
      </c>
      <c r="AD78" s="702">
        <v>0</v>
      </c>
      <c r="AE78" s="448" t="s">
        <v>1056</v>
      </c>
      <c r="AF78" s="743"/>
      <c r="AG78" s="612"/>
    </row>
    <row r="79" spans="2:33" s="444" customFormat="1" ht="21.75" customHeight="1">
      <c r="B79" s="385"/>
      <c r="C79" s="442" t="s">
        <v>1343</v>
      </c>
      <c r="D79" s="445"/>
      <c r="E79" s="445"/>
      <c r="F79" s="445"/>
      <c r="G79" s="446"/>
      <c r="H79" s="871" t="s">
        <v>1344</v>
      </c>
      <c r="I79" s="872"/>
      <c r="J79" s="872"/>
      <c r="K79" s="872"/>
      <c r="L79" s="872"/>
      <c r="M79" s="872"/>
      <c r="N79" s="872"/>
      <c r="O79" s="872"/>
      <c r="P79" s="872"/>
      <c r="Q79" s="872"/>
      <c r="R79" s="872"/>
      <c r="S79" s="872"/>
      <c r="T79" s="872"/>
      <c r="U79" s="872"/>
      <c r="V79" s="872"/>
      <c r="W79" s="872"/>
      <c r="X79" s="872"/>
      <c r="Y79" s="872"/>
      <c r="Z79" s="872"/>
      <c r="AA79" s="872"/>
      <c r="AB79" s="933"/>
      <c r="AC79" s="702">
        <v>0</v>
      </c>
      <c r="AD79" s="702">
        <v>0</v>
      </c>
      <c r="AE79" s="448" t="s">
        <v>1056</v>
      </c>
      <c r="AF79" s="743"/>
      <c r="AG79" s="612"/>
    </row>
    <row r="80" spans="2:33" s="444" customFormat="1" ht="21.75" customHeight="1">
      <c r="B80" s="385" t="s">
        <v>1186</v>
      </c>
      <c r="C80" s="449" t="s">
        <v>579</v>
      </c>
      <c r="D80" s="450"/>
      <c r="E80" s="450"/>
      <c r="F80" s="450"/>
      <c r="G80" s="451"/>
      <c r="H80" s="886" t="s">
        <v>1345</v>
      </c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930"/>
      <c r="AC80" s="691">
        <v>0</v>
      </c>
      <c r="AD80" s="691">
        <v>0</v>
      </c>
      <c r="AE80" s="414" t="s">
        <v>1056</v>
      </c>
      <c r="AF80" s="743"/>
      <c r="AG80" s="612"/>
    </row>
    <row r="81" spans="2:33" s="444" customFormat="1" ht="21.75" customHeight="1">
      <c r="B81" s="385"/>
      <c r="C81" s="449" t="s">
        <v>580</v>
      </c>
      <c r="D81" s="450"/>
      <c r="E81" s="450"/>
      <c r="F81" s="450"/>
      <c r="G81" s="451"/>
      <c r="H81" s="886" t="s">
        <v>1346</v>
      </c>
      <c r="I81" s="887"/>
      <c r="J81" s="887"/>
      <c r="K81" s="887"/>
      <c r="L81" s="887"/>
      <c r="M81" s="887"/>
      <c r="N81" s="887"/>
      <c r="O81" s="887"/>
      <c r="P81" s="887"/>
      <c r="Q81" s="887"/>
      <c r="R81" s="887"/>
      <c r="S81" s="887"/>
      <c r="T81" s="887"/>
      <c r="U81" s="887"/>
      <c r="V81" s="887"/>
      <c r="W81" s="887"/>
      <c r="X81" s="887"/>
      <c r="Y81" s="887"/>
      <c r="Z81" s="887"/>
      <c r="AA81" s="887"/>
      <c r="AB81" s="930"/>
      <c r="AC81" s="691">
        <v>0</v>
      </c>
      <c r="AD81" s="691">
        <v>0</v>
      </c>
      <c r="AE81" s="414" t="s">
        <v>1056</v>
      </c>
      <c r="AF81" s="743"/>
      <c r="AG81" s="612"/>
    </row>
    <row r="82" spans="2:33" s="444" customFormat="1" ht="21.75" customHeight="1">
      <c r="B82" s="385" t="s">
        <v>1183</v>
      </c>
      <c r="C82" s="449" t="s">
        <v>581</v>
      </c>
      <c r="D82" s="450"/>
      <c r="E82" s="450"/>
      <c r="F82" s="450"/>
      <c r="G82" s="451"/>
      <c r="H82" s="886" t="s">
        <v>1347</v>
      </c>
      <c r="I82" s="887"/>
      <c r="J82" s="887"/>
      <c r="K82" s="887"/>
      <c r="L82" s="887"/>
      <c r="M82" s="887"/>
      <c r="N82" s="887"/>
      <c r="O82" s="887"/>
      <c r="P82" s="887"/>
      <c r="Q82" s="887"/>
      <c r="R82" s="887"/>
      <c r="S82" s="887"/>
      <c r="T82" s="887"/>
      <c r="U82" s="887"/>
      <c r="V82" s="887"/>
      <c r="W82" s="887"/>
      <c r="X82" s="887"/>
      <c r="Y82" s="887"/>
      <c r="Z82" s="887"/>
      <c r="AA82" s="887"/>
      <c r="AB82" s="930"/>
      <c r="AC82" s="691">
        <v>0</v>
      </c>
      <c r="AD82" s="691">
        <v>0</v>
      </c>
      <c r="AE82" s="414" t="s">
        <v>1056</v>
      </c>
      <c r="AF82" s="743"/>
      <c r="AG82" s="612"/>
    </row>
    <row r="83" spans="2:33" s="444" customFormat="1" ht="21.75" customHeight="1">
      <c r="B83" s="385" t="s">
        <v>1183</v>
      </c>
      <c r="C83" s="476" t="s">
        <v>582</v>
      </c>
      <c r="D83" s="477"/>
      <c r="E83" s="477"/>
      <c r="F83" s="477"/>
      <c r="G83" s="478"/>
      <c r="H83" s="950" t="s">
        <v>1348</v>
      </c>
      <c r="I83" s="951"/>
      <c r="J83" s="951"/>
      <c r="K83" s="951"/>
      <c r="L83" s="951"/>
      <c r="M83" s="951"/>
      <c r="N83" s="951"/>
      <c r="O83" s="951"/>
      <c r="P83" s="951"/>
      <c r="Q83" s="951"/>
      <c r="R83" s="951"/>
      <c r="S83" s="951"/>
      <c r="T83" s="951"/>
      <c r="U83" s="951"/>
      <c r="V83" s="951"/>
      <c r="W83" s="951"/>
      <c r="X83" s="951"/>
      <c r="Y83" s="951"/>
      <c r="Z83" s="951"/>
      <c r="AA83" s="951"/>
      <c r="AB83" s="952"/>
      <c r="AC83" s="691">
        <v>0</v>
      </c>
      <c r="AD83" s="691">
        <v>0</v>
      </c>
      <c r="AE83" s="414" t="s">
        <v>1056</v>
      </c>
      <c r="AF83" s="743"/>
      <c r="AG83" s="612"/>
    </row>
    <row r="84" spans="2:33" s="444" customFormat="1" ht="21.75" customHeight="1">
      <c r="B84" s="385" t="s">
        <v>1183</v>
      </c>
      <c r="C84" s="449" t="s">
        <v>583</v>
      </c>
      <c r="D84" s="450"/>
      <c r="E84" s="450"/>
      <c r="F84" s="450"/>
      <c r="G84" s="451"/>
      <c r="H84" s="886" t="s">
        <v>1349</v>
      </c>
      <c r="I84" s="887"/>
      <c r="J84" s="887"/>
      <c r="K84" s="887"/>
      <c r="L84" s="887"/>
      <c r="M84" s="887"/>
      <c r="N84" s="887"/>
      <c r="O84" s="887"/>
      <c r="P84" s="887"/>
      <c r="Q84" s="887"/>
      <c r="R84" s="887"/>
      <c r="S84" s="887"/>
      <c r="T84" s="887"/>
      <c r="U84" s="887"/>
      <c r="V84" s="887"/>
      <c r="W84" s="887"/>
      <c r="X84" s="887"/>
      <c r="Y84" s="887"/>
      <c r="Z84" s="887"/>
      <c r="AA84" s="887"/>
      <c r="AB84" s="930"/>
      <c r="AC84" s="691">
        <v>0</v>
      </c>
      <c r="AD84" s="691">
        <v>0</v>
      </c>
      <c r="AE84" s="414" t="s">
        <v>1056</v>
      </c>
      <c r="AF84" s="743"/>
      <c r="AG84" s="612"/>
    </row>
    <row r="85" spans="2:33" s="444" customFormat="1" ht="21.75" customHeight="1">
      <c r="B85" s="385"/>
      <c r="C85" s="442" t="s">
        <v>1350</v>
      </c>
      <c r="D85" s="445"/>
      <c r="E85" s="445"/>
      <c r="F85" s="445"/>
      <c r="G85" s="446"/>
      <c r="H85" s="871" t="s">
        <v>1351</v>
      </c>
      <c r="I85" s="872"/>
      <c r="J85" s="872"/>
      <c r="K85" s="872"/>
      <c r="L85" s="872"/>
      <c r="M85" s="872"/>
      <c r="N85" s="872"/>
      <c r="O85" s="872"/>
      <c r="P85" s="872"/>
      <c r="Q85" s="872"/>
      <c r="R85" s="872"/>
      <c r="S85" s="872"/>
      <c r="T85" s="872"/>
      <c r="U85" s="872"/>
      <c r="V85" s="872"/>
      <c r="W85" s="872"/>
      <c r="X85" s="872"/>
      <c r="Y85" s="872"/>
      <c r="Z85" s="872"/>
      <c r="AA85" s="872"/>
      <c r="AB85" s="933"/>
      <c r="AC85" s="730">
        <v>0</v>
      </c>
      <c r="AD85" s="730">
        <v>0</v>
      </c>
      <c r="AE85" s="448" t="s">
        <v>1056</v>
      </c>
      <c r="AF85" s="743"/>
      <c r="AG85" s="612"/>
    </row>
    <row r="86" spans="2:33" s="444" customFormat="1" ht="21.75" customHeight="1">
      <c r="B86" s="385" t="s">
        <v>1204</v>
      </c>
      <c r="C86" s="449" t="s">
        <v>584</v>
      </c>
      <c r="D86" s="450"/>
      <c r="E86" s="450"/>
      <c r="F86" s="450"/>
      <c r="G86" s="451"/>
      <c r="H86" s="886" t="s">
        <v>1352</v>
      </c>
      <c r="I86" s="887"/>
      <c r="J86" s="887"/>
      <c r="K86" s="887"/>
      <c r="L86" s="887"/>
      <c r="M86" s="887"/>
      <c r="N86" s="887"/>
      <c r="O86" s="887"/>
      <c r="P86" s="887"/>
      <c r="Q86" s="887"/>
      <c r="R86" s="887"/>
      <c r="S86" s="887"/>
      <c r="T86" s="887"/>
      <c r="U86" s="887"/>
      <c r="V86" s="887"/>
      <c r="W86" s="887"/>
      <c r="X86" s="887"/>
      <c r="Y86" s="887"/>
      <c r="Z86" s="887"/>
      <c r="AA86" s="887"/>
      <c r="AB86" s="930"/>
      <c r="AC86" s="691">
        <v>0</v>
      </c>
      <c r="AD86" s="691">
        <v>0</v>
      </c>
      <c r="AE86" s="414" t="s">
        <v>1056</v>
      </c>
      <c r="AF86" s="743"/>
      <c r="AG86" s="612"/>
    </row>
    <row r="87" spans="2:33" s="444" customFormat="1" ht="21.75" customHeight="1">
      <c r="B87" s="385" t="s">
        <v>1208</v>
      </c>
      <c r="C87" s="449" t="s">
        <v>585</v>
      </c>
      <c r="D87" s="450"/>
      <c r="E87" s="450"/>
      <c r="F87" s="450"/>
      <c r="G87" s="451"/>
      <c r="H87" s="886" t="s">
        <v>1353</v>
      </c>
      <c r="I87" s="887"/>
      <c r="J87" s="887"/>
      <c r="K87" s="887"/>
      <c r="L87" s="887"/>
      <c r="M87" s="887"/>
      <c r="N87" s="887"/>
      <c r="O87" s="887"/>
      <c r="P87" s="887"/>
      <c r="Q87" s="887"/>
      <c r="R87" s="887"/>
      <c r="S87" s="887"/>
      <c r="T87" s="887"/>
      <c r="U87" s="887"/>
      <c r="V87" s="887"/>
      <c r="W87" s="887"/>
      <c r="X87" s="887"/>
      <c r="Y87" s="887"/>
      <c r="Z87" s="887"/>
      <c r="AA87" s="887"/>
      <c r="AB87" s="930"/>
      <c r="AC87" s="691">
        <v>0</v>
      </c>
      <c r="AD87" s="691">
        <v>0</v>
      </c>
      <c r="AE87" s="414" t="s">
        <v>1056</v>
      </c>
      <c r="AF87" s="743"/>
      <c r="AG87" s="612"/>
    </row>
    <row r="88" spans="2:33" s="444" customFormat="1" ht="21.75" customHeight="1">
      <c r="B88" s="385" t="s">
        <v>1186</v>
      </c>
      <c r="C88" s="449" t="s">
        <v>586</v>
      </c>
      <c r="D88" s="450"/>
      <c r="E88" s="450"/>
      <c r="F88" s="450"/>
      <c r="G88" s="451"/>
      <c r="H88" s="886" t="s">
        <v>1354</v>
      </c>
      <c r="I88" s="887"/>
      <c r="J88" s="887"/>
      <c r="K88" s="887"/>
      <c r="L88" s="887"/>
      <c r="M88" s="887"/>
      <c r="N88" s="887"/>
      <c r="O88" s="887"/>
      <c r="P88" s="887"/>
      <c r="Q88" s="887"/>
      <c r="R88" s="887"/>
      <c r="S88" s="887"/>
      <c r="T88" s="887"/>
      <c r="U88" s="887"/>
      <c r="V88" s="887"/>
      <c r="W88" s="887"/>
      <c r="X88" s="887"/>
      <c r="Y88" s="887"/>
      <c r="Z88" s="887"/>
      <c r="AA88" s="887"/>
      <c r="AB88" s="930"/>
      <c r="AC88" s="691">
        <v>0</v>
      </c>
      <c r="AD88" s="691">
        <v>0</v>
      </c>
      <c r="AE88" s="414" t="s">
        <v>1056</v>
      </c>
      <c r="AF88" s="743"/>
      <c r="AG88" s="612"/>
    </row>
    <row r="89" spans="2:33" s="444" customFormat="1" ht="21.75" customHeight="1">
      <c r="B89" s="385" t="s">
        <v>1204</v>
      </c>
      <c r="C89" s="449" t="s">
        <v>587</v>
      </c>
      <c r="D89" s="450" t="s">
        <v>2267</v>
      </c>
      <c r="E89" s="450"/>
      <c r="F89" s="450"/>
      <c r="G89" s="451"/>
      <c r="H89" s="886" t="s">
        <v>1355</v>
      </c>
      <c r="I89" s="887"/>
      <c r="J89" s="887"/>
      <c r="K89" s="887"/>
      <c r="L89" s="887"/>
      <c r="M89" s="887"/>
      <c r="N89" s="887"/>
      <c r="O89" s="887"/>
      <c r="P89" s="887"/>
      <c r="Q89" s="887"/>
      <c r="R89" s="887"/>
      <c r="S89" s="887"/>
      <c r="T89" s="887"/>
      <c r="U89" s="887"/>
      <c r="V89" s="887"/>
      <c r="W89" s="887"/>
      <c r="X89" s="887"/>
      <c r="Y89" s="887"/>
      <c r="Z89" s="887"/>
      <c r="AA89" s="887"/>
      <c r="AB89" s="930"/>
      <c r="AC89" s="691">
        <v>0</v>
      </c>
      <c r="AD89" s="691">
        <v>0</v>
      </c>
      <c r="AE89" s="414" t="s">
        <v>1056</v>
      </c>
      <c r="AF89" s="743"/>
      <c r="AG89" s="612"/>
    </row>
    <row r="90" spans="2:33" s="444" customFormat="1" ht="21.75" customHeight="1">
      <c r="B90" s="385"/>
      <c r="C90" s="449" t="s">
        <v>588</v>
      </c>
      <c r="D90" s="450"/>
      <c r="E90" s="450"/>
      <c r="F90" s="450"/>
      <c r="G90" s="451"/>
      <c r="H90" s="886" t="s">
        <v>1356</v>
      </c>
      <c r="I90" s="887"/>
      <c r="J90" s="887"/>
      <c r="K90" s="887"/>
      <c r="L90" s="887"/>
      <c r="M90" s="887"/>
      <c r="N90" s="887"/>
      <c r="O90" s="887"/>
      <c r="P90" s="887"/>
      <c r="Q90" s="887"/>
      <c r="R90" s="887"/>
      <c r="S90" s="887"/>
      <c r="T90" s="887"/>
      <c r="U90" s="887"/>
      <c r="V90" s="887"/>
      <c r="W90" s="887"/>
      <c r="X90" s="887"/>
      <c r="Y90" s="887"/>
      <c r="Z90" s="887"/>
      <c r="AA90" s="887"/>
      <c r="AB90" s="930"/>
      <c r="AC90" s="691">
        <v>0</v>
      </c>
      <c r="AD90" s="691">
        <v>0</v>
      </c>
      <c r="AE90" s="414" t="s">
        <v>1056</v>
      </c>
      <c r="AF90" s="743"/>
      <c r="AG90" s="612"/>
    </row>
    <row r="91" spans="2:33" s="444" customFormat="1" ht="21.75" customHeight="1">
      <c r="B91" s="385"/>
      <c r="C91" s="442" t="s">
        <v>589</v>
      </c>
      <c r="D91" s="445"/>
      <c r="E91" s="445"/>
      <c r="F91" s="445"/>
      <c r="G91" s="446"/>
      <c r="H91" s="871" t="s">
        <v>1357</v>
      </c>
      <c r="I91" s="872"/>
      <c r="J91" s="872"/>
      <c r="K91" s="872"/>
      <c r="L91" s="872"/>
      <c r="M91" s="872"/>
      <c r="N91" s="872"/>
      <c r="O91" s="872"/>
      <c r="P91" s="872"/>
      <c r="Q91" s="872"/>
      <c r="R91" s="872"/>
      <c r="S91" s="872"/>
      <c r="T91" s="872"/>
      <c r="U91" s="872"/>
      <c r="V91" s="872"/>
      <c r="W91" s="872"/>
      <c r="X91" s="872"/>
      <c r="Y91" s="872"/>
      <c r="Z91" s="872"/>
      <c r="AA91" s="872"/>
      <c r="AB91" s="933"/>
      <c r="AC91" s="730">
        <v>19</v>
      </c>
      <c r="AD91" s="730">
        <v>1</v>
      </c>
      <c r="AE91" s="448" t="s">
        <v>1056</v>
      </c>
      <c r="AF91" s="743"/>
      <c r="AG91" s="612"/>
    </row>
    <row r="92" spans="2:33" s="444" customFormat="1" ht="21.75" customHeight="1">
      <c r="B92" s="385"/>
      <c r="C92" s="442" t="s">
        <v>1358</v>
      </c>
      <c r="D92" s="445"/>
      <c r="E92" s="445"/>
      <c r="F92" s="445"/>
      <c r="G92" s="446"/>
      <c r="H92" s="871" t="s">
        <v>1359</v>
      </c>
      <c r="I92" s="872"/>
      <c r="J92" s="872"/>
      <c r="K92" s="872"/>
      <c r="L92" s="872"/>
      <c r="M92" s="872"/>
      <c r="N92" s="872"/>
      <c r="O92" s="872"/>
      <c r="P92" s="872"/>
      <c r="Q92" s="872"/>
      <c r="R92" s="872"/>
      <c r="S92" s="872"/>
      <c r="T92" s="872"/>
      <c r="U92" s="872"/>
      <c r="V92" s="872"/>
      <c r="W92" s="872"/>
      <c r="X92" s="872"/>
      <c r="Y92" s="872"/>
      <c r="Z92" s="872"/>
      <c r="AA92" s="872"/>
      <c r="AB92" s="933"/>
      <c r="AC92" s="735">
        <v>3751</v>
      </c>
      <c r="AD92" s="735">
        <v>4384</v>
      </c>
      <c r="AE92" s="448" t="s">
        <v>1056</v>
      </c>
      <c r="AF92" s="743"/>
      <c r="AG92" s="612"/>
    </row>
    <row r="93" spans="2:33" s="444" customFormat="1" ht="21.75" customHeight="1">
      <c r="B93" s="385"/>
      <c r="C93" s="479" t="s">
        <v>590</v>
      </c>
      <c r="D93" s="480"/>
      <c r="E93" s="480"/>
      <c r="F93" s="480"/>
      <c r="G93" s="481"/>
      <c r="H93" s="953" t="s">
        <v>1360</v>
      </c>
      <c r="I93" s="954"/>
      <c r="J93" s="954"/>
      <c r="K93" s="954"/>
      <c r="L93" s="954"/>
      <c r="M93" s="954"/>
      <c r="N93" s="954"/>
      <c r="O93" s="954"/>
      <c r="P93" s="954"/>
      <c r="Q93" s="954"/>
      <c r="R93" s="954"/>
      <c r="S93" s="954"/>
      <c r="T93" s="954"/>
      <c r="U93" s="954"/>
      <c r="V93" s="954"/>
      <c r="W93" s="954"/>
      <c r="X93" s="954"/>
      <c r="Y93" s="954"/>
      <c r="Z93" s="954"/>
      <c r="AA93" s="954"/>
      <c r="AB93" s="954"/>
      <c r="AC93" s="731">
        <v>2985</v>
      </c>
      <c r="AD93" s="731">
        <v>3835</v>
      </c>
      <c r="AE93" s="414" t="s">
        <v>1056</v>
      </c>
      <c r="AF93" s="743"/>
      <c r="AG93" s="612"/>
    </row>
    <row r="94" spans="2:33" s="444" customFormat="1" ht="21.75" customHeight="1">
      <c r="B94" s="385" t="s">
        <v>1204</v>
      </c>
      <c r="C94" s="482" t="s">
        <v>591</v>
      </c>
      <c r="D94" s="483"/>
      <c r="E94" s="483"/>
      <c r="F94" s="483"/>
      <c r="G94" s="484"/>
      <c r="H94" s="896" t="s">
        <v>1361</v>
      </c>
      <c r="I94" s="897"/>
      <c r="J94" s="897"/>
      <c r="K94" s="897"/>
      <c r="L94" s="897"/>
      <c r="M94" s="897"/>
      <c r="N94" s="897"/>
      <c r="O94" s="897"/>
      <c r="P94" s="897"/>
      <c r="Q94" s="897"/>
      <c r="R94" s="897"/>
      <c r="S94" s="897"/>
      <c r="T94" s="897"/>
      <c r="U94" s="897"/>
      <c r="V94" s="897"/>
      <c r="W94" s="897"/>
      <c r="X94" s="897"/>
      <c r="Y94" s="897"/>
      <c r="Z94" s="897"/>
      <c r="AA94" s="897"/>
      <c r="AB94" s="897"/>
      <c r="AC94" s="691">
        <v>0</v>
      </c>
      <c r="AD94" s="691">
        <v>0</v>
      </c>
      <c r="AE94" s="414" t="s">
        <v>1056</v>
      </c>
      <c r="AF94" s="743"/>
      <c r="AG94" s="612"/>
    </row>
    <row r="95" spans="2:33" s="444" customFormat="1" ht="27" customHeight="1">
      <c r="B95" s="385" t="s">
        <v>1204</v>
      </c>
      <c r="C95" s="482" t="s">
        <v>592</v>
      </c>
      <c r="D95" s="483"/>
      <c r="E95" s="483"/>
      <c r="F95" s="483"/>
      <c r="G95" s="484"/>
      <c r="H95" s="896" t="s">
        <v>1362</v>
      </c>
      <c r="I95" s="897"/>
      <c r="J95" s="897"/>
      <c r="K95" s="897"/>
      <c r="L95" s="897"/>
      <c r="M95" s="897"/>
      <c r="N95" s="897"/>
      <c r="O95" s="897"/>
      <c r="P95" s="897"/>
      <c r="Q95" s="897"/>
      <c r="R95" s="897"/>
      <c r="S95" s="897"/>
      <c r="T95" s="897"/>
      <c r="U95" s="897"/>
      <c r="V95" s="897"/>
      <c r="W95" s="897"/>
      <c r="X95" s="897"/>
      <c r="Y95" s="897"/>
      <c r="Z95" s="897"/>
      <c r="AA95" s="897"/>
      <c r="AB95" s="897"/>
      <c r="AC95" s="691">
        <v>0</v>
      </c>
      <c r="AD95" s="691">
        <v>0</v>
      </c>
      <c r="AE95" s="414" t="s">
        <v>1056</v>
      </c>
      <c r="AF95" s="743"/>
      <c r="AG95" s="612"/>
    </row>
    <row r="96" spans="2:33" s="444" customFormat="1" ht="26.25" customHeight="1">
      <c r="B96" s="385" t="s">
        <v>1204</v>
      </c>
      <c r="C96" s="482" t="s">
        <v>593</v>
      </c>
      <c r="D96" s="483"/>
      <c r="E96" s="483"/>
      <c r="F96" s="483"/>
      <c r="G96" s="484"/>
      <c r="H96" s="896" t="s">
        <v>1363</v>
      </c>
      <c r="I96" s="897"/>
      <c r="J96" s="897"/>
      <c r="K96" s="897"/>
      <c r="L96" s="897"/>
      <c r="M96" s="897"/>
      <c r="N96" s="897"/>
      <c r="O96" s="897"/>
      <c r="P96" s="897"/>
      <c r="Q96" s="897"/>
      <c r="R96" s="897"/>
      <c r="S96" s="897"/>
      <c r="T96" s="897"/>
      <c r="U96" s="897"/>
      <c r="V96" s="897"/>
      <c r="W96" s="897"/>
      <c r="X96" s="897"/>
      <c r="Y96" s="897"/>
      <c r="Z96" s="897"/>
      <c r="AA96" s="897"/>
      <c r="AB96" s="897"/>
      <c r="AC96" s="691">
        <v>0</v>
      </c>
      <c r="AD96" s="691">
        <v>0</v>
      </c>
      <c r="AE96" s="414" t="s">
        <v>1056</v>
      </c>
      <c r="AF96" s="743"/>
      <c r="AG96" s="612"/>
    </row>
    <row r="97" spans="2:33" s="444" customFormat="1" ht="21.75" customHeight="1">
      <c r="B97" s="385" t="s">
        <v>1208</v>
      </c>
      <c r="C97" s="482" t="s">
        <v>594</v>
      </c>
      <c r="D97" s="483"/>
      <c r="E97" s="483"/>
      <c r="F97" s="483"/>
      <c r="G97" s="484"/>
      <c r="H97" s="896" t="s">
        <v>1364</v>
      </c>
      <c r="I97" s="897"/>
      <c r="J97" s="897"/>
      <c r="K97" s="897"/>
      <c r="L97" s="897"/>
      <c r="M97" s="897"/>
      <c r="N97" s="897"/>
      <c r="O97" s="897"/>
      <c r="P97" s="897"/>
      <c r="Q97" s="897"/>
      <c r="R97" s="897"/>
      <c r="S97" s="897"/>
      <c r="T97" s="897"/>
      <c r="U97" s="897"/>
      <c r="V97" s="897"/>
      <c r="W97" s="897"/>
      <c r="X97" s="897"/>
      <c r="Y97" s="897"/>
      <c r="Z97" s="897"/>
      <c r="AA97" s="897"/>
      <c r="AB97" s="897"/>
      <c r="AC97" s="691">
        <v>0</v>
      </c>
      <c r="AD97" s="691">
        <v>0</v>
      </c>
      <c r="AE97" s="414" t="s">
        <v>1056</v>
      </c>
      <c r="AF97" s="743"/>
      <c r="AG97" s="612"/>
    </row>
    <row r="98" spans="2:33" s="444" customFormat="1" ht="21.75" customHeight="1">
      <c r="B98" s="385" t="s">
        <v>1204</v>
      </c>
      <c r="C98" s="482" t="s">
        <v>595</v>
      </c>
      <c r="D98" s="483"/>
      <c r="E98" s="483"/>
      <c r="F98" s="483"/>
      <c r="G98" s="484"/>
      <c r="H98" s="896" t="s">
        <v>1365</v>
      </c>
      <c r="I98" s="897"/>
      <c r="J98" s="897"/>
      <c r="K98" s="897"/>
      <c r="L98" s="897"/>
      <c r="M98" s="897"/>
      <c r="N98" s="897"/>
      <c r="O98" s="897"/>
      <c r="P98" s="897"/>
      <c r="Q98" s="897"/>
      <c r="R98" s="897"/>
      <c r="S98" s="897"/>
      <c r="T98" s="897"/>
      <c r="U98" s="897"/>
      <c r="V98" s="897"/>
      <c r="W98" s="897"/>
      <c r="X98" s="897"/>
      <c r="Y98" s="897"/>
      <c r="Z98" s="897"/>
      <c r="AA98" s="897"/>
      <c r="AB98" s="897"/>
      <c r="AC98" s="731">
        <v>2985</v>
      </c>
      <c r="AD98" s="731">
        <v>3835</v>
      </c>
      <c r="AE98" s="414" t="s">
        <v>1056</v>
      </c>
      <c r="AF98" s="743"/>
      <c r="AG98" s="612"/>
    </row>
    <row r="99" spans="2:33" s="444" customFormat="1" ht="21.75" customHeight="1">
      <c r="B99" s="385" t="s">
        <v>1204</v>
      </c>
      <c r="C99" s="482" t="s">
        <v>596</v>
      </c>
      <c r="D99" s="483"/>
      <c r="E99" s="483"/>
      <c r="F99" s="483"/>
      <c r="G99" s="484"/>
      <c r="H99" s="896" t="s">
        <v>1366</v>
      </c>
      <c r="I99" s="897"/>
      <c r="J99" s="897"/>
      <c r="K99" s="897"/>
      <c r="L99" s="897"/>
      <c r="M99" s="897"/>
      <c r="N99" s="897"/>
      <c r="O99" s="897"/>
      <c r="P99" s="897"/>
      <c r="Q99" s="897"/>
      <c r="R99" s="897"/>
      <c r="S99" s="897"/>
      <c r="T99" s="897"/>
      <c r="U99" s="897"/>
      <c r="V99" s="897"/>
      <c r="W99" s="897"/>
      <c r="X99" s="897"/>
      <c r="Y99" s="897"/>
      <c r="Z99" s="897"/>
      <c r="AA99" s="897"/>
      <c r="AB99" s="897"/>
      <c r="AC99" s="691">
        <v>0</v>
      </c>
      <c r="AD99" s="691">
        <v>0</v>
      </c>
      <c r="AE99" s="414" t="s">
        <v>1056</v>
      </c>
      <c r="AF99" s="743"/>
      <c r="AG99" s="612"/>
    </row>
    <row r="100" spans="2:33" s="444" customFormat="1" ht="21.75" customHeight="1">
      <c r="B100" s="385" t="s">
        <v>1183</v>
      </c>
      <c r="C100" s="449" t="s">
        <v>597</v>
      </c>
      <c r="D100" s="450"/>
      <c r="E100" s="450"/>
      <c r="F100" s="450"/>
      <c r="G100" s="451"/>
      <c r="H100" s="886" t="s">
        <v>1367</v>
      </c>
      <c r="I100" s="887"/>
      <c r="J100" s="887"/>
      <c r="K100" s="887"/>
      <c r="L100" s="887"/>
      <c r="M100" s="887"/>
      <c r="N100" s="887"/>
      <c r="O100" s="887"/>
      <c r="P100" s="887"/>
      <c r="Q100" s="887"/>
      <c r="R100" s="887"/>
      <c r="S100" s="887"/>
      <c r="T100" s="887"/>
      <c r="U100" s="887"/>
      <c r="V100" s="887"/>
      <c r="W100" s="887"/>
      <c r="X100" s="887"/>
      <c r="Y100" s="887"/>
      <c r="Z100" s="887"/>
      <c r="AA100" s="887"/>
      <c r="AB100" s="930"/>
      <c r="AC100" s="731">
        <v>766</v>
      </c>
      <c r="AD100" s="731">
        <v>549</v>
      </c>
      <c r="AE100" s="414" t="s">
        <v>1056</v>
      </c>
      <c r="AF100" s="743"/>
      <c r="AG100" s="612"/>
    </row>
    <row r="101" spans="2:33" s="444" customFormat="1" ht="21.75" customHeight="1">
      <c r="B101" s="414" t="s">
        <v>1208</v>
      </c>
      <c r="C101" s="449" t="s">
        <v>598</v>
      </c>
      <c r="D101" s="450"/>
      <c r="E101" s="450"/>
      <c r="F101" s="450"/>
      <c r="G101" s="451"/>
      <c r="H101" s="886" t="s">
        <v>1368</v>
      </c>
      <c r="I101" s="887"/>
      <c r="J101" s="887"/>
      <c r="K101" s="887"/>
      <c r="L101" s="887"/>
      <c r="M101" s="887"/>
      <c r="N101" s="887"/>
      <c r="O101" s="887"/>
      <c r="P101" s="887"/>
      <c r="Q101" s="887"/>
      <c r="R101" s="887"/>
      <c r="S101" s="887"/>
      <c r="T101" s="887"/>
      <c r="U101" s="887"/>
      <c r="V101" s="887"/>
      <c r="W101" s="887"/>
      <c r="X101" s="887"/>
      <c r="Y101" s="887"/>
      <c r="Z101" s="887"/>
      <c r="AA101" s="887"/>
      <c r="AB101" s="930"/>
      <c r="AC101" s="691">
        <v>0</v>
      </c>
      <c r="AD101" s="691">
        <v>0</v>
      </c>
      <c r="AE101" s="414" t="s">
        <v>1056</v>
      </c>
      <c r="AF101" s="743"/>
      <c r="AG101" s="612"/>
    </row>
    <row r="102" spans="2:33" s="444" customFormat="1" ht="21.75" customHeight="1">
      <c r="B102" s="385"/>
      <c r="C102" s="442" t="s">
        <v>1369</v>
      </c>
      <c r="D102" s="445"/>
      <c r="E102" s="445"/>
      <c r="F102" s="445"/>
      <c r="G102" s="446"/>
      <c r="H102" s="871" t="s">
        <v>1370</v>
      </c>
      <c r="I102" s="872"/>
      <c r="J102" s="872"/>
      <c r="K102" s="872"/>
      <c r="L102" s="872"/>
      <c r="M102" s="872"/>
      <c r="N102" s="872"/>
      <c r="O102" s="872"/>
      <c r="P102" s="872"/>
      <c r="Q102" s="872"/>
      <c r="R102" s="872"/>
      <c r="S102" s="872"/>
      <c r="T102" s="872"/>
      <c r="U102" s="872"/>
      <c r="V102" s="872"/>
      <c r="W102" s="872"/>
      <c r="X102" s="872"/>
      <c r="Y102" s="872"/>
      <c r="Z102" s="872"/>
      <c r="AA102" s="872"/>
      <c r="AB102" s="933"/>
      <c r="AC102" s="730">
        <v>4237</v>
      </c>
      <c r="AD102" s="730">
        <v>2438</v>
      </c>
      <c r="AE102" s="448" t="s">
        <v>1056</v>
      </c>
      <c r="AF102" s="743"/>
      <c r="AG102" s="612"/>
    </row>
    <row r="103" spans="2:33" s="444" customFormat="1" ht="21.75" customHeight="1">
      <c r="B103" s="385"/>
      <c r="C103" s="479" t="s">
        <v>599</v>
      </c>
      <c r="D103" s="480"/>
      <c r="E103" s="480"/>
      <c r="F103" s="480"/>
      <c r="G103" s="481"/>
      <c r="H103" s="953" t="s">
        <v>1371</v>
      </c>
      <c r="I103" s="954"/>
      <c r="J103" s="954"/>
      <c r="K103" s="954"/>
      <c r="L103" s="954"/>
      <c r="M103" s="954"/>
      <c r="N103" s="954"/>
      <c r="O103" s="954"/>
      <c r="P103" s="954"/>
      <c r="Q103" s="954"/>
      <c r="R103" s="954"/>
      <c r="S103" s="954"/>
      <c r="T103" s="954"/>
      <c r="U103" s="954"/>
      <c r="V103" s="954"/>
      <c r="W103" s="954"/>
      <c r="X103" s="954"/>
      <c r="Y103" s="954"/>
      <c r="Z103" s="954"/>
      <c r="AA103" s="954"/>
      <c r="AB103" s="954"/>
      <c r="AC103" s="731">
        <v>0</v>
      </c>
      <c r="AD103" s="731">
        <v>20</v>
      </c>
      <c r="AE103" s="414" t="s">
        <v>1056</v>
      </c>
      <c r="AF103" s="743"/>
      <c r="AG103" s="612"/>
    </row>
    <row r="104" spans="2:33" s="444" customFormat="1" ht="21.75" customHeight="1">
      <c r="B104" s="385"/>
      <c r="C104" s="449" t="s">
        <v>600</v>
      </c>
      <c r="D104" s="450"/>
      <c r="E104" s="450"/>
      <c r="F104" s="450"/>
      <c r="G104" s="451"/>
      <c r="H104" s="944" t="s">
        <v>1372</v>
      </c>
      <c r="I104" s="955"/>
      <c r="J104" s="955"/>
      <c r="K104" s="955"/>
      <c r="L104" s="955"/>
      <c r="M104" s="955"/>
      <c r="N104" s="955"/>
      <c r="O104" s="955"/>
      <c r="P104" s="955"/>
      <c r="Q104" s="955"/>
      <c r="R104" s="955"/>
      <c r="S104" s="955"/>
      <c r="T104" s="955"/>
      <c r="U104" s="955"/>
      <c r="V104" s="955"/>
      <c r="W104" s="955"/>
      <c r="X104" s="955"/>
      <c r="Y104" s="955"/>
      <c r="Z104" s="955"/>
      <c r="AA104" s="955"/>
      <c r="AB104" s="955"/>
      <c r="AC104" s="691">
        <v>0</v>
      </c>
      <c r="AD104" s="691">
        <v>0</v>
      </c>
      <c r="AE104" s="414" t="s">
        <v>1056</v>
      </c>
      <c r="AF104" s="743"/>
      <c r="AG104" s="612"/>
    </row>
    <row r="105" spans="2:33" s="444" customFormat="1" ht="21.75" customHeight="1">
      <c r="B105" s="385"/>
      <c r="C105" s="449" t="s">
        <v>601</v>
      </c>
      <c r="D105" s="450"/>
      <c r="E105" s="450"/>
      <c r="F105" s="450"/>
      <c r="G105" s="451"/>
      <c r="H105" s="944" t="s">
        <v>1373</v>
      </c>
      <c r="I105" s="955"/>
      <c r="J105" s="955"/>
      <c r="K105" s="955"/>
      <c r="L105" s="955"/>
      <c r="M105" s="955"/>
      <c r="N105" s="955"/>
      <c r="O105" s="955"/>
      <c r="P105" s="955"/>
      <c r="Q105" s="955"/>
      <c r="R105" s="955"/>
      <c r="S105" s="955"/>
      <c r="T105" s="955"/>
      <c r="U105" s="955"/>
      <c r="V105" s="955"/>
      <c r="W105" s="955"/>
      <c r="X105" s="955"/>
      <c r="Y105" s="955"/>
      <c r="Z105" s="955"/>
      <c r="AA105" s="955"/>
      <c r="AB105" s="955"/>
      <c r="AC105" s="731">
        <v>4237</v>
      </c>
      <c r="AD105" s="731">
        <v>2418</v>
      </c>
      <c r="AE105" s="414" t="s">
        <v>1056</v>
      </c>
      <c r="AF105" s="743"/>
      <c r="AG105" s="612"/>
    </row>
    <row r="106" spans="2:33" s="444" customFormat="1" ht="21.75" customHeight="1">
      <c r="B106" s="414"/>
      <c r="C106" s="442" t="s">
        <v>1374</v>
      </c>
      <c r="D106" s="445"/>
      <c r="E106" s="445"/>
      <c r="F106" s="445"/>
      <c r="G106" s="446"/>
      <c r="H106" s="880" t="s">
        <v>1375</v>
      </c>
      <c r="I106" s="881"/>
      <c r="J106" s="881"/>
      <c r="K106" s="881"/>
      <c r="L106" s="881"/>
      <c r="M106" s="881"/>
      <c r="N106" s="881"/>
      <c r="O106" s="881"/>
      <c r="P106" s="881"/>
      <c r="Q106" s="881"/>
      <c r="R106" s="881"/>
      <c r="S106" s="881"/>
      <c r="T106" s="881"/>
      <c r="U106" s="881"/>
      <c r="V106" s="881"/>
      <c r="W106" s="881"/>
      <c r="X106" s="881"/>
      <c r="Y106" s="881"/>
      <c r="Z106" s="881"/>
      <c r="AA106" s="881"/>
      <c r="AB106" s="946"/>
      <c r="AC106" s="735">
        <v>35532</v>
      </c>
      <c r="AD106" s="735">
        <v>64346</v>
      </c>
      <c r="AE106" s="448" t="s">
        <v>1056</v>
      </c>
      <c r="AF106" s="743"/>
      <c r="AG106" s="612"/>
    </row>
    <row r="107" spans="2:33" s="444" customFormat="1" ht="21.75" customHeight="1">
      <c r="B107" s="385"/>
      <c r="C107" s="479" t="s">
        <v>602</v>
      </c>
      <c r="D107" s="480"/>
      <c r="E107" s="480"/>
      <c r="F107" s="480"/>
      <c r="G107" s="481"/>
      <c r="H107" s="953" t="s">
        <v>1376</v>
      </c>
      <c r="I107" s="954"/>
      <c r="J107" s="954"/>
      <c r="K107" s="954"/>
      <c r="L107" s="954"/>
      <c r="M107" s="954"/>
      <c r="N107" s="954"/>
      <c r="O107" s="954"/>
      <c r="P107" s="954"/>
      <c r="Q107" s="954"/>
      <c r="R107" s="954"/>
      <c r="S107" s="954"/>
      <c r="T107" s="954"/>
      <c r="U107" s="954"/>
      <c r="V107" s="954"/>
      <c r="W107" s="954"/>
      <c r="X107" s="954"/>
      <c r="Y107" s="954"/>
      <c r="Z107" s="954"/>
      <c r="AA107" s="954"/>
      <c r="AB107" s="954"/>
      <c r="AC107" s="731">
        <v>145</v>
      </c>
      <c r="AD107" s="731">
        <v>156</v>
      </c>
      <c r="AE107" s="414" t="s">
        <v>1056</v>
      </c>
      <c r="AF107" s="743"/>
      <c r="AG107" s="612"/>
    </row>
    <row r="108" spans="2:33" s="444" customFormat="1" ht="21.75" customHeight="1">
      <c r="B108" s="385"/>
      <c r="C108" s="449" t="s">
        <v>603</v>
      </c>
      <c r="D108" s="450"/>
      <c r="E108" s="450"/>
      <c r="F108" s="450"/>
      <c r="G108" s="451"/>
      <c r="H108" s="944" t="s">
        <v>1377</v>
      </c>
      <c r="I108" s="955"/>
      <c r="J108" s="955"/>
      <c r="K108" s="955"/>
      <c r="L108" s="955"/>
      <c r="M108" s="955"/>
      <c r="N108" s="955"/>
      <c r="O108" s="955"/>
      <c r="P108" s="955"/>
      <c r="Q108" s="955"/>
      <c r="R108" s="955"/>
      <c r="S108" s="955"/>
      <c r="T108" s="955"/>
      <c r="U108" s="955"/>
      <c r="V108" s="955"/>
      <c r="W108" s="955"/>
      <c r="X108" s="955"/>
      <c r="Y108" s="955"/>
      <c r="Z108" s="955"/>
      <c r="AA108" s="955"/>
      <c r="AB108" s="955"/>
      <c r="AC108" s="731">
        <v>35387</v>
      </c>
      <c r="AD108" s="731">
        <v>64190</v>
      </c>
      <c r="AE108" s="414" t="s">
        <v>1056</v>
      </c>
      <c r="AF108" s="743"/>
      <c r="AG108" s="612"/>
    </row>
    <row r="109" spans="2:33" s="444" customFormat="1" ht="21.75" customHeight="1">
      <c r="B109" s="414"/>
      <c r="C109" s="442" t="s">
        <v>604</v>
      </c>
      <c r="D109" s="445"/>
      <c r="E109" s="445"/>
      <c r="F109" s="445"/>
      <c r="G109" s="446"/>
      <c r="H109" s="871" t="s">
        <v>1378</v>
      </c>
      <c r="I109" s="872"/>
      <c r="J109" s="872"/>
      <c r="K109" s="872"/>
      <c r="L109" s="872"/>
      <c r="M109" s="872"/>
      <c r="N109" s="872"/>
      <c r="O109" s="872"/>
      <c r="P109" s="872"/>
      <c r="Q109" s="872"/>
      <c r="R109" s="872"/>
      <c r="S109" s="872"/>
      <c r="T109" s="872"/>
      <c r="U109" s="872"/>
      <c r="V109" s="872"/>
      <c r="W109" s="872"/>
      <c r="X109" s="872"/>
      <c r="Y109" s="872"/>
      <c r="Z109" s="872"/>
      <c r="AA109" s="872"/>
      <c r="AB109" s="933"/>
      <c r="AC109" s="730">
        <v>0</v>
      </c>
      <c r="AD109" s="730">
        <v>149</v>
      </c>
      <c r="AE109" s="448" t="s">
        <v>1056</v>
      </c>
      <c r="AF109" s="743"/>
      <c r="AG109" s="612"/>
    </row>
    <row r="110" spans="2:33" s="444" customFormat="1" ht="21.75" customHeight="1">
      <c r="B110" s="414"/>
      <c r="C110" s="442" t="s">
        <v>605</v>
      </c>
      <c r="D110" s="445"/>
      <c r="E110" s="445"/>
      <c r="F110" s="445"/>
      <c r="G110" s="446"/>
      <c r="H110" s="871" t="s">
        <v>1379</v>
      </c>
      <c r="I110" s="872"/>
      <c r="J110" s="872"/>
      <c r="K110" s="872"/>
      <c r="L110" s="872"/>
      <c r="M110" s="872"/>
      <c r="N110" s="872"/>
      <c r="O110" s="872"/>
      <c r="P110" s="872"/>
      <c r="Q110" s="872"/>
      <c r="R110" s="872"/>
      <c r="S110" s="872"/>
      <c r="T110" s="872"/>
      <c r="U110" s="872"/>
      <c r="V110" s="872"/>
      <c r="W110" s="872"/>
      <c r="X110" s="872"/>
      <c r="Y110" s="872"/>
      <c r="Z110" s="872"/>
      <c r="AA110" s="872"/>
      <c r="AB110" s="933"/>
      <c r="AC110" s="730">
        <v>2813</v>
      </c>
      <c r="AD110" s="730">
        <v>9085</v>
      </c>
      <c r="AE110" s="448" t="s">
        <v>1056</v>
      </c>
      <c r="AF110" s="743"/>
      <c r="AG110" s="612"/>
    </row>
    <row r="111" spans="2:33" s="444" customFormat="1" ht="21.75" customHeight="1">
      <c r="B111" s="414"/>
      <c r="C111" s="442" t="s">
        <v>606</v>
      </c>
      <c r="D111" s="445"/>
      <c r="E111" s="445"/>
      <c r="F111" s="445"/>
      <c r="G111" s="446"/>
      <c r="H111" s="871" t="s">
        <v>1380</v>
      </c>
      <c r="I111" s="872"/>
      <c r="J111" s="872"/>
      <c r="K111" s="872"/>
      <c r="L111" s="872"/>
      <c r="M111" s="872"/>
      <c r="N111" s="872"/>
      <c r="O111" s="872"/>
      <c r="P111" s="872"/>
      <c r="Q111" s="872"/>
      <c r="R111" s="872"/>
      <c r="S111" s="872"/>
      <c r="T111" s="872"/>
      <c r="U111" s="872"/>
      <c r="V111" s="872"/>
      <c r="W111" s="872"/>
      <c r="X111" s="872"/>
      <c r="Y111" s="872"/>
      <c r="Z111" s="872"/>
      <c r="AA111" s="872"/>
      <c r="AB111" s="933"/>
      <c r="AC111" s="730">
        <v>3088</v>
      </c>
      <c r="AD111" s="730">
        <v>10411</v>
      </c>
      <c r="AE111" s="448" t="s">
        <v>1056</v>
      </c>
      <c r="AF111" s="743"/>
      <c r="AG111" s="612"/>
    </row>
    <row r="112" spans="2:33" s="444" customFormat="1" ht="21.75" customHeight="1">
      <c r="B112" s="414"/>
      <c r="C112" s="442" t="s">
        <v>1381</v>
      </c>
      <c r="D112" s="445"/>
      <c r="E112" s="445"/>
      <c r="F112" s="445"/>
      <c r="G112" s="446"/>
      <c r="H112" s="871" t="s">
        <v>1382</v>
      </c>
      <c r="I112" s="872"/>
      <c r="J112" s="872"/>
      <c r="K112" s="872"/>
      <c r="L112" s="872"/>
      <c r="M112" s="872"/>
      <c r="N112" s="872"/>
      <c r="O112" s="872"/>
      <c r="P112" s="872"/>
      <c r="Q112" s="872"/>
      <c r="R112" s="872"/>
      <c r="S112" s="872"/>
      <c r="T112" s="872"/>
      <c r="U112" s="872"/>
      <c r="V112" s="872"/>
      <c r="W112" s="872"/>
      <c r="X112" s="872"/>
      <c r="Y112" s="872"/>
      <c r="Z112" s="872"/>
      <c r="AA112" s="872"/>
      <c r="AB112" s="933"/>
      <c r="AC112" s="730">
        <v>13805</v>
      </c>
      <c r="AD112" s="730">
        <v>10980</v>
      </c>
      <c r="AE112" s="448" t="s">
        <v>1056</v>
      </c>
      <c r="AF112" s="743"/>
      <c r="AG112" s="612"/>
    </row>
    <row r="113" spans="2:35" s="444" customFormat="1" ht="21.75" customHeight="1">
      <c r="B113" s="414"/>
      <c r="C113" s="449" t="s">
        <v>1383</v>
      </c>
      <c r="D113" s="450"/>
      <c r="E113" s="450"/>
      <c r="F113" s="450"/>
      <c r="G113" s="451"/>
      <c r="H113" s="886" t="s">
        <v>1384</v>
      </c>
      <c r="I113" s="887"/>
      <c r="J113" s="887"/>
      <c r="K113" s="887"/>
      <c r="L113" s="887"/>
      <c r="M113" s="887"/>
      <c r="N113" s="887"/>
      <c r="O113" s="887"/>
      <c r="P113" s="887"/>
      <c r="Q113" s="887"/>
      <c r="R113" s="887"/>
      <c r="S113" s="887"/>
      <c r="T113" s="887"/>
      <c r="U113" s="887"/>
      <c r="V113" s="887"/>
      <c r="W113" s="887"/>
      <c r="X113" s="887"/>
      <c r="Y113" s="887"/>
      <c r="Z113" s="887"/>
      <c r="AA113" s="887"/>
      <c r="AB113" s="930"/>
      <c r="AC113" s="691">
        <v>0</v>
      </c>
      <c r="AD113" s="691">
        <v>0</v>
      </c>
      <c r="AE113" s="414" t="s">
        <v>1056</v>
      </c>
      <c r="AF113" s="743"/>
      <c r="AG113" s="612"/>
    </row>
    <row r="114" spans="2:35" s="444" customFormat="1" ht="21.75" customHeight="1">
      <c r="B114" s="385"/>
      <c r="C114" s="449" t="s">
        <v>607</v>
      </c>
      <c r="D114" s="450"/>
      <c r="E114" s="450"/>
      <c r="F114" s="450"/>
      <c r="G114" s="451"/>
      <c r="H114" s="886" t="s">
        <v>1385</v>
      </c>
      <c r="I114" s="887"/>
      <c r="J114" s="887"/>
      <c r="K114" s="887"/>
      <c r="L114" s="887"/>
      <c r="M114" s="887"/>
      <c r="N114" s="887"/>
      <c r="O114" s="887"/>
      <c r="P114" s="887"/>
      <c r="Q114" s="887"/>
      <c r="R114" s="887"/>
      <c r="S114" s="887"/>
      <c r="T114" s="887"/>
      <c r="U114" s="887"/>
      <c r="V114" s="887"/>
      <c r="W114" s="887"/>
      <c r="X114" s="887"/>
      <c r="Y114" s="887"/>
      <c r="Z114" s="887"/>
      <c r="AA114" s="887"/>
      <c r="AB114" s="930"/>
      <c r="AC114" s="731">
        <v>12367</v>
      </c>
      <c r="AD114" s="731">
        <v>8043</v>
      </c>
      <c r="AE114" s="414" t="s">
        <v>1056</v>
      </c>
      <c r="AF114" s="743"/>
      <c r="AG114" s="612"/>
    </row>
    <row r="115" spans="2:35" s="444" customFormat="1" ht="21.75" customHeight="1">
      <c r="B115" s="385"/>
      <c r="C115" s="449" t="s">
        <v>608</v>
      </c>
      <c r="D115" s="450"/>
      <c r="E115" s="450"/>
      <c r="F115" s="450"/>
      <c r="G115" s="451"/>
      <c r="H115" s="886" t="s">
        <v>1386</v>
      </c>
      <c r="I115" s="887"/>
      <c r="J115" s="887"/>
      <c r="K115" s="887"/>
      <c r="L115" s="887"/>
      <c r="M115" s="887"/>
      <c r="N115" s="887"/>
      <c r="O115" s="887"/>
      <c r="P115" s="887"/>
      <c r="Q115" s="887"/>
      <c r="R115" s="887"/>
      <c r="S115" s="887"/>
      <c r="T115" s="887"/>
      <c r="U115" s="887"/>
      <c r="V115" s="887"/>
      <c r="W115" s="887"/>
      <c r="X115" s="887"/>
      <c r="Y115" s="887"/>
      <c r="Z115" s="887"/>
      <c r="AA115" s="887"/>
      <c r="AB115" s="930"/>
      <c r="AC115" s="691">
        <v>0</v>
      </c>
      <c r="AD115" s="691">
        <v>0</v>
      </c>
      <c r="AE115" s="414" t="s">
        <v>1056</v>
      </c>
      <c r="AF115" s="743"/>
      <c r="AG115" s="612"/>
    </row>
    <row r="116" spans="2:35" s="444" customFormat="1" ht="21.75" customHeight="1" thickBot="1">
      <c r="B116" s="385"/>
      <c r="C116" s="465" t="s">
        <v>609</v>
      </c>
      <c r="D116" s="466"/>
      <c r="E116" s="466"/>
      <c r="F116" s="466"/>
      <c r="G116" s="467"/>
      <c r="H116" s="917" t="s">
        <v>1387</v>
      </c>
      <c r="I116" s="918"/>
      <c r="J116" s="918"/>
      <c r="K116" s="918"/>
      <c r="L116" s="918"/>
      <c r="M116" s="918"/>
      <c r="N116" s="918"/>
      <c r="O116" s="918"/>
      <c r="P116" s="918"/>
      <c r="Q116" s="918"/>
      <c r="R116" s="918"/>
      <c r="S116" s="918"/>
      <c r="T116" s="918"/>
      <c r="U116" s="918"/>
      <c r="V116" s="918"/>
      <c r="W116" s="918"/>
      <c r="X116" s="918"/>
      <c r="Y116" s="918"/>
      <c r="Z116" s="918"/>
      <c r="AA116" s="918"/>
      <c r="AB116" s="948"/>
      <c r="AC116" s="736">
        <v>1438</v>
      </c>
      <c r="AD116" s="736">
        <v>2937</v>
      </c>
      <c r="AE116" s="468" t="s">
        <v>1056</v>
      </c>
      <c r="AF116" s="744"/>
      <c r="AG116" s="612"/>
    </row>
    <row r="117" spans="2:35" s="444" customFormat="1" ht="21.75" customHeight="1">
      <c r="B117" s="397"/>
      <c r="C117" s="442" t="s">
        <v>1388</v>
      </c>
      <c r="D117" s="445"/>
      <c r="E117" s="445"/>
      <c r="F117" s="445"/>
      <c r="G117" s="446"/>
      <c r="H117" s="871" t="s">
        <v>1389</v>
      </c>
      <c r="I117" s="872"/>
      <c r="J117" s="872"/>
      <c r="K117" s="872"/>
      <c r="L117" s="872"/>
      <c r="M117" s="872"/>
      <c r="N117" s="872"/>
      <c r="O117" s="872"/>
      <c r="P117" s="872"/>
      <c r="Q117" s="872"/>
      <c r="R117" s="872"/>
      <c r="S117" s="872"/>
      <c r="T117" s="872"/>
      <c r="U117" s="872"/>
      <c r="V117" s="872"/>
      <c r="W117" s="872"/>
      <c r="X117" s="872"/>
      <c r="Y117" s="872"/>
      <c r="Z117" s="872"/>
      <c r="AA117" s="872"/>
      <c r="AB117" s="933"/>
      <c r="AC117" s="737">
        <v>0</v>
      </c>
      <c r="AD117" s="737">
        <v>0</v>
      </c>
      <c r="AE117" s="469" t="s">
        <v>1056</v>
      </c>
      <c r="AF117" s="743"/>
      <c r="AG117" s="612">
        <v>0</v>
      </c>
    </row>
    <row r="118" spans="2:35" s="444" customFormat="1" ht="21.75" customHeight="1">
      <c r="B118" s="385"/>
      <c r="C118" s="470" t="s">
        <v>1390</v>
      </c>
      <c r="D118" s="471"/>
      <c r="E118" s="471"/>
      <c r="F118" s="471"/>
      <c r="G118" s="472"/>
      <c r="H118" s="911" t="s">
        <v>1391</v>
      </c>
      <c r="I118" s="912"/>
      <c r="J118" s="912"/>
      <c r="K118" s="912"/>
      <c r="L118" s="912"/>
      <c r="M118" s="912"/>
      <c r="N118" s="912"/>
      <c r="O118" s="912"/>
      <c r="P118" s="912"/>
      <c r="Q118" s="912"/>
      <c r="R118" s="912"/>
      <c r="S118" s="912"/>
      <c r="T118" s="912"/>
      <c r="U118" s="912"/>
      <c r="V118" s="912"/>
      <c r="W118" s="912"/>
      <c r="X118" s="912"/>
      <c r="Y118" s="912"/>
      <c r="Z118" s="912"/>
      <c r="AA118" s="912"/>
      <c r="AB118" s="949"/>
      <c r="AC118" s="691">
        <v>0</v>
      </c>
      <c r="AD118" s="691">
        <v>0</v>
      </c>
      <c r="AE118" s="414" t="s">
        <v>1056</v>
      </c>
      <c r="AF118" s="743"/>
      <c r="AG118" s="612"/>
    </row>
    <row r="119" spans="2:35" s="444" customFormat="1" ht="21.75" customHeight="1">
      <c r="B119" s="385"/>
      <c r="C119" s="449" t="s">
        <v>610</v>
      </c>
      <c r="D119" s="450"/>
      <c r="E119" s="450"/>
      <c r="F119" s="450"/>
      <c r="G119" s="451"/>
      <c r="H119" s="886" t="s">
        <v>1392</v>
      </c>
      <c r="I119" s="887"/>
      <c r="J119" s="887"/>
      <c r="K119" s="887"/>
      <c r="L119" s="887"/>
      <c r="M119" s="887"/>
      <c r="N119" s="887"/>
      <c r="O119" s="887"/>
      <c r="P119" s="887"/>
      <c r="Q119" s="887"/>
      <c r="R119" s="887"/>
      <c r="S119" s="887"/>
      <c r="T119" s="887"/>
      <c r="U119" s="887"/>
      <c r="V119" s="887"/>
      <c r="W119" s="887"/>
      <c r="X119" s="887"/>
      <c r="Y119" s="887"/>
      <c r="Z119" s="887"/>
      <c r="AA119" s="887"/>
      <c r="AB119" s="930"/>
      <c r="AC119" s="691">
        <v>0</v>
      </c>
      <c r="AD119" s="691">
        <v>0</v>
      </c>
      <c r="AE119" s="414" t="s">
        <v>1056</v>
      </c>
      <c r="AF119" s="743"/>
      <c r="AG119" s="612"/>
    </row>
    <row r="120" spans="2:35" s="444" customFormat="1" ht="21.75" customHeight="1">
      <c r="B120" s="414" t="s">
        <v>1208</v>
      </c>
      <c r="C120" s="449" t="s">
        <v>611</v>
      </c>
      <c r="D120" s="450"/>
      <c r="E120" s="450"/>
      <c r="F120" s="450"/>
      <c r="G120" s="451"/>
      <c r="H120" s="886" t="s">
        <v>1393</v>
      </c>
      <c r="I120" s="887"/>
      <c r="J120" s="887"/>
      <c r="K120" s="887"/>
      <c r="L120" s="887"/>
      <c r="M120" s="887"/>
      <c r="N120" s="887"/>
      <c r="O120" s="887"/>
      <c r="P120" s="887"/>
      <c r="Q120" s="887"/>
      <c r="R120" s="887"/>
      <c r="S120" s="887"/>
      <c r="T120" s="887"/>
      <c r="U120" s="887"/>
      <c r="V120" s="887"/>
      <c r="W120" s="887"/>
      <c r="X120" s="887"/>
      <c r="Y120" s="887"/>
      <c r="Z120" s="887"/>
      <c r="AA120" s="887"/>
      <c r="AB120" s="930"/>
      <c r="AC120" s="691">
        <v>0</v>
      </c>
      <c r="AD120" s="691">
        <v>0</v>
      </c>
      <c r="AE120" s="414" t="s">
        <v>1056</v>
      </c>
      <c r="AF120" s="743"/>
      <c r="AG120" s="612"/>
    </row>
    <row r="121" spans="2:35" s="444" customFormat="1" ht="21.75" customHeight="1">
      <c r="B121" s="385"/>
      <c r="C121" s="470" t="s">
        <v>1394</v>
      </c>
      <c r="D121" s="471"/>
      <c r="E121" s="471"/>
      <c r="F121" s="471"/>
      <c r="G121" s="472"/>
      <c r="H121" s="911" t="s">
        <v>1395</v>
      </c>
      <c r="I121" s="912"/>
      <c r="J121" s="912"/>
      <c r="K121" s="912"/>
      <c r="L121" s="912"/>
      <c r="M121" s="912"/>
      <c r="N121" s="912"/>
      <c r="O121" s="912"/>
      <c r="P121" s="912"/>
      <c r="Q121" s="912"/>
      <c r="R121" s="912"/>
      <c r="S121" s="912"/>
      <c r="T121" s="912"/>
      <c r="U121" s="912"/>
      <c r="V121" s="912"/>
      <c r="W121" s="912"/>
      <c r="X121" s="912"/>
      <c r="Y121" s="912"/>
      <c r="Z121" s="912"/>
      <c r="AA121" s="912"/>
      <c r="AB121" s="949"/>
      <c r="AC121" s="691">
        <v>0</v>
      </c>
      <c r="AD121" s="691">
        <v>0</v>
      </c>
      <c r="AE121" s="414" t="s">
        <v>1056</v>
      </c>
      <c r="AF121" s="743"/>
      <c r="AG121" s="612"/>
    </row>
    <row r="122" spans="2:35" s="444" customFormat="1" ht="21.75" customHeight="1">
      <c r="B122" s="385"/>
      <c r="C122" s="449" t="s">
        <v>612</v>
      </c>
      <c r="D122" s="450"/>
      <c r="E122" s="450"/>
      <c r="F122" s="450"/>
      <c r="G122" s="451"/>
      <c r="H122" s="886" t="s">
        <v>1396</v>
      </c>
      <c r="I122" s="887"/>
      <c r="J122" s="887"/>
      <c r="K122" s="887"/>
      <c r="L122" s="887"/>
      <c r="M122" s="887"/>
      <c r="N122" s="887"/>
      <c r="O122" s="887"/>
      <c r="P122" s="887"/>
      <c r="Q122" s="887"/>
      <c r="R122" s="887"/>
      <c r="S122" s="887"/>
      <c r="T122" s="887"/>
      <c r="U122" s="887"/>
      <c r="V122" s="887"/>
      <c r="W122" s="887"/>
      <c r="X122" s="887"/>
      <c r="Y122" s="887"/>
      <c r="Z122" s="887"/>
      <c r="AA122" s="887"/>
      <c r="AB122" s="930"/>
      <c r="AC122" s="691">
        <v>0</v>
      </c>
      <c r="AD122" s="691">
        <v>0</v>
      </c>
      <c r="AE122" s="414" t="s">
        <v>1056</v>
      </c>
      <c r="AF122" s="743"/>
      <c r="AG122" s="612"/>
    </row>
    <row r="123" spans="2:35" s="444" customFormat="1" ht="21.75" customHeight="1" thickBot="1">
      <c r="B123" s="398" t="s">
        <v>1208</v>
      </c>
      <c r="C123" s="485" t="s">
        <v>613</v>
      </c>
      <c r="D123" s="486"/>
      <c r="E123" s="486"/>
      <c r="F123" s="486"/>
      <c r="G123" s="487"/>
      <c r="H123" s="956" t="s">
        <v>1397</v>
      </c>
      <c r="I123" s="957"/>
      <c r="J123" s="957"/>
      <c r="K123" s="957"/>
      <c r="L123" s="957"/>
      <c r="M123" s="957"/>
      <c r="N123" s="957"/>
      <c r="O123" s="957"/>
      <c r="P123" s="957"/>
      <c r="Q123" s="957"/>
      <c r="R123" s="957"/>
      <c r="S123" s="957"/>
      <c r="T123" s="957"/>
      <c r="U123" s="957"/>
      <c r="V123" s="957"/>
      <c r="W123" s="957"/>
      <c r="X123" s="957"/>
      <c r="Y123" s="957"/>
      <c r="Z123" s="957"/>
      <c r="AA123" s="957"/>
      <c r="AB123" s="958"/>
      <c r="AC123" s="738">
        <v>0</v>
      </c>
      <c r="AD123" s="738">
        <v>0</v>
      </c>
      <c r="AE123" s="488" t="s">
        <v>1056</v>
      </c>
      <c r="AF123" s="743"/>
      <c r="AG123" s="612"/>
    </row>
    <row r="124" spans="2:35" s="444" customFormat="1" ht="21.75" customHeight="1">
      <c r="B124" s="425"/>
      <c r="C124" s="442" t="s">
        <v>1398</v>
      </c>
      <c r="D124" s="445"/>
      <c r="E124" s="445"/>
      <c r="F124" s="445"/>
      <c r="G124" s="446"/>
      <c r="H124" s="871" t="s">
        <v>1399</v>
      </c>
      <c r="I124" s="872"/>
      <c r="J124" s="872"/>
      <c r="K124" s="872"/>
      <c r="L124" s="872"/>
      <c r="M124" s="872"/>
      <c r="N124" s="872"/>
      <c r="O124" s="872"/>
      <c r="P124" s="872"/>
      <c r="Q124" s="872"/>
      <c r="R124" s="872"/>
      <c r="S124" s="872"/>
      <c r="T124" s="872"/>
      <c r="U124" s="872"/>
      <c r="V124" s="872"/>
      <c r="W124" s="872"/>
      <c r="X124" s="872"/>
      <c r="Y124" s="872"/>
      <c r="Z124" s="872"/>
      <c r="AA124" s="872"/>
      <c r="AB124" s="933"/>
      <c r="AC124" s="739">
        <v>0</v>
      </c>
      <c r="AD124" s="739">
        <v>0</v>
      </c>
      <c r="AE124" s="464" t="s">
        <v>1056</v>
      </c>
      <c r="AF124" s="743"/>
      <c r="AG124" s="612"/>
    </row>
    <row r="125" spans="2:35" s="444" customFormat="1" ht="21.75" customHeight="1">
      <c r="B125" s="385"/>
      <c r="C125" s="470" t="s">
        <v>614</v>
      </c>
      <c r="D125" s="471"/>
      <c r="E125" s="471"/>
      <c r="F125" s="471"/>
      <c r="G125" s="472"/>
      <c r="H125" s="911" t="s">
        <v>1400</v>
      </c>
      <c r="I125" s="912"/>
      <c r="J125" s="912"/>
      <c r="K125" s="912"/>
      <c r="L125" s="912"/>
      <c r="M125" s="912"/>
      <c r="N125" s="912"/>
      <c r="O125" s="912"/>
      <c r="P125" s="912"/>
      <c r="Q125" s="912"/>
      <c r="R125" s="912"/>
      <c r="S125" s="912"/>
      <c r="T125" s="912"/>
      <c r="U125" s="912"/>
      <c r="V125" s="912"/>
      <c r="W125" s="912"/>
      <c r="X125" s="912"/>
      <c r="Y125" s="912"/>
      <c r="Z125" s="912"/>
      <c r="AA125" s="912"/>
      <c r="AB125" s="949"/>
      <c r="AC125" s="691">
        <v>0</v>
      </c>
      <c r="AD125" s="691">
        <v>0</v>
      </c>
      <c r="AE125" s="414" t="s">
        <v>1056</v>
      </c>
      <c r="AF125" s="743"/>
      <c r="AG125" s="612"/>
    </row>
    <row r="126" spans="2:35" s="444" customFormat="1" ht="21.75" customHeight="1">
      <c r="B126" s="385"/>
      <c r="C126" s="470" t="s">
        <v>615</v>
      </c>
      <c r="D126" s="471"/>
      <c r="E126" s="471"/>
      <c r="F126" s="471"/>
      <c r="G126" s="472"/>
      <c r="H126" s="911" t="s">
        <v>1401</v>
      </c>
      <c r="I126" s="912"/>
      <c r="J126" s="912"/>
      <c r="K126" s="912"/>
      <c r="L126" s="912"/>
      <c r="M126" s="912"/>
      <c r="N126" s="912"/>
      <c r="O126" s="912"/>
      <c r="P126" s="912"/>
      <c r="Q126" s="912"/>
      <c r="R126" s="912"/>
      <c r="S126" s="912"/>
      <c r="T126" s="912"/>
      <c r="U126" s="912"/>
      <c r="V126" s="912"/>
      <c r="W126" s="912"/>
      <c r="X126" s="912"/>
      <c r="Y126" s="912"/>
      <c r="Z126" s="912"/>
      <c r="AA126" s="912"/>
      <c r="AB126" s="949"/>
      <c r="AC126" s="691">
        <v>0</v>
      </c>
      <c r="AD126" s="691">
        <v>0</v>
      </c>
      <c r="AE126" s="414" t="s">
        <v>1056</v>
      </c>
      <c r="AF126" s="743"/>
      <c r="AG126" s="612"/>
    </row>
    <row r="127" spans="2:35" s="444" customFormat="1" ht="21.75" customHeight="1">
      <c r="B127" s="385"/>
      <c r="C127" s="470" t="s">
        <v>616</v>
      </c>
      <c r="D127" s="471"/>
      <c r="E127" s="471"/>
      <c r="F127" s="471"/>
      <c r="G127" s="472"/>
      <c r="H127" s="974" t="s">
        <v>1402</v>
      </c>
      <c r="I127" s="975"/>
      <c r="J127" s="975"/>
      <c r="K127" s="975"/>
      <c r="L127" s="975"/>
      <c r="M127" s="975"/>
      <c r="N127" s="975"/>
      <c r="O127" s="975"/>
      <c r="P127" s="975"/>
      <c r="Q127" s="975"/>
      <c r="R127" s="975"/>
      <c r="S127" s="975"/>
      <c r="T127" s="975"/>
      <c r="U127" s="975"/>
      <c r="V127" s="975"/>
      <c r="W127" s="975"/>
      <c r="X127" s="975"/>
      <c r="Y127" s="975"/>
      <c r="Z127" s="975"/>
      <c r="AA127" s="975"/>
      <c r="AB127" s="976"/>
      <c r="AC127" s="691">
        <v>0</v>
      </c>
      <c r="AD127" s="691">
        <v>0</v>
      </c>
      <c r="AE127" s="414" t="s">
        <v>1056</v>
      </c>
      <c r="AF127" s="745"/>
      <c r="AG127" s="612"/>
    </row>
    <row r="128" spans="2:35" s="444" customFormat="1" ht="21.75" customHeight="1" thickBot="1">
      <c r="B128" s="398"/>
      <c r="C128" s="473" t="s">
        <v>617</v>
      </c>
      <c r="D128" s="474"/>
      <c r="E128" s="474"/>
      <c r="F128" s="474"/>
      <c r="G128" s="475"/>
      <c r="H128" s="914" t="s">
        <v>1403</v>
      </c>
      <c r="I128" s="915"/>
      <c r="J128" s="915"/>
      <c r="K128" s="915"/>
      <c r="L128" s="915"/>
      <c r="M128" s="915"/>
      <c r="N128" s="915"/>
      <c r="O128" s="915"/>
      <c r="P128" s="915"/>
      <c r="Q128" s="915"/>
      <c r="R128" s="915"/>
      <c r="S128" s="915"/>
      <c r="T128" s="915"/>
      <c r="U128" s="915"/>
      <c r="V128" s="915"/>
      <c r="W128" s="915"/>
      <c r="X128" s="915"/>
      <c r="Y128" s="915"/>
      <c r="Z128" s="915"/>
      <c r="AA128" s="915"/>
      <c r="AB128" s="947"/>
      <c r="AC128" s="740">
        <v>0</v>
      </c>
      <c r="AD128" s="740">
        <v>0</v>
      </c>
      <c r="AE128" s="490" t="s">
        <v>1056</v>
      </c>
      <c r="AF128" s="746"/>
      <c r="AG128" s="610"/>
      <c r="AH128" s="60"/>
      <c r="AI128" s="60"/>
    </row>
    <row r="129" spans="2:33" ht="21.75" customHeight="1">
      <c r="B129" s="491"/>
      <c r="C129" s="492"/>
      <c r="D129" s="492"/>
      <c r="E129" s="492"/>
      <c r="F129" s="492"/>
      <c r="G129" s="492"/>
      <c r="H129" s="493"/>
      <c r="I129" s="493"/>
      <c r="J129" s="493"/>
      <c r="K129" s="493"/>
      <c r="L129" s="493"/>
      <c r="M129" s="493"/>
      <c r="N129" s="493"/>
      <c r="O129" s="493"/>
      <c r="P129" s="493"/>
      <c r="Q129" s="493"/>
      <c r="R129" s="493"/>
      <c r="S129" s="493"/>
      <c r="T129" s="493"/>
      <c r="U129" s="493"/>
      <c r="V129" s="493"/>
      <c r="W129" s="493"/>
      <c r="X129" s="493"/>
      <c r="Y129" s="493"/>
      <c r="Z129" s="493"/>
      <c r="AA129" s="493"/>
      <c r="AB129" s="493"/>
      <c r="AC129" s="494"/>
      <c r="AD129" s="495"/>
      <c r="AE129" s="496"/>
    </row>
    <row r="130" spans="2:33" ht="21.75" customHeight="1">
      <c r="B130" s="498" t="s">
        <v>1404</v>
      </c>
      <c r="C130" s="492"/>
      <c r="D130" s="492"/>
      <c r="E130" s="492"/>
      <c r="F130" s="492"/>
      <c r="G130" s="492"/>
      <c r="H130" s="493"/>
      <c r="I130" s="493"/>
      <c r="J130" s="493"/>
      <c r="K130" s="493"/>
      <c r="L130" s="493"/>
      <c r="M130" s="493"/>
      <c r="N130" s="493"/>
      <c r="O130" s="493"/>
      <c r="P130" s="493"/>
      <c r="Q130" s="493"/>
      <c r="R130" s="493"/>
      <c r="S130" s="493"/>
      <c r="T130" s="493"/>
      <c r="U130" s="493"/>
      <c r="V130" s="493"/>
      <c r="W130" s="493"/>
      <c r="X130" s="493"/>
      <c r="Y130" s="493"/>
      <c r="Z130" s="493"/>
      <c r="AA130" s="493"/>
      <c r="AB130" s="493"/>
      <c r="AC130" s="494"/>
      <c r="AD130" s="495"/>
      <c r="AE130" s="496"/>
      <c r="AF130" s="748"/>
    </row>
    <row r="131" spans="2:33" ht="21.75" customHeight="1">
      <c r="B131" s="491"/>
      <c r="C131" s="492"/>
      <c r="D131" s="492"/>
      <c r="E131" s="492"/>
      <c r="F131" s="492"/>
      <c r="G131" s="492"/>
      <c r="H131" s="493"/>
      <c r="I131" s="493"/>
      <c r="J131" s="493"/>
      <c r="K131" s="493"/>
      <c r="L131" s="493"/>
      <c r="M131" s="493"/>
      <c r="N131" s="493"/>
      <c r="O131" s="493"/>
      <c r="P131" s="493"/>
      <c r="Q131" s="493"/>
      <c r="R131" s="493"/>
      <c r="S131" s="493"/>
      <c r="T131" s="493"/>
      <c r="U131" s="493"/>
      <c r="V131" s="493"/>
      <c r="W131" s="493"/>
      <c r="X131" s="493"/>
      <c r="Y131" s="493"/>
      <c r="Z131" s="493"/>
      <c r="AA131" s="493"/>
      <c r="AB131" s="493"/>
      <c r="AC131" s="494"/>
      <c r="AD131" s="495"/>
      <c r="AE131" s="496"/>
      <c r="AF131" s="748"/>
    </row>
    <row r="132" spans="2:33" ht="21.75" customHeight="1">
      <c r="B132" s="977"/>
      <c r="C132" s="978"/>
      <c r="D132" s="978"/>
      <c r="E132" s="978"/>
      <c r="F132" s="979"/>
      <c r="G132" s="980" t="s">
        <v>1405</v>
      </c>
      <c r="H132" s="981"/>
      <c r="I132" s="981"/>
      <c r="J132" s="981"/>
      <c r="K132" s="982"/>
      <c r="L132" s="983" t="s">
        <v>1406</v>
      </c>
      <c r="M132" s="983"/>
      <c r="N132" s="983"/>
      <c r="O132" s="983"/>
      <c r="P132" s="983"/>
      <c r="Q132" s="984" t="s">
        <v>1407</v>
      </c>
      <c r="R132" s="984"/>
      <c r="S132" s="984"/>
      <c r="T132" s="984"/>
      <c r="U132" s="984"/>
      <c r="V132" s="984"/>
      <c r="W132" s="493"/>
      <c r="X132" s="493"/>
      <c r="Y132" s="493"/>
      <c r="Z132" s="493"/>
      <c r="AA132" s="493"/>
      <c r="AB132" s="493"/>
      <c r="AC132" s="494"/>
      <c r="AD132" s="495"/>
      <c r="AE132" s="496"/>
      <c r="AF132" s="749"/>
    </row>
    <row r="133" spans="2:33" ht="26.25" customHeight="1">
      <c r="B133" s="970" t="s">
        <v>1408</v>
      </c>
      <c r="C133" s="971"/>
      <c r="D133" s="971"/>
      <c r="E133" s="971"/>
      <c r="F133" s="972"/>
      <c r="G133" s="964"/>
      <c r="H133" s="964"/>
      <c r="I133" s="964"/>
      <c r="J133" s="964"/>
      <c r="K133" s="964"/>
      <c r="L133" s="973"/>
      <c r="M133" s="973"/>
      <c r="N133" s="973"/>
      <c r="O133" s="973"/>
      <c r="P133" s="973"/>
      <c r="Q133" s="965">
        <v>0</v>
      </c>
      <c r="R133" s="965"/>
      <c r="S133" s="965"/>
      <c r="T133" s="965"/>
      <c r="U133" s="965"/>
      <c r="V133" s="965"/>
      <c r="W133" s="493"/>
      <c r="X133" s="493"/>
      <c r="Y133" s="493"/>
      <c r="Z133" s="493"/>
      <c r="AA133" s="493"/>
      <c r="AB133" s="493"/>
      <c r="AC133" s="494"/>
      <c r="AD133" s="495"/>
      <c r="AE133" s="496"/>
      <c r="AG133" s="613"/>
    </row>
    <row r="134" spans="2:33" ht="24.75" customHeight="1">
      <c r="B134" s="970" t="s">
        <v>1409</v>
      </c>
      <c r="C134" s="971"/>
      <c r="D134" s="971"/>
      <c r="E134" s="971"/>
      <c r="F134" s="972"/>
      <c r="G134" s="964"/>
      <c r="H134" s="964"/>
      <c r="I134" s="964"/>
      <c r="J134" s="964"/>
      <c r="K134" s="964"/>
      <c r="L134" s="973"/>
      <c r="M134" s="973"/>
      <c r="N134" s="973"/>
      <c r="O134" s="973"/>
      <c r="P134" s="973"/>
      <c r="Q134" s="965">
        <v>0</v>
      </c>
      <c r="R134" s="965"/>
      <c r="S134" s="965"/>
      <c r="T134" s="965"/>
      <c r="U134" s="965"/>
      <c r="V134" s="965"/>
      <c r="W134" s="493"/>
      <c r="X134" s="493"/>
      <c r="Y134" s="493"/>
      <c r="Z134" s="493"/>
      <c r="AA134" s="493"/>
      <c r="AB134" s="493"/>
      <c r="AC134" s="494"/>
      <c r="AD134" s="495"/>
      <c r="AE134" s="496"/>
    </row>
    <row r="135" spans="2:33" ht="21.75" customHeight="1">
      <c r="B135" s="961" t="s">
        <v>2264</v>
      </c>
      <c r="C135" s="962"/>
      <c r="D135" s="962"/>
      <c r="E135" s="962"/>
      <c r="F135" s="963"/>
      <c r="G135" s="964">
        <v>0</v>
      </c>
      <c r="H135" s="964"/>
      <c r="I135" s="964"/>
      <c r="J135" s="964"/>
      <c r="K135" s="964"/>
      <c r="L135" s="964">
        <v>0</v>
      </c>
      <c r="M135" s="964"/>
      <c r="N135" s="964"/>
      <c r="O135" s="964"/>
      <c r="P135" s="964"/>
      <c r="Q135" s="965">
        <v>0</v>
      </c>
      <c r="R135" s="965"/>
      <c r="S135" s="965"/>
      <c r="T135" s="965"/>
      <c r="U135" s="965"/>
      <c r="V135" s="965"/>
      <c r="W135" s="500" t="s">
        <v>1410</v>
      </c>
      <c r="X135" s="493"/>
      <c r="Y135" s="493"/>
      <c r="Z135" s="493"/>
      <c r="AA135" s="493"/>
      <c r="AB135" s="493"/>
      <c r="AC135" s="494"/>
      <c r="AD135" s="495"/>
      <c r="AE135" s="496"/>
    </row>
    <row r="136" spans="2:33" ht="21.75" customHeight="1">
      <c r="B136" s="491"/>
      <c r="C136" s="492"/>
      <c r="D136" s="492"/>
      <c r="E136" s="492"/>
      <c r="F136" s="492"/>
      <c r="G136" s="492"/>
      <c r="H136" s="493"/>
      <c r="I136" s="493"/>
      <c r="J136" s="493"/>
      <c r="K136" s="493"/>
      <c r="L136" s="493"/>
      <c r="M136" s="493"/>
      <c r="N136" s="493"/>
      <c r="O136" s="493"/>
      <c r="P136" s="493"/>
      <c r="Q136" s="493"/>
      <c r="R136" s="493"/>
      <c r="S136" s="493"/>
      <c r="T136" s="493"/>
      <c r="U136" s="493"/>
      <c r="V136" s="493"/>
      <c r="W136" s="493"/>
      <c r="X136" s="493"/>
      <c r="Y136" s="493"/>
      <c r="Z136" s="493"/>
      <c r="AA136" s="493"/>
      <c r="AB136" s="493"/>
      <c r="AC136" s="494"/>
      <c r="AD136" s="495"/>
      <c r="AE136" s="496"/>
    </row>
    <row r="137" spans="2:33" ht="21.75" customHeight="1">
      <c r="B137" s="501"/>
      <c r="C137" s="501" t="s">
        <v>1411</v>
      </c>
      <c r="D137" s="502" t="s">
        <v>1412</v>
      </c>
      <c r="E137" s="502"/>
      <c r="F137" s="502"/>
      <c r="G137" s="502"/>
      <c r="H137" s="493"/>
      <c r="I137" s="493"/>
      <c r="J137" s="493"/>
      <c r="K137" s="493"/>
      <c r="L137" s="493"/>
      <c r="M137" s="493"/>
      <c r="N137" s="493"/>
      <c r="O137" s="493"/>
      <c r="P137" s="493"/>
      <c r="Q137" s="493"/>
      <c r="R137" s="493"/>
      <c r="S137" s="493"/>
      <c r="T137" s="493"/>
      <c r="U137" s="493"/>
      <c r="V137" s="493"/>
      <c r="W137" s="493"/>
      <c r="X137" s="493"/>
      <c r="Y137" s="493"/>
      <c r="Z137" s="493"/>
      <c r="AA137" s="493"/>
      <c r="AB137" s="493"/>
      <c r="AC137" s="494"/>
      <c r="AD137" s="503"/>
      <c r="AE137" s="496"/>
    </row>
    <row r="138" spans="2:33" ht="21.75" customHeight="1">
      <c r="B138" s="504"/>
      <c r="C138" s="505"/>
      <c r="D138" s="966" t="s">
        <v>2274</v>
      </c>
      <c r="E138" s="966"/>
      <c r="F138" s="966"/>
      <c r="G138" s="966"/>
      <c r="H138" s="966"/>
      <c r="I138" s="966"/>
      <c r="J138" s="966"/>
      <c r="K138" s="966"/>
      <c r="L138" s="966"/>
      <c r="M138" s="966"/>
      <c r="N138" s="966"/>
      <c r="O138" s="507"/>
      <c r="P138" s="507"/>
      <c r="Q138" s="507"/>
      <c r="R138" s="507"/>
      <c r="S138" s="507"/>
      <c r="T138" s="507"/>
      <c r="U138" s="507"/>
      <c r="V138" s="507"/>
      <c r="W138" s="507"/>
      <c r="X138" s="507"/>
      <c r="Y138" s="507"/>
      <c r="Z138" s="507"/>
      <c r="AA138" s="507"/>
      <c r="AB138" s="507"/>
      <c r="AC138" s="507"/>
      <c r="AD138" s="507"/>
      <c r="AE138" s="507"/>
      <c r="AF138" s="507"/>
      <c r="AG138" s="507"/>
    </row>
    <row r="139" spans="2:33" s="659" customFormat="1" ht="21.75" customHeight="1">
      <c r="B139" s="655"/>
      <c r="C139" s="656"/>
      <c r="D139" s="966" t="s">
        <v>2273</v>
      </c>
      <c r="E139" s="966"/>
      <c r="F139" s="966"/>
      <c r="G139" s="966"/>
      <c r="H139" s="966"/>
      <c r="I139" s="966"/>
      <c r="J139" s="966"/>
      <c r="K139" s="966"/>
      <c r="L139" s="966"/>
      <c r="M139" s="966"/>
      <c r="N139" s="966"/>
      <c r="O139" s="966"/>
      <c r="P139" s="966"/>
      <c r="Q139" s="966"/>
      <c r="R139" s="657"/>
      <c r="S139" s="657"/>
      <c r="T139" s="657"/>
      <c r="U139" s="657"/>
      <c r="V139" s="657"/>
      <c r="W139" s="657"/>
      <c r="X139" s="657"/>
      <c r="Y139" s="657"/>
      <c r="Z139" s="657"/>
      <c r="AA139" s="657"/>
      <c r="AB139" s="657"/>
      <c r="AC139" s="657"/>
      <c r="AD139" s="657"/>
      <c r="AE139" s="657"/>
      <c r="AF139" s="750"/>
      <c r="AG139" s="658"/>
    </row>
    <row r="140" spans="2:33" s="659" customFormat="1" ht="21.75" customHeight="1">
      <c r="B140" s="655"/>
      <c r="C140" s="660"/>
      <c r="D140" s="966" t="s">
        <v>2260</v>
      </c>
      <c r="E140" s="966"/>
      <c r="F140" s="966"/>
      <c r="G140" s="966"/>
      <c r="H140" s="966"/>
      <c r="I140" s="966"/>
      <c r="J140" s="966"/>
      <c r="K140" s="966"/>
      <c r="L140" s="966"/>
      <c r="M140" s="966"/>
      <c r="N140" s="966"/>
      <c r="O140" s="966"/>
      <c r="P140" s="966"/>
      <c r="Q140" s="966"/>
      <c r="R140" s="657"/>
      <c r="S140" s="657"/>
      <c r="T140" s="657"/>
      <c r="U140" s="657"/>
      <c r="V140" s="657"/>
      <c r="W140" s="657"/>
      <c r="X140" s="657"/>
      <c r="Y140" s="657"/>
      <c r="Z140" s="657"/>
      <c r="AA140" s="657"/>
      <c r="AB140" s="657"/>
      <c r="AC140" s="657"/>
      <c r="AD140" s="657"/>
      <c r="AE140" s="657"/>
      <c r="AF140" s="751"/>
      <c r="AG140" s="661"/>
    </row>
    <row r="141" spans="2:33" s="659" customFormat="1" ht="21.75" customHeight="1">
      <c r="B141" s="655"/>
      <c r="C141" s="662"/>
      <c r="D141" s="967"/>
      <c r="E141" s="967"/>
      <c r="F141" s="967"/>
      <c r="G141" s="967"/>
      <c r="H141" s="967"/>
      <c r="I141" s="967"/>
      <c r="J141" s="967"/>
      <c r="K141" s="967"/>
      <c r="L141" s="967"/>
      <c r="M141" s="967"/>
      <c r="N141" s="967"/>
      <c r="O141" s="967"/>
      <c r="P141" s="967"/>
      <c r="Q141" s="967"/>
      <c r="R141" s="968" t="s">
        <v>830</v>
      </c>
      <c r="S141" s="968"/>
      <c r="T141" s="968"/>
      <c r="U141" s="968"/>
      <c r="V141" s="968"/>
      <c r="W141" s="968"/>
      <c r="X141" s="968"/>
      <c r="Y141" s="968"/>
      <c r="Z141" s="968"/>
      <c r="AA141" s="968"/>
      <c r="AB141" s="968"/>
      <c r="AC141" s="968"/>
      <c r="AD141" s="968"/>
      <c r="AE141" s="968"/>
      <c r="AF141" s="750"/>
      <c r="AG141" s="658"/>
    </row>
    <row r="142" spans="2:33" s="659" customFormat="1" ht="21.75" customHeight="1">
      <c r="B142" s="663"/>
      <c r="C142" s="662"/>
      <c r="D142" s="662"/>
      <c r="E142" s="664"/>
      <c r="F142" s="664"/>
      <c r="G142" s="664"/>
      <c r="H142" s="664"/>
      <c r="I142" s="664"/>
      <c r="J142" s="657"/>
      <c r="K142" s="657"/>
      <c r="L142" s="657"/>
      <c r="M142" s="657"/>
      <c r="N142" s="657"/>
      <c r="O142" s="657"/>
      <c r="P142" s="657"/>
      <c r="Q142" s="657"/>
      <c r="R142" s="969" t="s">
        <v>2261</v>
      </c>
      <c r="S142" s="969"/>
      <c r="T142" s="969"/>
      <c r="U142" s="969"/>
      <c r="V142" s="969"/>
      <c r="W142" s="969"/>
      <c r="X142" s="969"/>
      <c r="Y142" s="969"/>
      <c r="Z142" s="969"/>
      <c r="AA142" s="969"/>
      <c r="AB142" s="969"/>
      <c r="AC142" s="969"/>
      <c r="AD142" s="969"/>
      <c r="AE142" s="969"/>
      <c r="AF142" s="750"/>
      <c r="AG142" s="658"/>
    </row>
    <row r="143" spans="2:33" ht="21.75" customHeight="1">
      <c r="B143" s="491"/>
      <c r="C143" s="510"/>
      <c r="D143" s="510"/>
      <c r="E143" s="510"/>
      <c r="F143" s="510"/>
      <c r="G143" s="510"/>
      <c r="H143" s="511"/>
      <c r="I143" s="511"/>
      <c r="J143" s="511"/>
      <c r="K143" s="511"/>
      <c r="L143" s="511"/>
      <c r="M143" s="511"/>
      <c r="N143" s="511"/>
      <c r="O143" s="511"/>
      <c r="P143" s="374"/>
      <c r="Q143" s="374"/>
      <c r="R143" s="374"/>
      <c r="S143" s="374"/>
      <c r="T143" s="374"/>
      <c r="U143" s="374"/>
      <c r="V143" s="374"/>
      <c r="W143" s="374"/>
      <c r="X143" s="374"/>
      <c r="Y143" s="374"/>
      <c r="Z143" s="374"/>
      <c r="AA143" s="374"/>
      <c r="AB143" s="374"/>
      <c r="AC143" s="438"/>
      <c r="AD143" s="681"/>
      <c r="AE143" s="496"/>
    </row>
    <row r="144" spans="2:33" ht="21.75" customHeight="1">
      <c r="B144" s="491"/>
      <c r="C144" s="510"/>
      <c r="D144" s="510"/>
      <c r="E144" s="510"/>
      <c r="F144" s="510"/>
      <c r="G144" s="510"/>
      <c r="H144" s="511"/>
      <c r="I144" s="511"/>
      <c r="J144" s="511"/>
      <c r="K144" s="511"/>
      <c r="L144" s="511"/>
      <c r="M144" s="511"/>
      <c r="N144" s="511"/>
      <c r="O144" s="511"/>
      <c r="P144" s="511"/>
      <c r="Q144" s="374"/>
      <c r="R144" s="374"/>
      <c r="S144" s="374"/>
      <c r="T144" s="374"/>
      <c r="U144" s="374"/>
      <c r="V144" s="374"/>
      <c r="W144" s="374"/>
      <c r="X144" s="374"/>
      <c r="Y144" s="374"/>
      <c r="Z144" s="374"/>
      <c r="AA144" s="374"/>
      <c r="AB144" s="374"/>
      <c r="AC144" s="438"/>
      <c r="AD144" s="681"/>
      <c r="AE144" s="496"/>
    </row>
    <row r="145" spans="2:37" ht="21.75" customHeight="1">
      <c r="C145" s="512"/>
      <c r="D145" s="512"/>
      <c r="E145" s="512"/>
      <c r="F145" s="512"/>
      <c r="G145" s="512"/>
      <c r="H145" s="499"/>
      <c r="I145" s="499"/>
      <c r="J145" s="499"/>
      <c r="K145" s="499"/>
      <c r="L145" s="499"/>
      <c r="M145" s="499"/>
      <c r="N145" s="499"/>
      <c r="O145" s="499"/>
      <c r="P145" s="959"/>
      <c r="Q145" s="959"/>
      <c r="R145" s="959"/>
      <c r="S145" s="959"/>
      <c r="T145" s="959"/>
      <c r="U145" s="959"/>
      <c r="V145" s="959"/>
      <c r="W145" s="959"/>
      <c r="X145" s="959"/>
      <c r="Y145" s="959"/>
      <c r="Z145" s="959"/>
      <c r="AA145" s="959"/>
      <c r="AB145" s="959"/>
      <c r="AC145" s="959"/>
      <c r="AD145" s="682"/>
      <c r="AE145" s="513"/>
    </row>
    <row r="146" spans="2:37" ht="21.75" customHeight="1">
      <c r="C146" s="512"/>
      <c r="D146" s="512"/>
      <c r="E146" s="512"/>
      <c r="F146" s="512"/>
      <c r="G146" s="512"/>
      <c r="H146" s="499"/>
      <c r="I146" s="499"/>
      <c r="J146" s="499"/>
      <c r="K146" s="499"/>
      <c r="L146" s="499"/>
      <c r="M146" s="499"/>
      <c r="N146" s="499"/>
      <c r="O146" s="499"/>
      <c r="P146" s="959"/>
      <c r="Q146" s="959"/>
      <c r="R146" s="959"/>
      <c r="S146" s="959"/>
      <c r="T146" s="959"/>
      <c r="U146" s="959"/>
      <c r="V146" s="959"/>
      <c r="W146" s="959"/>
      <c r="X146" s="959"/>
      <c r="Y146" s="959"/>
      <c r="Z146" s="959"/>
      <c r="AA146" s="959"/>
      <c r="AB146" s="959"/>
      <c r="AC146" s="959"/>
      <c r="AD146" s="682"/>
      <c r="AE146" s="513"/>
    </row>
    <row r="147" spans="2:37" ht="21.75" customHeight="1">
      <c r="C147" s="512"/>
      <c r="D147" s="512"/>
      <c r="E147" s="512"/>
      <c r="F147" s="512"/>
      <c r="G147" s="512"/>
      <c r="H147" s="499"/>
      <c r="I147" s="499"/>
      <c r="J147" s="499"/>
      <c r="K147" s="499"/>
      <c r="L147" s="499"/>
      <c r="M147" s="499"/>
      <c r="N147" s="499"/>
      <c r="O147" s="499"/>
      <c r="P147" s="499"/>
      <c r="Q147" s="499"/>
      <c r="R147" s="499"/>
      <c r="S147" s="499"/>
      <c r="T147" s="499"/>
      <c r="U147" s="499"/>
      <c r="V147" s="499"/>
      <c r="W147" s="499"/>
      <c r="X147" s="499"/>
      <c r="Y147" s="499"/>
      <c r="Z147" s="499"/>
      <c r="AA147" s="499"/>
      <c r="AB147" s="499"/>
      <c r="AC147" s="514"/>
      <c r="AD147" s="515"/>
    </row>
    <row r="148" spans="2:37" ht="21.75" customHeight="1">
      <c r="AC148" s="494">
        <v>308830</v>
      </c>
      <c r="AD148" s="494"/>
    </row>
    <row r="149" spans="2:37" s="519" customFormat="1" ht="21.75" customHeight="1">
      <c r="B149" s="440"/>
      <c r="C149" s="440"/>
      <c r="D149" s="440"/>
      <c r="E149" s="440"/>
      <c r="F149" s="440"/>
      <c r="G149" s="440"/>
      <c r="H149" s="440"/>
      <c r="I149" s="440"/>
      <c r="J149" s="440"/>
      <c r="K149" s="440"/>
      <c r="L149" s="440"/>
      <c r="M149" s="440"/>
      <c r="N149" s="440"/>
      <c r="O149" s="440"/>
      <c r="P149" s="440"/>
      <c r="Q149" s="440"/>
      <c r="R149" s="440"/>
      <c r="S149" s="440"/>
      <c r="T149" s="440"/>
      <c r="U149" s="440"/>
      <c r="V149" s="440"/>
      <c r="W149" s="440"/>
      <c r="X149" s="440"/>
      <c r="Y149" s="440"/>
      <c r="Z149" s="440"/>
      <c r="AA149" s="440"/>
      <c r="AB149" s="440"/>
      <c r="AC149" s="517"/>
      <c r="AD149" s="518"/>
      <c r="AE149" s="516"/>
      <c r="AF149" s="752"/>
      <c r="AG149" s="614"/>
      <c r="AK149" s="520"/>
    </row>
    <row r="150" spans="2:37" s="519" customFormat="1" ht="21.75" customHeight="1">
      <c r="B150" s="440"/>
      <c r="C150" s="440"/>
      <c r="D150" s="440"/>
      <c r="E150" s="440"/>
      <c r="F150" s="440"/>
      <c r="G150" s="440"/>
      <c r="H150" s="440"/>
      <c r="I150" s="440"/>
      <c r="J150" s="440"/>
      <c r="K150" s="440"/>
      <c r="L150" s="440"/>
      <c r="M150" s="440"/>
      <c r="N150" s="440"/>
      <c r="O150" s="440"/>
      <c r="P150" s="440"/>
      <c r="Q150" s="440"/>
      <c r="R150" s="440"/>
      <c r="S150" s="440"/>
      <c r="T150" s="440"/>
      <c r="U150" s="440"/>
      <c r="V150" s="440"/>
      <c r="W150" s="440"/>
      <c r="X150" s="440"/>
      <c r="Y150" s="440"/>
      <c r="Z150" s="440"/>
      <c r="AA150" s="440"/>
      <c r="AB150" s="440"/>
      <c r="AC150" s="521"/>
      <c r="AE150" s="516"/>
      <c r="AF150" s="752"/>
      <c r="AG150" s="960"/>
      <c r="AH150" s="960"/>
      <c r="AI150" s="960"/>
      <c r="AJ150" s="960"/>
      <c r="AK150" s="518"/>
    </row>
    <row r="151" spans="2:37" s="519" customFormat="1" ht="21.75" customHeight="1">
      <c r="B151" s="440"/>
      <c r="C151" s="440"/>
      <c r="D151" s="440"/>
      <c r="E151" s="440"/>
      <c r="F151" s="440"/>
      <c r="G151" s="440"/>
      <c r="H151" s="440"/>
      <c r="I151" s="440"/>
      <c r="J151" s="440"/>
      <c r="K151" s="440"/>
      <c r="L151" s="440"/>
      <c r="M151" s="440"/>
      <c r="N151" s="440"/>
      <c r="O151" s="440"/>
      <c r="P151" s="440"/>
      <c r="Q151" s="440"/>
      <c r="R151" s="440"/>
      <c r="S151" s="440"/>
      <c r="T151" s="440"/>
      <c r="U151" s="440"/>
      <c r="V151" s="440"/>
      <c r="W151" s="440"/>
      <c r="X151" s="440"/>
      <c r="Y151" s="440"/>
      <c r="Z151" s="440"/>
      <c r="AA151" s="440"/>
      <c r="AB151" s="440"/>
      <c r="AC151" s="521"/>
      <c r="AE151" s="516"/>
      <c r="AF151" s="752"/>
      <c r="AG151" s="614"/>
    </row>
    <row r="152" spans="2:37" s="519" customFormat="1" ht="21.75" customHeight="1">
      <c r="B152" s="440"/>
      <c r="C152" s="440"/>
      <c r="D152" s="440"/>
      <c r="E152" s="440"/>
      <c r="F152" s="440"/>
      <c r="G152" s="440"/>
      <c r="H152" s="440"/>
      <c r="I152" s="440"/>
      <c r="J152" s="440"/>
      <c r="K152" s="440"/>
      <c r="L152" s="440"/>
      <c r="M152" s="440"/>
      <c r="N152" s="440"/>
      <c r="O152" s="440"/>
      <c r="P152" s="440"/>
      <c r="Q152" s="440"/>
      <c r="R152" s="440"/>
      <c r="S152" s="440"/>
      <c r="T152" s="440"/>
      <c r="U152" s="440"/>
      <c r="V152" s="440"/>
      <c r="W152" s="440"/>
      <c r="X152" s="440"/>
      <c r="Y152" s="440"/>
      <c r="Z152" s="440"/>
      <c r="AA152" s="440"/>
      <c r="AB152" s="440"/>
      <c r="AC152" s="517"/>
      <c r="AD152" s="518"/>
      <c r="AE152" s="516"/>
      <c r="AF152" s="752"/>
      <c r="AG152" s="614"/>
    </row>
    <row r="153" spans="2:37" s="519" customFormat="1" ht="21.75" customHeight="1">
      <c r="B153" s="440"/>
      <c r="C153" s="440"/>
      <c r="D153" s="440"/>
      <c r="E153" s="440"/>
      <c r="F153" s="440"/>
      <c r="G153" s="440"/>
      <c r="H153" s="440"/>
      <c r="I153" s="440"/>
      <c r="J153" s="440"/>
      <c r="K153" s="440"/>
      <c r="L153" s="440"/>
      <c r="M153" s="440"/>
      <c r="N153" s="440"/>
      <c r="O153" s="440"/>
      <c r="P153" s="440"/>
      <c r="Q153" s="440"/>
      <c r="R153" s="440"/>
      <c r="S153" s="440"/>
      <c r="T153" s="440"/>
      <c r="U153" s="440"/>
      <c r="V153" s="440"/>
      <c r="W153" s="440"/>
      <c r="X153" s="440"/>
      <c r="Y153" s="440"/>
      <c r="Z153" s="440"/>
      <c r="AA153" s="440"/>
      <c r="AB153" s="440"/>
      <c r="AC153" s="517"/>
      <c r="AD153" s="518"/>
      <c r="AE153" s="516"/>
      <c r="AF153" s="752"/>
      <c r="AG153" s="614"/>
    </row>
    <row r="154" spans="2:37" s="519" customFormat="1" ht="21.75" customHeight="1">
      <c r="B154" s="440"/>
      <c r="C154" s="440"/>
      <c r="D154" s="440"/>
      <c r="E154" s="440"/>
      <c r="F154" s="440"/>
      <c r="G154" s="440"/>
      <c r="H154" s="440"/>
      <c r="I154" s="440"/>
      <c r="J154" s="440"/>
      <c r="K154" s="440"/>
      <c r="L154" s="440"/>
      <c r="M154" s="440"/>
      <c r="N154" s="440"/>
      <c r="O154" s="440"/>
      <c r="P154" s="440"/>
      <c r="Q154" s="440"/>
      <c r="R154" s="440"/>
      <c r="S154" s="440"/>
      <c r="T154" s="440"/>
      <c r="U154" s="440"/>
      <c r="V154" s="440"/>
      <c r="W154" s="440"/>
      <c r="X154" s="440"/>
      <c r="Y154" s="440"/>
      <c r="Z154" s="440"/>
      <c r="AA154" s="440"/>
      <c r="AB154" s="440"/>
      <c r="AC154" s="517"/>
      <c r="AD154" s="518"/>
      <c r="AE154" s="516"/>
      <c r="AF154" s="752"/>
      <c r="AG154" s="614"/>
    </row>
    <row r="155" spans="2:37" s="519" customFormat="1" ht="21.75" customHeight="1">
      <c r="B155" s="440"/>
      <c r="C155" s="440"/>
      <c r="D155" s="440"/>
      <c r="E155" s="440"/>
      <c r="F155" s="440"/>
      <c r="G155" s="440"/>
      <c r="H155" s="440"/>
      <c r="I155" s="440"/>
      <c r="J155" s="440"/>
      <c r="K155" s="440"/>
      <c r="L155" s="440"/>
      <c r="M155" s="440"/>
      <c r="N155" s="440"/>
      <c r="O155" s="440"/>
      <c r="P155" s="440"/>
      <c r="Q155" s="440"/>
      <c r="R155" s="440"/>
      <c r="S155" s="440"/>
      <c r="T155" s="440"/>
      <c r="U155" s="440"/>
      <c r="V155" s="440"/>
      <c r="W155" s="440"/>
      <c r="X155" s="440"/>
      <c r="Y155" s="440"/>
      <c r="Z155" s="440"/>
      <c r="AA155" s="440"/>
      <c r="AB155" s="440"/>
      <c r="AC155" s="517"/>
      <c r="AD155" s="518"/>
      <c r="AE155" s="516"/>
      <c r="AF155" s="752"/>
      <c r="AG155" s="614"/>
    </row>
    <row r="156" spans="2:37" s="519" customFormat="1" ht="21.75" customHeight="1">
      <c r="B156" s="440"/>
      <c r="C156" s="440"/>
      <c r="D156" s="440"/>
      <c r="E156" s="440"/>
      <c r="F156" s="440"/>
      <c r="G156" s="440"/>
      <c r="H156" s="440"/>
      <c r="I156" s="440"/>
      <c r="J156" s="440"/>
      <c r="K156" s="440"/>
      <c r="L156" s="440"/>
      <c r="M156" s="440"/>
      <c r="N156" s="440"/>
      <c r="O156" s="440"/>
      <c r="P156" s="440"/>
      <c r="Q156" s="440"/>
      <c r="R156" s="440"/>
      <c r="S156" s="440"/>
      <c r="T156" s="440"/>
      <c r="U156" s="440"/>
      <c r="V156" s="440"/>
      <c r="W156" s="440"/>
      <c r="X156" s="440"/>
      <c r="Y156" s="440"/>
      <c r="Z156" s="440"/>
      <c r="AA156" s="440"/>
      <c r="AB156" s="440"/>
      <c r="AC156" s="517"/>
      <c r="AD156" s="518"/>
      <c r="AE156" s="516"/>
      <c r="AF156" s="752"/>
      <c r="AG156" s="614"/>
    </row>
    <row r="157" spans="2:37" s="519" customFormat="1" ht="21.75" customHeight="1">
      <c r="B157" s="440"/>
      <c r="C157" s="440"/>
      <c r="D157" s="440"/>
      <c r="E157" s="440"/>
      <c r="F157" s="440"/>
      <c r="G157" s="440"/>
      <c r="H157" s="440"/>
      <c r="I157" s="440"/>
      <c r="J157" s="440"/>
      <c r="K157" s="440"/>
      <c r="L157" s="440"/>
      <c r="M157" s="440"/>
      <c r="N157" s="440"/>
      <c r="O157" s="440"/>
      <c r="P157" s="440"/>
      <c r="Q157" s="440"/>
      <c r="R157" s="440"/>
      <c r="S157" s="440"/>
      <c r="T157" s="440"/>
      <c r="U157" s="440"/>
      <c r="V157" s="440"/>
      <c r="W157" s="440"/>
      <c r="X157" s="440"/>
      <c r="Y157" s="440"/>
      <c r="Z157" s="440"/>
      <c r="AA157" s="440"/>
      <c r="AB157" s="440"/>
      <c r="AC157" s="517"/>
      <c r="AD157" s="518"/>
      <c r="AE157" s="516"/>
      <c r="AF157" s="752"/>
      <c r="AG157" s="614"/>
    </row>
    <row r="158" spans="2:37" s="519" customFormat="1" ht="21.75" customHeight="1">
      <c r="B158" s="440"/>
      <c r="C158" s="440"/>
      <c r="D158" s="440"/>
      <c r="E158" s="440"/>
      <c r="F158" s="440"/>
      <c r="G158" s="440"/>
      <c r="H158" s="440"/>
      <c r="I158" s="440"/>
      <c r="J158" s="440"/>
      <c r="K158" s="440"/>
      <c r="L158" s="440"/>
      <c r="M158" s="440"/>
      <c r="N158" s="440"/>
      <c r="O158" s="440"/>
      <c r="P158" s="440"/>
      <c r="Q158" s="440"/>
      <c r="R158" s="440"/>
      <c r="S158" s="440"/>
      <c r="T158" s="440"/>
      <c r="U158" s="440"/>
      <c r="V158" s="440"/>
      <c r="W158" s="440"/>
      <c r="X158" s="440"/>
      <c r="Y158" s="440"/>
      <c r="Z158" s="440"/>
      <c r="AA158" s="440"/>
      <c r="AB158" s="440"/>
      <c r="AC158" s="517"/>
      <c r="AD158" s="518"/>
      <c r="AE158" s="516"/>
      <c r="AF158" s="752"/>
      <c r="AG158" s="614"/>
    </row>
    <row r="159" spans="2:37" s="519" customFormat="1" ht="21.75" customHeight="1">
      <c r="B159" s="440"/>
      <c r="C159" s="440"/>
      <c r="D159" s="440"/>
      <c r="E159" s="440"/>
      <c r="F159" s="440"/>
      <c r="G159" s="440"/>
      <c r="H159" s="440"/>
      <c r="I159" s="440"/>
      <c r="J159" s="440"/>
      <c r="K159" s="440"/>
      <c r="L159" s="440"/>
      <c r="M159" s="440"/>
      <c r="N159" s="440"/>
      <c r="O159" s="440"/>
      <c r="P159" s="440"/>
      <c r="Q159" s="440"/>
      <c r="R159" s="440"/>
      <c r="S159" s="440"/>
      <c r="T159" s="440"/>
      <c r="U159" s="440"/>
      <c r="V159" s="440"/>
      <c r="W159" s="440"/>
      <c r="X159" s="440"/>
      <c r="Y159" s="440"/>
      <c r="Z159" s="440"/>
      <c r="AA159" s="440"/>
      <c r="AB159" s="440"/>
      <c r="AC159" s="517"/>
      <c r="AD159" s="518"/>
      <c r="AE159" s="516"/>
      <c r="AF159" s="752"/>
      <c r="AG159" s="614"/>
    </row>
    <row r="160" spans="2:37" s="519" customFormat="1" ht="21.75" customHeight="1">
      <c r="B160" s="440"/>
      <c r="C160" s="440"/>
      <c r="D160" s="440"/>
      <c r="E160" s="440"/>
      <c r="F160" s="440"/>
      <c r="G160" s="440"/>
      <c r="H160" s="440"/>
      <c r="I160" s="440"/>
      <c r="J160" s="440"/>
      <c r="K160" s="440"/>
      <c r="L160" s="440"/>
      <c r="M160" s="440"/>
      <c r="N160" s="440"/>
      <c r="O160" s="440"/>
      <c r="P160" s="440"/>
      <c r="Q160" s="440"/>
      <c r="R160" s="440"/>
      <c r="S160" s="440"/>
      <c r="T160" s="440"/>
      <c r="U160" s="440"/>
      <c r="V160" s="440"/>
      <c r="W160" s="440"/>
      <c r="X160" s="440"/>
      <c r="Y160" s="440"/>
      <c r="Z160" s="440"/>
      <c r="AA160" s="440"/>
      <c r="AB160" s="440"/>
      <c r="AC160" s="517"/>
      <c r="AD160" s="518"/>
      <c r="AE160" s="516"/>
      <c r="AF160" s="752"/>
      <c r="AG160" s="614"/>
    </row>
    <row r="161" spans="2:33" s="519" customFormat="1" ht="21.75" customHeight="1">
      <c r="B161" s="440"/>
      <c r="C161" s="440"/>
      <c r="D161" s="440"/>
      <c r="E161" s="440"/>
      <c r="F161" s="440"/>
      <c r="G161" s="440"/>
      <c r="H161" s="440"/>
      <c r="I161" s="440"/>
      <c r="J161" s="440"/>
      <c r="K161" s="440"/>
      <c r="L161" s="440"/>
      <c r="M161" s="440"/>
      <c r="N161" s="440"/>
      <c r="O161" s="440"/>
      <c r="P161" s="440"/>
      <c r="Q161" s="440"/>
      <c r="R161" s="440"/>
      <c r="S161" s="440"/>
      <c r="T161" s="440"/>
      <c r="U161" s="440"/>
      <c r="V161" s="440"/>
      <c r="W161" s="440"/>
      <c r="X161" s="440"/>
      <c r="Y161" s="440"/>
      <c r="Z161" s="440"/>
      <c r="AA161" s="440"/>
      <c r="AB161" s="440"/>
      <c r="AC161" s="517"/>
      <c r="AD161" s="518"/>
      <c r="AE161" s="516"/>
      <c r="AF161" s="752"/>
      <c r="AG161" s="614"/>
    </row>
    <row r="162" spans="2:33" s="519" customFormat="1" ht="21.75" customHeight="1">
      <c r="B162" s="440"/>
      <c r="C162" s="440"/>
      <c r="D162" s="440"/>
      <c r="E162" s="440"/>
      <c r="F162" s="440"/>
      <c r="G162" s="440"/>
      <c r="H162" s="440"/>
      <c r="I162" s="440"/>
      <c r="J162" s="440"/>
      <c r="K162" s="440"/>
      <c r="L162" s="440"/>
      <c r="M162" s="440"/>
      <c r="N162" s="440"/>
      <c r="O162" s="440"/>
      <c r="P162" s="440"/>
      <c r="Q162" s="440"/>
      <c r="R162" s="440"/>
      <c r="S162" s="440"/>
      <c r="T162" s="440"/>
      <c r="U162" s="440"/>
      <c r="V162" s="440"/>
      <c r="W162" s="440"/>
      <c r="X162" s="440"/>
      <c r="Y162" s="440"/>
      <c r="Z162" s="440"/>
      <c r="AA162" s="440"/>
      <c r="AB162" s="440"/>
      <c r="AC162" s="517"/>
      <c r="AD162" s="518"/>
      <c r="AE162" s="516"/>
      <c r="AF162" s="752"/>
      <c r="AG162" s="614"/>
    </row>
    <row r="163" spans="2:33" s="519" customFormat="1" ht="21.75" customHeight="1">
      <c r="B163" s="440"/>
      <c r="C163" s="440"/>
      <c r="D163" s="440"/>
      <c r="E163" s="440"/>
      <c r="F163" s="440"/>
      <c r="G163" s="440"/>
      <c r="H163" s="440"/>
      <c r="I163" s="440"/>
      <c r="J163" s="440"/>
      <c r="K163" s="440"/>
      <c r="L163" s="440"/>
      <c r="M163" s="440"/>
      <c r="N163" s="440"/>
      <c r="O163" s="440"/>
      <c r="P163" s="440"/>
      <c r="Q163" s="440"/>
      <c r="R163" s="440"/>
      <c r="S163" s="440"/>
      <c r="T163" s="440"/>
      <c r="U163" s="440"/>
      <c r="V163" s="440"/>
      <c r="W163" s="440"/>
      <c r="X163" s="440"/>
      <c r="Y163" s="440"/>
      <c r="Z163" s="440"/>
      <c r="AA163" s="440"/>
      <c r="AB163" s="440"/>
      <c r="AC163" s="517"/>
      <c r="AD163" s="518"/>
      <c r="AE163" s="516"/>
      <c r="AF163" s="752"/>
      <c r="AG163" s="614"/>
    </row>
    <row r="164" spans="2:33" s="519" customFormat="1" ht="21.75" customHeight="1">
      <c r="B164" s="440"/>
      <c r="C164" s="440"/>
      <c r="D164" s="440"/>
      <c r="E164" s="440"/>
      <c r="F164" s="440"/>
      <c r="G164" s="440"/>
      <c r="H164" s="440"/>
      <c r="I164" s="440"/>
      <c r="J164" s="440"/>
      <c r="K164" s="440"/>
      <c r="L164" s="440"/>
      <c r="M164" s="440"/>
      <c r="N164" s="440"/>
      <c r="O164" s="440"/>
      <c r="P164" s="440"/>
      <c r="Q164" s="440"/>
      <c r="R164" s="440"/>
      <c r="S164" s="440"/>
      <c r="T164" s="440"/>
      <c r="U164" s="440"/>
      <c r="V164" s="440"/>
      <c r="W164" s="440"/>
      <c r="X164" s="440"/>
      <c r="Y164" s="440"/>
      <c r="Z164" s="440"/>
      <c r="AA164" s="440"/>
      <c r="AB164" s="440"/>
      <c r="AC164" s="517"/>
      <c r="AD164" s="518"/>
      <c r="AE164" s="516"/>
      <c r="AF164" s="752"/>
      <c r="AG164" s="614"/>
    </row>
    <row r="165" spans="2:33" s="519" customFormat="1" ht="21.75" customHeight="1">
      <c r="B165" s="440"/>
      <c r="C165" s="440"/>
      <c r="D165" s="440"/>
      <c r="E165" s="440"/>
      <c r="F165" s="440"/>
      <c r="G165" s="440"/>
      <c r="H165" s="440"/>
      <c r="I165" s="440"/>
      <c r="J165" s="440"/>
      <c r="K165" s="440"/>
      <c r="L165" s="440"/>
      <c r="M165" s="440"/>
      <c r="N165" s="440"/>
      <c r="O165" s="440"/>
      <c r="P165" s="440"/>
      <c r="Q165" s="440"/>
      <c r="R165" s="440"/>
      <c r="S165" s="440"/>
      <c r="T165" s="440"/>
      <c r="U165" s="440"/>
      <c r="V165" s="440"/>
      <c r="W165" s="440"/>
      <c r="X165" s="440"/>
      <c r="Y165" s="440"/>
      <c r="Z165" s="440"/>
      <c r="AA165" s="440"/>
      <c r="AB165" s="440"/>
      <c r="AC165" s="517"/>
      <c r="AD165" s="518"/>
      <c r="AE165" s="516"/>
      <c r="AF165" s="752"/>
      <c r="AG165" s="614"/>
    </row>
    <row r="166" spans="2:33" s="519" customFormat="1" ht="21.75" customHeight="1">
      <c r="B166" s="440"/>
      <c r="C166" s="440"/>
      <c r="D166" s="440"/>
      <c r="E166" s="440"/>
      <c r="F166" s="440"/>
      <c r="G166" s="440"/>
      <c r="H166" s="440"/>
      <c r="I166" s="440"/>
      <c r="J166" s="440"/>
      <c r="K166" s="440"/>
      <c r="L166" s="440"/>
      <c r="M166" s="440"/>
      <c r="N166" s="440"/>
      <c r="O166" s="440"/>
      <c r="P166" s="440"/>
      <c r="Q166" s="440"/>
      <c r="R166" s="440"/>
      <c r="S166" s="440"/>
      <c r="T166" s="440"/>
      <c r="U166" s="440"/>
      <c r="V166" s="440"/>
      <c r="W166" s="440"/>
      <c r="X166" s="440"/>
      <c r="Y166" s="440"/>
      <c r="Z166" s="440"/>
      <c r="AA166" s="440"/>
      <c r="AB166" s="440"/>
      <c r="AC166" s="517"/>
      <c r="AD166" s="518"/>
      <c r="AE166" s="516"/>
      <c r="AF166" s="752"/>
      <c r="AG166" s="614"/>
    </row>
    <row r="167" spans="2:33" s="519" customFormat="1" ht="21.75" customHeight="1">
      <c r="B167" s="440"/>
      <c r="C167" s="440"/>
      <c r="D167" s="440"/>
      <c r="E167" s="440"/>
      <c r="F167" s="440"/>
      <c r="G167" s="440"/>
      <c r="H167" s="440"/>
      <c r="I167" s="440"/>
      <c r="J167" s="440"/>
      <c r="K167" s="440"/>
      <c r="L167" s="440"/>
      <c r="M167" s="440"/>
      <c r="N167" s="440"/>
      <c r="O167" s="440"/>
      <c r="P167" s="440"/>
      <c r="Q167" s="440"/>
      <c r="R167" s="440"/>
      <c r="S167" s="440"/>
      <c r="T167" s="440"/>
      <c r="U167" s="440"/>
      <c r="V167" s="440"/>
      <c r="W167" s="440"/>
      <c r="X167" s="440"/>
      <c r="Y167" s="440"/>
      <c r="Z167" s="440"/>
      <c r="AA167" s="440"/>
      <c r="AB167" s="440"/>
      <c r="AC167" s="517"/>
      <c r="AD167" s="518"/>
      <c r="AE167" s="516"/>
      <c r="AF167" s="752"/>
      <c r="AG167" s="614"/>
    </row>
    <row r="168" spans="2:33" s="519" customFormat="1" ht="21.75" customHeight="1">
      <c r="B168" s="440"/>
      <c r="C168" s="440"/>
      <c r="D168" s="440"/>
      <c r="E168" s="440"/>
      <c r="F168" s="440"/>
      <c r="G168" s="440"/>
      <c r="H168" s="440"/>
      <c r="I168" s="440"/>
      <c r="J168" s="440"/>
      <c r="K168" s="440"/>
      <c r="L168" s="440"/>
      <c r="M168" s="440"/>
      <c r="N168" s="440"/>
      <c r="O168" s="440"/>
      <c r="P168" s="440"/>
      <c r="Q168" s="440"/>
      <c r="R168" s="440"/>
      <c r="S168" s="440"/>
      <c r="T168" s="440"/>
      <c r="U168" s="440"/>
      <c r="V168" s="440"/>
      <c r="W168" s="440"/>
      <c r="X168" s="440"/>
      <c r="Y168" s="440"/>
      <c r="Z168" s="440"/>
      <c r="AA168" s="440"/>
      <c r="AB168" s="440"/>
      <c r="AC168" s="517"/>
      <c r="AD168" s="518"/>
      <c r="AE168" s="516"/>
      <c r="AF168" s="752"/>
      <c r="AG168" s="614"/>
    </row>
    <row r="169" spans="2:33" s="519" customFormat="1" ht="21.75" customHeight="1">
      <c r="B169" s="440"/>
      <c r="C169" s="440"/>
      <c r="D169" s="440"/>
      <c r="E169" s="440"/>
      <c r="F169" s="440"/>
      <c r="G169" s="440"/>
      <c r="H169" s="440"/>
      <c r="I169" s="440"/>
      <c r="J169" s="440"/>
      <c r="K169" s="440"/>
      <c r="L169" s="440"/>
      <c r="M169" s="440"/>
      <c r="N169" s="440"/>
      <c r="O169" s="440"/>
      <c r="P169" s="440"/>
      <c r="Q169" s="440"/>
      <c r="R169" s="440"/>
      <c r="S169" s="440"/>
      <c r="T169" s="440"/>
      <c r="U169" s="440"/>
      <c r="V169" s="440"/>
      <c r="W169" s="440"/>
      <c r="X169" s="440"/>
      <c r="Y169" s="440"/>
      <c r="Z169" s="440"/>
      <c r="AA169" s="440"/>
      <c r="AB169" s="440"/>
      <c r="AC169" s="517"/>
      <c r="AD169" s="518"/>
      <c r="AE169" s="516"/>
      <c r="AF169" s="752"/>
      <c r="AG169" s="614"/>
    </row>
    <row r="170" spans="2:33" s="519" customFormat="1" ht="21.75" customHeight="1">
      <c r="B170" s="440"/>
      <c r="C170" s="440"/>
      <c r="D170" s="440"/>
      <c r="E170" s="440"/>
      <c r="F170" s="440"/>
      <c r="G170" s="440"/>
      <c r="H170" s="440"/>
      <c r="I170" s="440"/>
      <c r="J170" s="440"/>
      <c r="K170" s="440"/>
      <c r="L170" s="440"/>
      <c r="M170" s="440"/>
      <c r="N170" s="440"/>
      <c r="O170" s="440"/>
      <c r="P170" s="440"/>
      <c r="Q170" s="440"/>
      <c r="R170" s="440"/>
      <c r="S170" s="440"/>
      <c r="T170" s="440"/>
      <c r="U170" s="440"/>
      <c r="V170" s="440"/>
      <c r="W170" s="440"/>
      <c r="X170" s="440"/>
      <c r="Y170" s="440"/>
      <c r="Z170" s="440"/>
      <c r="AA170" s="440"/>
      <c r="AB170" s="440"/>
      <c r="AC170" s="517"/>
      <c r="AD170" s="518"/>
      <c r="AE170" s="516"/>
      <c r="AF170" s="752"/>
      <c r="AG170" s="614"/>
    </row>
    <row r="171" spans="2:33" s="519" customFormat="1" ht="21.75" customHeight="1">
      <c r="B171" s="440"/>
      <c r="C171" s="440"/>
      <c r="D171" s="440"/>
      <c r="E171" s="440"/>
      <c r="F171" s="440"/>
      <c r="G171" s="440"/>
      <c r="H171" s="440"/>
      <c r="I171" s="440"/>
      <c r="J171" s="440"/>
      <c r="K171" s="440"/>
      <c r="L171" s="440"/>
      <c r="M171" s="440"/>
      <c r="N171" s="440"/>
      <c r="O171" s="440"/>
      <c r="P171" s="440"/>
      <c r="Q171" s="440"/>
      <c r="R171" s="440"/>
      <c r="S171" s="440"/>
      <c r="T171" s="440"/>
      <c r="U171" s="440"/>
      <c r="V171" s="440"/>
      <c r="W171" s="440"/>
      <c r="X171" s="440"/>
      <c r="Y171" s="440"/>
      <c r="Z171" s="440"/>
      <c r="AA171" s="440"/>
      <c r="AB171" s="440"/>
      <c r="AC171" s="517"/>
      <c r="AD171" s="518"/>
      <c r="AE171" s="516"/>
      <c r="AF171" s="752"/>
      <c r="AG171" s="614"/>
    </row>
    <row r="172" spans="2:33" s="519" customFormat="1" ht="21.75" customHeight="1">
      <c r="B172" s="440"/>
      <c r="C172" s="440"/>
      <c r="D172" s="440"/>
      <c r="E172" s="440"/>
      <c r="F172" s="440"/>
      <c r="G172" s="440"/>
      <c r="H172" s="440"/>
      <c r="I172" s="440"/>
      <c r="J172" s="440"/>
      <c r="K172" s="440"/>
      <c r="L172" s="440"/>
      <c r="M172" s="440"/>
      <c r="N172" s="440"/>
      <c r="O172" s="440"/>
      <c r="P172" s="440"/>
      <c r="Q172" s="440"/>
      <c r="R172" s="440"/>
      <c r="S172" s="440"/>
      <c r="T172" s="440"/>
      <c r="U172" s="440"/>
      <c r="V172" s="440"/>
      <c r="W172" s="440"/>
      <c r="X172" s="440"/>
      <c r="Y172" s="440"/>
      <c r="Z172" s="440"/>
      <c r="AA172" s="440"/>
      <c r="AB172" s="440"/>
      <c r="AC172" s="517"/>
      <c r="AD172" s="518"/>
      <c r="AE172" s="516"/>
      <c r="AF172" s="752"/>
      <c r="AG172" s="614"/>
    </row>
    <row r="173" spans="2:33" s="519" customFormat="1" ht="21.75" customHeight="1">
      <c r="B173" s="440"/>
      <c r="C173" s="440"/>
      <c r="D173" s="440"/>
      <c r="E173" s="440"/>
      <c r="F173" s="440"/>
      <c r="G173" s="440"/>
      <c r="H173" s="440"/>
      <c r="I173" s="440"/>
      <c r="J173" s="440"/>
      <c r="K173" s="440"/>
      <c r="L173" s="440"/>
      <c r="M173" s="440"/>
      <c r="N173" s="440"/>
      <c r="O173" s="440"/>
      <c r="P173" s="440"/>
      <c r="Q173" s="440"/>
      <c r="R173" s="440"/>
      <c r="S173" s="440"/>
      <c r="T173" s="440"/>
      <c r="U173" s="440"/>
      <c r="V173" s="440"/>
      <c r="W173" s="440"/>
      <c r="X173" s="440"/>
      <c r="Y173" s="440"/>
      <c r="Z173" s="440"/>
      <c r="AA173" s="440"/>
      <c r="AB173" s="440"/>
      <c r="AC173" s="517"/>
      <c r="AD173" s="518"/>
      <c r="AE173" s="516"/>
      <c r="AF173" s="752"/>
      <c r="AG173" s="614"/>
    </row>
    <row r="174" spans="2:33" s="519" customFormat="1" ht="21.75" customHeight="1">
      <c r="B174" s="440"/>
      <c r="C174" s="440"/>
      <c r="D174" s="440"/>
      <c r="E174" s="440"/>
      <c r="F174" s="440"/>
      <c r="G174" s="440"/>
      <c r="H174" s="440"/>
      <c r="I174" s="440"/>
      <c r="J174" s="440"/>
      <c r="K174" s="440"/>
      <c r="L174" s="440"/>
      <c r="M174" s="440"/>
      <c r="N174" s="440"/>
      <c r="O174" s="440"/>
      <c r="P174" s="440"/>
      <c r="Q174" s="440"/>
      <c r="R174" s="440"/>
      <c r="S174" s="440"/>
      <c r="T174" s="440"/>
      <c r="U174" s="440"/>
      <c r="V174" s="440"/>
      <c r="W174" s="440"/>
      <c r="X174" s="440"/>
      <c r="Y174" s="440"/>
      <c r="Z174" s="440"/>
      <c r="AA174" s="440"/>
      <c r="AB174" s="440"/>
      <c r="AC174" s="517"/>
      <c r="AD174" s="518"/>
      <c r="AE174" s="516"/>
      <c r="AF174" s="752"/>
      <c r="AG174" s="614"/>
    </row>
    <row r="175" spans="2:33" s="519" customFormat="1" ht="21.75" customHeight="1">
      <c r="B175" s="440"/>
      <c r="C175" s="440"/>
      <c r="D175" s="440"/>
      <c r="E175" s="440"/>
      <c r="F175" s="440"/>
      <c r="G175" s="440"/>
      <c r="H175" s="440"/>
      <c r="I175" s="440"/>
      <c r="J175" s="440"/>
      <c r="K175" s="440"/>
      <c r="L175" s="440"/>
      <c r="M175" s="440"/>
      <c r="N175" s="440"/>
      <c r="O175" s="440"/>
      <c r="P175" s="440"/>
      <c r="Q175" s="440"/>
      <c r="R175" s="440"/>
      <c r="S175" s="440"/>
      <c r="T175" s="440"/>
      <c r="U175" s="440"/>
      <c r="V175" s="440"/>
      <c r="W175" s="440"/>
      <c r="X175" s="440"/>
      <c r="Y175" s="440"/>
      <c r="Z175" s="440"/>
      <c r="AA175" s="440"/>
      <c r="AB175" s="440"/>
      <c r="AC175" s="517"/>
      <c r="AD175" s="518"/>
      <c r="AE175" s="516"/>
      <c r="AF175" s="752"/>
      <c r="AG175" s="614"/>
    </row>
    <row r="176" spans="2:33" s="519" customFormat="1" ht="21.75" customHeight="1">
      <c r="B176" s="440"/>
      <c r="C176" s="440"/>
      <c r="D176" s="440"/>
      <c r="E176" s="440"/>
      <c r="F176" s="440"/>
      <c r="G176" s="440"/>
      <c r="H176" s="440"/>
      <c r="I176" s="440"/>
      <c r="J176" s="440"/>
      <c r="K176" s="440"/>
      <c r="L176" s="440"/>
      <c r="M176" s="440"/>
      <c r="N176" s="440"/>
      <c r="O176" s="440"/>
      <c r="P176" s="440"/>
      <c r="Q176" s="440"/>
      <c r="R176" s="440"/>
      <c r="S176" s="440"/>
      <c r="T176" s="440"/>
      <c r="U176" s="440"/>
      <c r="V176" s="440"/>
      <c r="W176" s="440"/>
      <c r="X176" s="440"/>
      <c r="Y176" s="440"/>
      <c r="Z176" s="440"/>
      <c r="AA176" s="440"/>
      <c r="AB176" s="440"/>
      <c r="AC176" s="517"/>
      <c r="AD176" s="518"/>
      <c r="AE176" s="516"/>
      <c r="AF176" s="752"/>
      <c r="AG176" s="614"/>
    </row>
    <row r="177" spans="2:33" s="519" customFormat="1" ht="21.75" customHeight="1">
      <c r="B177" s="440"/>
      <c r="C177" s="440"/>
      <c r="D177" s="440"/>
      <c r="E177" s="440"/>
      <c r="F177" s="440"/>
      <c r="G177" s="440"/>
      <c r="H177" s="440"/>
      <c r="I177" s="440"/>
      <c r="J177" s="440"/>
      <c r="K177" s="440"/>
      <c r="L177" s="440"/>
      <c r="M177" s="440"/>
      <c r="N177" s="440"/>
      <c r="O177" s="440"/>
      <c r="P177" s="440"/>
      <c r="Q177" s="440"/>
      <c r="R177" s="440"/>
      <c r="S177" s="440"/>
      <c r="T177" s="440"/>
      <c r="U177" s="440"/>
      <c r="V177" s="440"/>
      <c r="W177" s="440"/>
      <c r="X177" s="440"/>
      <c r="Y177" s="440"/>
      <c r="Z177" s="440"/>
      <c r="AA177" s="440"/>
      <c r="AB177" s="440"/>
      <c r="AC177" s="517"/>
      <c r="AD177" s="518"/>
      <c r="AE177" s="516"/>
      <c r="AF177" s="752"/>
      <c r="AG177" s="614"/>
    </row>
    <row r="178" spans="2:33" s="519" customFormat="1" ht="21.75" customHeight="1">
      <c r="B178" s="440"/>
      <c r="C178" s="440"/>
      <c r="D178" s="440"/>
      <c r="E178" s="440"/>
      <c r="F178" s="440"/>
      <c r="G178" s="440"/>
      <c r="H178" s="440"/>
      <c r="I178" s="440"/>
      <c r="J178" s="440"/>
      <c r="K178" s="440"/>
      <c r="L178" s="440"/>
      <c r="M178" s="440"/>
      <c r="N178" s="440"/>
      <c r="O178" s="440"/>
      <c r="P178" s="440"/>
      <c r="Q178" s="440"/>
      <c r="R178" s="440"/>
      <c r="S178" s="440"/>
      <c r="T178" s="440"/>
      <c r="U178" s="440"/>
      <c r="V178" s="440"/>
      <c r="W178" s="440"/>
      <c r="X178" s="440"/>
      <c r="Y178" s="440"/>
      <c r="Z178" s="440"/>
      <c r="AA178" s="440"/>
      <c r="AB178" s="440"/>
      <c r="AC178" s="517"/>
      <c r="AD178" s="518"/>
      <c r="AE178" s="516"/>
      <c r="AF178" s="752"/>
      <c r="AG178" s="614"/>
    </row>
    <row r="179" spans="2:33" s="519" customFormat="1" ht="21.75" customHeight="1">
      <c r="B179" s="440"/>
      <c r="C179" s="440"/>
      <c r="D179" s="440"/>
      <c r="E179" s="440"/>
      <c r="F179" s="440"/>
      <c r="G179" s="440"/>
      <c r="H179" s="440"/>
      <c r="I179" s="440"/>
      <c r="J179" s="440"/>
      <c r="K179" s="440"/>
      <c r="L179" s="440"/>
      <c r="M179" s="440"/>
      <c r="N179" s="440"/>
      <c r="O179" s="440"/>
      <c r="P179" s="440"/>
      <c r="Q179" s="440"/>
      <c r="R179" s="440"/>
      <c r="S179" s="440"/>
      <c r="T179" s="440"/>
      <c r="U179" s="440"/>
      <c r="V179" s="440"/>
      <c r="W179" s="440"/>
      <c r="X179" s="440"/>
      <c r="Y179" s="440"/>
      <c r="Z179" s="440"/>
      <c r="AA179" s="440"/>
      <c r="AB179" s="440"/>
      <c r="AC179" s="517"/>
      <c r="AD179" s="518"/>
      <c r="AE179" s="516"/>
      <c r="AF179" s="752"/>
      <c r="AG179" s="614"/>
    </row>
    <row r="180" spans="2:33" s="519" customFormat="1" ht="21.75" customHeight="1">
      <c r="B180" s="440"/>
      <c r="C180" s="440"/>
      <c r="D180" s="440"/>
      <c r="E180" s="440"/>
      <c r="F180" s="440"/>
      <c r="G180" s="440"/>
      <c r="H180" s="440"/>
      <c r="I180" s="440"/>
      <c r="J180" s="440"/>
      <c r="K180" s="440"/>
      <c r="L180" s="440"/>
      <c r="M180" s="440"/>
      <c r="N180" s="440"/>
      <c r="O180" s="440"/>
      <c r="P180" s="440"/>
      <c r="Q180" s="440"/>
      <c r="R180" s="440"/>
      <c r="S180" s="440"/>
      <c r="T180" s="440"/>
      <c r="U180" s="440"/>
      <c r="V180" s="440"/>
      <c r="W180" s="440"/>
      <c r="X180" s="440"/>
      <c r="Y180" s="440"/>
      <c r="Z180" s="440"/>
      <c r="AA180" s="440"/>
      <c r="AB180" s="440"/>
      <c r="AC180" s="517"/>
      <c r="AD180" s="518"/>
      <c r="AE180" s="516"/>
      <c r="AF180" s="752"/>
      <c r="AG180" s="614"/>
    </row>
    <row r="181" spans="2:33" s="519" customFormat="1" ht="21.75" customHeight="1">
      <c r="B181" s="440"/>
      <c r="C181" s="440"/>
      <c r="D181" s="440"/>
      <c r="E181" s="440"/>
      <c r="F181" s="440"/>
      <c r="G181" s="440"/>
      <c r="H181" s="440"/>
      <c r="I181" s="440"/>
      <c r="J181" s="440"/>
      <c r="K181" s="440"/>
      <c r="L181" s="440"/>
      <c r="M181" s="440"/>
      <c r="N181" s="440"/>
      <c r="O181" s="440"/>
      <c r="P181" s="440"/>
      <c r="Q181" s="440"/>
      <c r="R181" s="440"/>
      <c r="S181" s="440"/>
      <c r="T181" s="440"/>
      <c r="U181" s="440"/>
      <c r="V181" s="440"/>
      <c r="W181" s="440"/>
      <c r="X181" s="440"/>
      <c r="Y181" s="440"/>
      <c r="Z181" s="440"/>
      <c r="AA181" s="440"/>
      <c r="AB181" s="440"/>
      <c r="AC181" s="517"/>
      <c r="AD181" s="518"/>
      <c r="AE181" s="516"/>
      <c r="AF181" s="752"/>
      <c r="AG181" s="614"/>
    </row>
    <row r="182" spans="2:33" s="519" customFormat="1" ht="21.75" customHeight="1">
      <c r="B182" s="440"/>
      <c r="C182" s="440"/>
      <c r="D182" s="440"/>
      <c r="E182" s="440"/>
      <c r="F182" s="440"/>
      <c r="G182" s="440"/>
      <c r="H182" s="440"/>
      <c r="I182" s="440"/>
      <c r="J182" s="440"/>
      <c r="K182" s="440"/>
      <c r="L182" s="440"/>
      <c r="M182" s="440"/>
      <c r="N182" s="440"/>
      <c r="O182" s="440"/>
      <c r="P182" s="440"/>
      <c r="Q182" s="440"/>
      <c r="R182" s="440"/>
      <c r="S182" s="440"/>
      <c r="T182" s="440"/>
      <c r="U182" s="440"/>
      <c r="V182" s="440"/>
      <c r="W182" s="440"/>
      <c r="X182" s="440"/>
      <c r="Y182" s="440"/>
      <c r="Z182" s="440"/>
      <c r="AA182" s="440"/>
      <c r="AB182" s="440"/>
      <c r="AC182" s="517"/>
      <c r="AD182" s="518"/>
      <c r="AE182" s="516"/>
      <c r="AF182" s="752"/>
      <c r="AG182" s="614"/>
    </row>
    <row r="183" spans="2:33" s="519" customFormat="1" ht="21.75" customHeight="1">
      <c r="B183" s="440"/>
      <c r="C183" s="440"/>
      <c r="D183" s="440"/>
      <c r="E183" s="440"/>
      <c r="F183" s="440"/>
      <c r="G183" s="440"/>
      <c r="H183" s="440"/>
      <c r="I183" s="440"/>
      <c r="J183" s="440"/>
      <c r="K183" s="440"/>
      <c r="L183" s="440"/>
      <c r="M183" s="440"/>
      <c r="N183" s="440"/>
      <c r="O183" s="440"/>
      <c r="P183" s="440"/>
      <c r="Q183" s="440"/>
      <c r="R183" s="440"/>
      <c r="S183" s="440"/>
      <c r="T183" s="440"/>
      <c r="U183" s="440"/>
      <c r="V183" s="440"/>
      <c r="W183" s="440"/>
      <c r="X183" s="440"/>
      <c r="Y183" s="440"/>
      <c r="Z183" s="440"/>
      <c r="AA183" s="440"/>
      <c r="AB183" s="440"/>
      <c r="AC183" s="517"/>
      <c r="AD183" s="518"/>
      <c r="AE183" s="516"/>
      <c r="AF183" s="752"/>
      <c r="AG183" s="614"/>
    </row>
    <row r="184" spans="2:33" s="519" customFormat="1" ht="21.75" customHeight="1">
      <c r="B184" s="440"/>
      <c r="C184" s="440"/>
      <c r="D184" s="440"/>
      <c r="E184" s="440"/>
      <c r="F184" s="440"/>
      <c r="G184" s="440"/>
      <c r="H184" s="440"/>
      <c r="I184" s="440"/>
      <c r="J184" s="440"/>
      <c r="K184" s="440"/>
      <c r="L184" s="440"/>
      <c r="M184" s="440"/>
      <c r="N184" s="440"/>
      <c r="O184" s="440"/>
      <c r="P184" s="440"/>
      <c r="Q184" s="440"/>
      <c r="R184" s="440"/>
      <c r="S184" s="440"/>
      <c r="T184" s="440"/>
      <c r="U184" s="440"/>
      <c r="V184" s="440"/>
      <c r="W184" s="440"/>
      <c r="X184" s="440"/>
      <c r="Y184" s="440"/>
      <c r="Z184" s="440"/>
      <c r="AA184" s="440"/>
      <c r="AB184" s="440"/>
      <c r="AC184" s="517"/>
      <c r="AD184" s="518"/>
      <c r="AE184" s="516"/>
      <c r="AF184" s="752"/>
      <c r="AG184" s="614"/>
    </row>
    <row r="185" spans="2:33" s="519" customFormat="1" ht="21.75" customHeight="1">
      <c r="B185" s="440"/>
      <c r="C185" s="440"/>
      <c r="D185" s="440"/>
      <c r="E185" s="440"/>
      <c r="F185" s="440"/>
      <c r="G185" s="440"/>
      <c r="H185" s="440"/>
      <c r="I185" s="440"/>
      <c r="J185" s="440"/>
      <c r="K185" s="440"/>
      <c r="L185" s="440"/>
      <c r="M185" s="440"/>
      <c r="N185" s="440"/>
      <c r="O185" s="440"/>
      <c r="P185" s="440"/>
      <c r="Q185" s="440"/>
      <c r="R185" s="440"/>
      <c r="S185" s="440"/>
      <c r="T185" s="440"/>
      <c r="U185" s="440"/>
      <c r="V185" s="440"/>
      <c r="W185" s="440"/>
      <c r="X185" s="440"/>
      <c r="Y185" s="440"/>
      <c r="Z185" s="440"/>
      <c r="AA185" s="440"/>
      <c r="AB185" s="440"/>
      <c r="AC185" s="517"/>
      <c r="AD185" s="518"/>
      <c r="AE185" s="516"/>
      <c r="AF185" s="752"/>
      <c r="AG185" s="614"/>
    </row>
    <row r="186" spans="2:33" s="519" customFormat="1" ht="21.75" customHeight="1">
      <c r="B186" s="440"/>
      <c r="C186" s="440"/>
      <c r="D186" s="440"/>
      <c r="E186" s="440"/>
      <c r="F186" s="440"/>
      <c r="G186" s="440"/>
      <c r="H186" s="440"/>
      <c r="I186" s="440"/>
      <c r="J186" s="440"/>
      <c r="K186" s="440"/>
      <c r="L186" s="440"/>
      <c r="M186" s="440"/>
      <c r="N186" s="440"/>
      <c r="O186" s="440"/>
      <c r="P186" s="440"/>
      <c r="Q186" s="440"/>
      <c r="R186" s="440"/>
      <c r="S186" s="440"/>
      <c r="T186" s="440"/>
      <c r="U186" s="440"/>
      <c r="V186" s="440"/>
      <c r="W186" s="440"/>
      <c r="X186" s="440"/>
      <c r="Y186" s="440"/>
      <c r="Z186" s="440"/>
      <c r="AA186" s="440"/>
      <c r="AB186" s="440"/>
      <c r="AC186" s="517"/>
      <c r="AD186" s="518"/>
      <c r="AE186" s="516"/>
      <c r="AF186" s="752"/>
      <c r="AG186" s="614"/>
    </row>
    <row r="187" spans="2:33" s="519" customFormat="1" ht="21.75" customHeight="1">
      <c r="B187" s="440"/>
      <c r="C187" s="440"/>
      <c r="D187" s="440"/>
      <c r="E187" s="440"/>
      <c r="F187" s="440"/>
      <c r="G187" s="440"/>
      <c r="H187" s="440"/>
      <c r="I187" s="440"/>
      <c r="J187" s="440"/>
      <c r="K187" s="440"/>
      <c r="L187" s="440"/>
      <c r="M187" s="440"/>
      <c r="N187" s="440"/>
      <c r="O187" s="440"/>
      <c r="P187" s="440"/>
      <c r="Q187" s="440"/>
      <c r="R187" s="440"/>
      <c r="S187" s="440"/>
      <c r="T187" s="440"/>
      <c r="U187" s="440"/>
      <c r="V187" s="440"/>
      <c r="W187" s="440"/>
      <c r="X187" s="440"/>
      <c r="Y187" s="440"/>
      <c r="Z187" s="440"/>
      <c r="AA187" s="440"/>
      <c r="AB187" s="440"/>
      <c r="AC187" s="517"/>
      <c r="AD187" s="518"/>
      <c r="AE187" s="516"/>
      <c r="AF187" s="752"/>
      <c r="AG187" s="614"/>
    </row>
    <row r="188" spans="2:33" s="519" customFormat="1" ht="21.75" customHeight="1">
      <c r="B188" s="440"/>
      <c r="C188" s="440"/>
      <c r="D188" s="440"/>
      <c r="E188" s="440"/>
      <c r="F188" s="440"/>
      <c r="G188" s="440"/>
      <c r="H188" s="440"/>
      <c r="I188" s="440"/>
      <c r="J188" s="440"/>
      <c r="K188" s="440"/>
      <c r="L188" s="440"/>
      <c r="M188" s="440"/>
      <c r="N188" s="440"/>
      <c r="O188" s="440"/>
      <c r="P188" s="440"/>
      <c r="Q188" s="440"/>
      <c r="R188" s="440"/>
      <c r="S188" s="440"/>
      <c r="T188" s="440"/>
      <c r="U188" s="440"/>
      <c r="V188" s="440"/>
      <c r="W188" s="440"/>
      <c r="X188" s="440"/>
      <c r="Y188" s="440"/>
      <c r="Z188" s="440"/>
      <c r="AA188" s="440"/>
      <c r="AB188" s="440"/>
      <c r="AC188" s="517"/>
      <c r="AD188" s="518"/>
      <c r="AE188" s="516"/>
      <c r="AF188" s="752"/>
      <c r="AG188" s="614"/>
    </row>
    <row r="189" spans="2:33" s="519" customFormat="1" ht="21.75" customHeight="1">
      <c r="B189" s="440"/>
      <c r="C189" s="440"/>
      <c r="D189" s="440"/>
      <c r="E189" s="440"/>
      <c r="F189" s="440"/>
      <c r="G189" s="440"/>
      <c r="H189" s="440"/>
      <c r="I189" s="440"/>
      <c r="J189" s="440"/>
      <c r="K189" s="440"/>
      <c r="L189" s="440"/>
      <c r="M189" s="440"/>
      <c r="N189" s="440"/>
      <c r="O189" s="440"/>
      <c r="P189" s="440"/>
      <c r="Q189" s="440"/>
      <c r="R189" s="440"/>
      <c r="S189" s="440"/>
      <c r="T189" s="440"/>
      <c r="U189" s="440"/>
      <c r="V189" s="440"/>
      <c r="W189" s="440"/>
      <c r="X189" s="440"/>
      <c r="Y189" s="440"/>
      <c r="Z189" s="440"/>
      <c r="AA189" s="440"/>
      <c r="AB189" s="440"/>
      <c r="AC189" s="517"/>
      <c r="AD189" s="518"/>
      <c r="AE189" s="516"/>
      <c r="AF189" s="752"/>
      <c r="AG189" s="614"/>
    </row>
    <row r="190" spans="2:33" s="519" customFormat="1" ht="21.75" customHeight="1">
      <c r="B190" s="440"/>
      <c r="C190" s="440"/>
      <c r="D190" s="440"/>
      <c r="E190" s="440"/>
      <c r="F190" s="440"/>
      <c r="G190" s="440"/>
      <c r="H190" s="440"/>
      <c r="I190" s="440"/>
      <c r="J190" s="440"/>
      <c r="K190" s="440"/>
      <c r="L190" s="440"/>
      <c r="M190" s="440"/>
      <c r="N190" s="440"/>
      <c r="O190" s="440"/>
      <c r="P190" s="440"/>
      <c r="Q190" s="440"/>
      <c r="R190" s="440"/>
      <c r="S190" s="440"/>
      <c r="T190" s="440"/>
      <c r="U190" s="440"/>
      <c r="V190" s="440"/>
      <c r="W190" s="440"/>
      <c r="X190" s="440"/>
      <c r="Y190" s="440"/>
      <c r="Z190" s="440"/>
      <c r="AA190" s="440"/>
      <c r="AB190" s="440"/>
      <c r="AC190" s="517"/>
      <c r="AD190" s="518"/>
      <c r="AE190" s="516"/>
      <c r="AF190" s="752"/>
      <c r="AG190" s="614"/>
    </row>
    <row r="191" spans="2:33" s="519" customFormat="1" ht="21.75" customHeight="1">
      <c r="B191" s="440"/>
      <c r="C191" s="440"/>
      <c r="D191" s="440"/>
      <c r="E191" s="440"/>
      <c r="F191" s="440"/>
      <c r="G191" s="440"/>
      <c r="H191" s="440"/>
      <c r="I191" s="440"/>
      <c r="J191" s="440"/>
      <c r="K191" s="440"/>
      <c r="L191" s="440"/>
      <c r="M191" s="440"/>
      <c r="N191" s="440"/>
      <c r="O191" s="440"/>
      <c r="P191" s="440"/>
      <c r="Q191" s="440"/>
      <c r="R191" s="440"/>
      <c r="S191" s="440"/>
      <c r="T191" s="440"/>
      <c r="U191" s="440"/>
      <c r="V191" s="440"/>
      <c r="W191" s="440"/>
      <c r="X191" s="440"/>
      <c r="Y191" s="440"/>
      <c r="Z191" s="440"/>
      <c r="AA191" s="440"/>
      <c r="AB191" s="440"/>
      <c r="AC191" s="517"/>
      <c r="AD191" s="518"/>
      <c r="AE191" s="516"/>
      <c r="AF191" s="752"/>
      <c r="AG191" s="614"/>
    </row>
    <row r="192" spans="2:33" s="519" customFormat="1" ht="21.75" customHeight="1">
      <c r="B192" s="440"/>
      <c r="C192" s="440"/>
      <c r="D192" s="440"/>
      <c r="E192" s="440"/>
      <c r="F192" s="440"/>
      <c r="G192" s="440"/>
      <c r="H192" s="440"/>
      <c r="I192" s="440"/>
      <c r="J192" s="440"/>
      <c r="K192" s="440"/>
      <c r="L192" s="440"/>
      <c r="M192" s="440"/>
      <c r="N192" s="440"/>
      <c r="O192" s="440"/>
      <c r="P192" s="440"/>
      <c r="Q192" s="440"/>
      <c r="R192" s="440"/>
      <c r="S192" s="440"/>
      <c r="T192" s="440"/>
      <c r="U192" s="440"/>
      <c r="V192" s="440"/>
      <c r="W192" s="440"/>
      <c r="X192" s="440"/>
      <c r="Y192" s="440"/>
      <c r="Z192" s="440"/>
      <c r="AA192" s="440"/>
      <c r="AB192" s="440"/>
      <c r="AC192" s="517"/>
      <c r="AD192" s="518"/>
      <c r="AE192" s="516"/>
      <c r="AF192" s="752"/>
      <c r="AG192" s="614"/>
    </row>
    <row r="193" spans="2:33" s="519" customFormat="1" ht="21.75" customHeight="1">
      <c r="B193" s="440"/>
      <c r="C193" s="440"/>
      <c r="D193" s="440"/>
      <c r="E193" s="440"/>
      <c r="F193" s="440"/>
      <c r="G193" s="440"/>
      <c r="H193" s="440"/>
      <c r="I193" s="440"/>
      <c r="J193" s="440"/>
      <c r="K193" s="440"/>
      <c r="L193" s="440"/>
      <c r="M193" s="440"/>
      <c r="N193" s="440"/>
      <c r="O193" s="440"/>
      <c r="P193" s="440"/>
      <c r="Q193" s="440"/>
      <c r="R193" s="440"/>
      <c r="S193" s="440"/>
      <c r="T193" s="440"/>
      <c r="U193" s="440"/>
      <c r="V193" s="440"/>
      <c r="W193" s="440"/>
      <c r="X193" s="440"/>
      <c r="Y193" s="440"/>
      <c r="Z193" s="440"/>
      <c r="AA193" s="440"/>
      <c r="AB193" s="440"/>
      <c r="AC193" s="517"/>
      <c r="AD193" s="518"/>
      <c r="AE193" s="516"/>
      <c r="AF193" s="752"/>
      <c r="AG193" s="614"/>
    </row>
    <row r="194" spans="2:33" s="519" customFormat="1" ht="21.75" customHeight="1">
      <c r="B194" s="440"/>
      <c r="C194" s="440"/>
      <c r="D194" s="440"/>
      <c r="E194" s="440"/>
      <c r="F194" s="440"/>
      <c r="G194" s="440"/>
      <c r="H194" s="440"/>
      <c r="I194" s="440"/>
      <c r="J194" s="440"/>
      <c r="K194" s="440"/>
      <c r="L194" s="440"/>
      <c r="M194" s="440"/>
      <c r="N194" s="440"/>
      <c r="O194" s="440"/>
      <c r="P194" s="440"/>
      <c r="Q194" s="440"/>
      <c r="R194" s="440"/>
      <c r="S194" s="440"/>
      <c r="T194" s="440"/>
      <c r="U194" s="440"/>
      <c r="V194" s="440"/>
      <c r="W194" s="440"/>
      <c r="X194" s="440"/>
      <c r="Y194" s="440"/>
      <c r="Z194" s="440"/>
      <c r="AA194" s="440"/>
      <c r="AB194" s="440"/>
      <c r="AC194" s="517"/>
      <c r="AD194" s="518"/>
      <c r="AE194" s="516"/>
      <c r="AF194" s="752"/>
      <c r="AG194" s="614"/>
    </row>
    <row r="195" spans="2:33" s="519" customFormat="1" ht="21.75" customHeight="1">
      <c r="B195" s="440"/>
      <c r="C195" s="440"/>
      <c r="D195" s="440"/>
      <c r="E195" s="440"/>
      <c r="F195" s="440"/>
      <c r="G195" s="440"/>
      <c r="H195" s="440"/>
      <c r="I195" s="440"/>
      <c r="J195" s="440"/>
      <c r="K195" s="440"/>
      <c r="L195" s="440"/>
      <c r="M195" s="440"/>
      <c r="N195" s="440"/>
      <c r="O195" s="440"/>
      <c r="P195" s="440"/>
      <c r="Q195" s="440"/>
      <c r="R195" s="440"/>
      <c r="S195" s="440"/>
      <c r="T195" s="440"/>
      <c r="U195" s="440"/>
      <c r="V195" s="440"/>
      <c r="W195" s="440"/>
      <c r="X195" s="440"/>
      <c r="Y195" s="440"/>
      <c r="Z195" s="440"/>
      <c r="AA195" s="440"/>
      <c r="AB195" s="440"/>
      <c r="AC195" s="517"/>
      <c r="AD195" s="518"/>
      <c r="AE195" s="516"/>
      <c r="AF195" s="752"/>
      <c r="AG195" s="614"/>
    </row>
    <row r="196" spans="2:33" s="519" customFormat="1" ht="21.75" customHeight="1">
      <c r="B196" s="440"/>
      <c r="C196" s="440"/>
      <c r="D196" s="440"/>
      <c r="E196" s="440"/>
      <c r="F196" s="440"/>
      <c r="G196" s="440"/>
      <c r="H196" s="440"/>
      <c r="I196" s="440"/>
      <c r="J196" s="440"/>
      <c r="K196" s="440"/>
      <c r="L196" s="440"/>
      <c r="M196" s="440"/>
      <c r="N196" s="440"/>
      <c r="O196" s="440"/>
      <c r="P196" s="440"/>
      <c r="Q196" s="440"/>
      <c r="R196" s="440"/>
      <c r="S196" s="440"/>
      <c r="T196" s="440"/>
      <c r="U196" s="440"/>
      <c r="V196" s="440"/>
      <c r="W196" s="440"/>
      <c r="X196" s="440"/>
      <c r="Y196" s="440"/>
      <c r="Z196" s="440"/>
      <c r="AA196" s="440"/>
      <c r="AB196" s="440"/>
      <c r="AC196" s="517"/>
      <c r="AD196" s="518"/>
      <c r="AE196" s="516"/>
      <c r="AF196" s="752"/>
      <c r="AG196" s="614"/>
    </row>
    <row r="197" spans="2:33" s="519" customFormat="1" ht="21.75" customHeight="1">
      <c r="B197" s="440"/>
      <c r="C197" s="440"/>
      <c r="D197" s="440"/>
      <c r="E197" s="440"/>
      <c r="F197" s="440"/>
      <c r="G197" s="440"/>
      <c r="H197" s="440"/>
      <c r="I197" s="440"/>
      <c r="J197" s="440"/>
      <c r="K197" s="440"/>
      <c r="L197" s="440"/>
      <c r="M197" s="440"/>
      <c r="N197" s="440"/>
      <c r="O197" s="440"/>
      <c r="P197" s="440"/>
      <c r="Q197" s="440"/>
      <c r="R197" s="440"/>
      <c r="S197" s="440"/>
      <c r="T197" s="440"/>
      <c r="U197" s="440"/>
      <c r="V197" s="440"/>
      <c r="W197" s="440"/>
      <c r="X197" s="440"/>
      <c r="Y197" s="440"/>
      <c r="Z197" s="440"/>
      <c r="AA197" s="440"/>
      <c r="AB197" s="440"/>
      <c r="AC197" s="517"/>
      <c r="AD197" s="518"/>
      <c r="AE197" s="516"/>
      <c r="AF197" s="752"/>
      <c r="AG197" s="614"/>
    </row>
    <row r="198" spans="2:33" s="519" customFormat="1" ht="21.75" customHeight="1">
      <c r="B198" s="440"/>
      <c r="C198" s="440"/>
      <c r="D198" s="440"/>
      <c r="E198" s="440"/>
      <c r="F198" s="440"/>
      <c r="G198" s="440"/>
      <c r="H198" s="440"/>
      <c r="I198" s="440"/>
      <c r="J198" s="440"/>
      <c r="K198" s="440"/>
      <c r="L198" s="440"/>
      <c r="M198" s="440"/>
      <c r="N198" s="440"/>
      <c r="O198" s="440"/>
      <c r="P198" s="440"/>
      <c r="Q198" s="440"/>
      <c r="R198" s="440"/>
      <c r="S198" s="440"/>
      <c r="T198" s="440"/>
      <c r="U198" s="440"/>
      <c r="V198" s="440"/>
      <c r="W198" s="440"/>
      <c r="X198" s="440"/>
      <c r="Y198" s="440"/>
      <c r="Z198" s="440"/>
      <c r="AA198" s="440"/>
      <c r="AB198" s="440"/>
      <c r="AC198" s="517"/>
      <c r="AD198" s="518"/>
      <c r="AE198" s="516"/>
      <c r="AF198" s="752"/>
      <c r="AG198" s="614"/>
    </row>
    <row r="199" spans="2:33" s="519" customFormat="1" ht="21.75" customHeight="1">
      <c r="B199" s="440"/>
      <c r="C199" s="440"/>
      <c r="D199" s="440"/>
      <c r="E199" s="440"/>
      <c r="F199" s="440"/>
      <c r="G199" s="440"/>
      <c r="H199" s="440"/>
      <c r="I199" s="440"/>
      <c r="J199" s="440"/>
      <c r="K199" s="440"/>
      <c r="L199" s="440"/>
      <c r="M199" s="440"/>
      <c r="N199" s="440"/>
      <c r="O199" s="440"/>
      <c r="P199" s="440"/>
      <c r="Q199" s="440"/>
      <c r="R199" s="440"/>
      <c r="S199" s="440"/>
      <c r="T199" s="440"/>
      <c r="U199" s="440"/>
      <c r="V199" s="440"/>
      <c r="W199" s="440"/>
      <c r="X199" s="440"/>
      <c r="Y199" s="440"/>
      <c r="Z199" s="440"/>
      <c r="AA199" s="440"/>
      <c r="AB199" s="440"/>
      <c r="AC199" s="517"/>
      <c r="AD199" s="518"/>
      <c r="AE199" s="516"/>
      <c r="AF199" s="752"/>
      <c r="AG199" s="614"/>
    </row>
    <row r="200" spans="2:33" s="519" customFormat="1" ht="21.75" customHeight="1">
      <c r="B200" s="440"/>
      <c r="C200" s="440"/>
      <c r="D200" s="440"/>
      <c r="E200" s="440"/>
      <c r="F200" s="440"/>
      <c r="G200" s="440"/>
      <c r="H200" s="440"/>
      <c r="I200" s="440"/>
      <c r="J200" s="440"/>
      <c r="K200" s="440"/>
      <c r="L200" s="440"/>
      <c r="M200" s="440"/>
      <c r="N200" s="440"/>
      <c r="O200" s="440"/>
      <c r="P200" s="440"/>
      <c r="Q200" s="440"/>
      <c r="R200" s="440"/>
      <c r="S200" s="440"/>
      <c r="T200" s="440"/>
      <c r="U200" s="440"/>
      <c r="V200" s="440"/>
      <c r="W200" s="440"/>
      <c r="X200" s="440"/>
      <c r="Y200" s="440"/>
      <c r="Z200" s="440"/>
      <c r="AA200" s="440"/>
      <c r="AB200" s="440"/>
      <c r="AC200" s="517"/>
      <c r="AD200" s="518"/>
      <c r="AE200" s="516"/>
      <c r="AF200" s="752"/>
      <c r="AG200" s="614"/>
    </row>
    <row r="201" spans="2:33" s="519" customFormat="1" ht="21.75" customHeight="1">
      <c r="B201" s="440"/>
      <c r="C201" s="440"/>
      <c r="D201" s="440"/>
      <c r="E201" s="440"/>
      <c r="F201" s="440"/>
      <c r="G201" s="440"/>
      <c r="H201" s="440"/>
      <c r="I201" s="440"/>
      <c r="J201" s="440"/>
      <c r="K201" s="440"/>
      <c r="L201" s="440"/>
      <c r="M201" s="440"/>
      <c r="N201" s="440"/>
      <c r="O201" s="440"/>
      <c r="P201" s="440"/>
      <c r="Q201" s="440"/>
      <c r="R201" s="440"/>
      <c r="S201" s="440"/>
      <c r="T201" s="440"/>
      <c r="U201" s="440"/>
      <c r="V201" s="440"/>
      <c r="W201" s="440"/>
      <c r="X201" s="440"/>
      <c r="Y201" s="440"/>
      <c r="Z201" s="440"/>
      <c r="AA201" s="440"/>
      <c r="AB201" s="440"/>
      <c r="AC201" s="517"/>
      <c r="AD201" s="518"/>
      <c r="AE201" s="516"/>
      <c r="AF201" s="752"/>
      <c r="AG201" s="614"/>
    </row>
    <row r="202" spans="2:33" s="519" customFormat="1" ht="21.75" customHeight="1">
      <c r="B202" s="440"/>
      <c r="C202" s="440"/>
      <c r="D202" s="440"/>
      <c r="E202" s="440"/>
      <c r="F202" s="440"/>
      <c r="G202" s="440"/>
      <c r="H202" s="440"/>
      <c r="I202" s="440"/>
      <c r="J202" s="440"/>
      <c r="K202" s="440"/>
      <c r="L202" s="440"/>
      <c r="M202" s="440"/>
      <c r="N202" s="440"/>
      <c r="O202" s="440"/>
      <c r="P202" s="440"/>
      <c r="Q202" s="440"/>
      <c r="R202" s="440"/>
      <c r="S202" s="440"/>
      <c r="T202" s="440"/>
      <c r="U202" s="440"/>
      <c r="V202" s="440"/>
      <c r="W202" s="440"/>
      <c r="X202" s="440"/>
      <c r="Y202" s="440"/>
      <c r="Z202" s="440"/>
      <c r="AA202" s="440"/>
      <c r="AB202" s="440"/>
      <c r="AC202" s="517"/>
      <c r="AD202" s="518"/>
      <c r="AE202" s="516"/>
      <c r="AF202" s="752"/>
      <c r="AG202" s="614"/>
    </row>
    <row r="203" spans="2:33" s="519" customFormat="1" ht="21.75" customHeight="1">
      <c r="B203" s="440"/>
      <c r="C203" s="440"/>
      <c r="D203" s="440"/>
      <c r="E203" s="440"/>
      <c r="F203" s="440"/>
      <c r="G203" s="440"/>
      <c r="H203" s="440"/>
      <c r="I203" s="440"/>
      <c r="J203" s="440"/>
      <c r="K203" s="440"/>
      <c r="L203" s="440"/>
      <c r="M203" s="440"/>
      <c r="N203" s="440"/>
      <c r="O203" s="440"/>
      <c r="P203" s="440"/>
      <c r="Q203" s="440"/>
      <c r="R203" s="440"/>
      <c r="S203" s="440"/>
      <c r="T203" s="440"/>
      <c r="U203" s="440"/>
      <c r="V203" s="440"/>
      <c r="W203" s="440"/>
      <c r="X203" s="440"/>
      <c r="Y203" s="440"/>
      <c r="Z203" s="440"/>
      <c r="AA203" s="440"/>
      <c r="AB203" s="440"/>
      <c r="AC203" s="517"/>
      <c r="AD203" s="518"/>
      <c r="AE203" s="516"/>
      <c r="AF203" s="752"/>
      <c r="AG203" s="614"/>
    </row>
    <row r="204" spans="2:33" s="519" customFormat="1" ht="21.75" customHeight="1">
      <c r="B204" s="440"/>
      <c r="C204" s="440"/>
      <c r="D204" s="440"/>
      <c r="E204" s="440"/>
      <c r="F204" s="440"/>
      <c r="G204" s="440"/>
      <c r="H204" s="440"/>
      <c r="I204" s="440"/>
      <c r="J204" s="440"/>
      <c r="K204" s="440"/>
      <c r="L204" s="440"/>
      <c r="M204" s="440"/>
      <c r="N204" s="440"/>
      <c r="O204" s="440"/>
      <c r="P204" s="440"/>
      <c r="Q204" s="440"/>
      <c r="R204" s="440"/>
      <c r="S204" s="440"/>
      <c r="T204" s="440"/>
      <c r="U204" s="440"/>
      <c r="V204" s="440"/>
      <c r="W204" s="440"/>
      <c r="X204" s="440"/>
      <c r="Y204" s="440"/>
      <c r="Z204" s="440"/>
      <c r="AA204" s="440"/>
      <c r="AB204" s="440"/>
      <c r="AC204" s="517"/>
      <c r="AD204" s="518"/>
      <c r="AE204" s="516"/>
      <c r="AF204" s="752"/>
      <c r="AG204" s="614"/>
    </row>
    <row r="205" spans="2:33" s="519" customFormat="1" ht="21.75" customHeight="1">
      <c r="B205" s="440"/>
      <c r="C205" s="440"/>
      <c r="D205" s="440"/>
      <c r="E205" s="440"/>
      <c r="F205" s="440"/>
      <c r="G205" s="440"/>
      <c r="H205" s="440"/>
      <c r="I205" s="440"/>
      <c r="J205" s="440"/>
      <c r="K205" s="440"/>
      <c r="L205" s="440"/>
      <c r="M205" s="440"/>
      <c r="N205" s="440"/>
      <c r="O205" s="440"/>
      <c r="P205" s="440"/>
      <c r="Q205" s="440"/>
      <c r="R205" s="440"/>
      <c r="S205" s="440"/>
      <c r="T205" s="440"/>
      <c r="U205" s="440"/>
      <c r="V205" s="440"/>
      <c r="W205" s="440"/>
      <c r="X205" s="440"/>
      <c r="Y205" s="440"/>
      <c r="Z205" s="440"/>
      <c r="AA205" s="440"/>
      <c r="AB205" s="440"/>
      <c r="AC205" s="517"/>
      <c r="AD205" s="518"/>
      <c r="AE205" s="516"/>
      <c r="AF205" s="752"/>
      <c r="AG205" s="614"/>
    </row>
    <row r="206" spans="2:33" s="519" customFormat="1" ht="21.75" customHeight="1">
      <c r="B206" s="440"/>
      <c r="C206" s="440"/>
      <c r="D206" s="440"/>
      <c r="E206" s="440"/>
      <c r="F206" s="440"/>
      <c r="G206" s="440"/>
      <c r="H206" s="440"/>
      <c r="I206" s="440"/>
      <c r="J206" s="440"/>
      <c r="K206" s="440"/>
      <c r="L206" s="440"/>
      <c r="M206" s="440"/>
      <c r="N206" s="440"/>
      <c r="O206" s="440"/>
      <c r="P206" s="440"/>
      <c r="Q206" s="440"/>
      <c r="R206" s="440"/>
      <c r="S206" s="440"/>
      <c r="T206" s="440"/>
      <c r="U206" s="440"/>
      <c r="V206" s="440"/>
      <c r="W206" s="440"/>
      <c r="X206" s="440"/>
      <c r="Y206" s="440"/>
      <c r="Z206" s="440"/>
      <c r="AA206" s="440"/>
      <c r="AB206" s="440"/>
      <c r="AC206" s="517"/>
      <c r="AD206" s="518"/>
      <c r="AE206" s="516"/>
      <c r="AF206" s="752"/>
      <c r="AG206" s="614"/>
    </row>
    <row r="207" spans="2:33" s="519" customFormat="1" ht="21.75" customHeight="1">
      <c r="B207" s="440"/>
      <c r="C207" s="440"/>
      <c r="D207" s="440"/>
      <c r="E207" s="440"/>
      <c r="F207" s="440"/>
      <c r="G207" s="440"/>
      <c r="H207" s="440"/>
      <c r="I207" s="440"/>
      <c r="J207" s="440"/>
      <c r="K207" s="440"/>
      <c r="L207" s="440"/>
      <c r="M207" s="440"/>
      <c r="N207" s="440"/>
      <c r="O207" s="440"/>
      <c r="P207" s="440"/>
      <c r="Q207" s="440"/>
      <c r="R207" s="440"/>
      <c r="S207" s="440"/>
      <c r="T207" s="440"/>
      <c r="U207" s="440"/>
      <c r="V207" s="440"/>
      <c r="W207" s="440"/>
      <c r="X207" s="440"/>
      <c r="Y207" s="440"/>
      <c r="Z207" s="440"/>
      <c r="AA207" s="440"/>
      <c r="AB207" s="440"/>
      <c r="AC207" s="517"/>
      <c r="AD207" s="518"/>
      <c r="AE207" s="516"/>
      <c r="AF207" s="752"/>
      <c r="AG207" s="614"/>
    </row>
    <row r="208" spans="2:33" s="519" customFormat="1" ht="21.75" customHeight="1">
      <c r="B208" s="440"/>
      <c r="C208" s="440"/>
      <c r="D208" s="440"/>
      <c r="E208" s="440"/>
      <c r="F208" s="440"/>
      <c r="G208" s="440"/>
      <c r="H208" s="440"/>
      <c r="I208" s="440"/>
      <c r="J208" s="440"/>
      <c r="K208" s="440"/>
      <c r="L208" s="440"/>
      <c r="M208" s="440"/>
      <c r="N208" s="440"/>
      <c r="O208" s="440"/>
      <c r="P208" s="440"/>
      <c r="Q208" s="440"/>
      <c r="R208" s="440"/>
      <c r="S208" s="440"/>
      <c r="T208" s="440"/>
      <c r="U208" s="440"/>
      <c r="V208" s="440"/>
      <c r="W208" s="440"/>
      <c r="X208" s="440"/>
      <c r="Y208" s="440"/>
      <c r="Z208" s="440"/>
      <c r="AA208" s="440"/>
      <c r="AB208" s="440"/>
      <c r="AC208" s="517"/>
      <c r="AD208" s="518"/>
      <c r="AE208" s="516"/>
      <c r="AF208" s="752"/>
      <c r="AG208" s="614"/>
    </row>
    <row r="209" spans="2:33" s="519" customFormat="1" ht="21.75" customHeight="1">
      <c r="B209" s="440"/>
      <c r="C209" s="440"/>
      <c r="D209" s="440"/>
      <c r="E209" s="440"/>
      <c r="F209" s="440"/>
      <c r="G209" s="440"/>
      <c r="H209" s="440"/>
      <c r="I209" s="440"/>
      <c r="J209" s="440"/>
      <c r="K209" s="440"/>
      <c r="L209" s="440"/>
      <c r="M209" s="440"/>
      <c r="N209" s="440"/>
      <c r="O209" s="440"/>
      <c r="P209" s="440"/>
      <c r="Q209" s="440"/>
      <c r="R209" s="440"/>
      <c r="S209" s="440"/>
      <c r="T209" s="440"/>
      <c r="U209" s="440"/>
      <c r="V209" s="440"/>
      <c r="W209" s="440"/>
      <c r="X209" s="440"/>
      <c r="Y209" s="440"/>
      <c r="Z209" s="440"/>
      <c r="AA209" s="440"/>
      <c r="AB209" s="440"/>
      <c r="AC209" s="517"/>
      <c r="AD209" s="518"/>
      <c r="AE209" s="516"/>
      <c r="AF209" s="752"/>
      <c r="AG209" s="614"/>
    </row>
    <row r="210" spans="2:33" s="519" customFormat="1" ht="21.75" customHeight="1">
      <c r="B210" s="440"/>
      <c r="C210" s="440"/>
      <c r="D210" s="440"/>
      <c r="E210" s="440"/>
      <c r="F210" s="440"/>
      <c r="G210" s="440"/>
      <c r="H210" s="440"/>
      <c r="I210" s="440"/>
      <c r="J210" s="440"/>
      <c r="K210" s="440"/>
      <c r="L210" s="440"/>
      <c r="M210" s="440"/>
      <c r="N210" s="440"/>
      <c r="O210" s="440"/>
      <c r="P210" s="440"/>
      <c r="Q210" s="440"/>
      <c r="R210" s="440"/>
      <c r="S210" s="440"/>
      <c r="T210" s="440"/>
      <c r="U210" s="440"/>
      <c r="V210" s="440"/>
      <c r="W210" s="440"/>
      <c r="X210" s="440"/>
      <c r="Y210" s="440"/>
      <c r="Z210" s="440"/>
      <c r="AA210" s="440"/>
      <c r="AB210" s="440"/>
      <c r="AC210" s="517"/>
      <c r="AD210" s="518"/>
      <c r="AE210" s="516"/>
      <c r="AF210" s="752"/>
      <c r="AG210" s="614"/>
    </row>
    <row r="211" spans="2:33" s="519" customFormat="1" ht="21.75" customHeight="1">
      <c r="B211" s="440"/>
      <c r="C211" s="440"/>
      <c r="D211" s="440"/>
      <c r="E211" s="440"/>
      <c r="F211" s="440"/>
      <c r="G211" s="440"/>
      <c r="H211" s="440"/>
      <c r="I211" s="440"/>
      <c r="J211" s="440"/>
      <c r="K211" s="440"/>
      <c r="L211" s="440"/>
      <c r="M211" s="440"/>
      <c r="N211" s="440"/>
      <c r="O211" s="440"/>
      <c r="P211" s="440"/>
      <c r="Q211" s="440"/>
      <c r="R211" s="440"/>
      <c r="S211" s="440"/>
      <c r="T211" s="440"/>
      <c r="U211" s="440"/>
      <c r="V211" s="440"/>
      <c r="W211" s="440"/>
      <c r="X211" s="440"/>
      <c r="Y211" s="440"/>
      <c r="Z211" s="440"/>
      <c r="AA211" s="440"/>
      <c r="AB211" s="440"/>
      <c r="AC211" s="517"/>
      <c r="AD211" s="518"/>
      <c r="AE211" s="516"/>
      <c r="AF211" s="752"/>
      <c r="AG211" s="614"/>
    </row>
    <row r="212" spans="2:33" s="519" customFormat="1" ht="21.75" customHeight="1">
      <c r="B212" s="440"/>
      <c r="C212" s="440"/>
      <c r="D212" s="440"/>
      <c r="E212" s="440"/>
      <c r="F212" s="440"/>
      <c r="G212" s="440"/>
      <c r="H212" s="440"/>
      <c r="I212" s="440"/>
      <c r="J212" s="440"/>
      <c r="K212" s="440"/>
      <c r="L212" s="440"/>
      <c r="M212" s="440"/>
      <c r="N212" s="440"/>
      <c r="O212" s="440"/>
      <c r="P212" s="440"/>
      <c r="Q212" s="440"/>
      <c r="R212" s="440"/>
      <c r="S212" s="440"/>
      <c r="T212" s="440"/>
      <c r="U212" s="440"/>
      <c r="V212" s="440"/>
      <c r="W212" s="440"/>
      <c r="X212" s="440"/>
      <c r="Y212" s="440"/>
      <c r="Z212" s="440"/>
      <c r="AA212" s="440"/>
      <c r="AB212" s="440"/>
      <c r="AC212" s="517"/>
      <c r="AD212" s="518"/>
      <c r="AE212" s="516"/>
      <c r="AF212" s="752"/>
      <c r="AG212" s="614"/>
    </row>
    <row r="213" spans="2:33" s="519" customFormat="1" ht="21.75" customHeight="1">
      <c r="B213" s="440"/>
      <c r="C213" s="440"/>
      <c r="D213" s="440"/>
      <c r="E213" s="440"/>
      <c r="F213" s="440"/>
      <c r="G213" s="440"/>
      <c r="H213" s="440"/>
      <c r="I213" s="440"/>
      <c r="J213" s="440"/>
      <c r="K213" s="440"/>
      <c r="L213" s="440"/>
      <c r="M213" s="440"/>
      <c r="N213" s="440"/>
      <c r="O213" s="440"/>
      <c r="P213" s="440"/>
      <c r="Q213" s="440"/>
      <c r="R213" s="440"/>
      <c r="S213" s="440"/>
      <c r="T213" s="440"/>
      <c r="U213" s="440"/>
      <c r="V213" s="440"/>
      <c r="W213" s="440"/>
      <c r="X213" s="440"/>
      <c r="Y213" s="440"/>
      <c r="Z213" s="440"/>
      <c r="AA213" s="440"/>
      <c r="AB213" s="440"/>
      <c r="AC213" s="517"/>
      <c r="AD213" s="518"/>
      <c r="AE213" s="516"/>
      <c r="AF213" s="752"/>
      <c r="AG213" s="614"/>
    </row>
    <row r="214" spans="2:33" s="519" customFormat="1" ht="21.75" customHeight="1">
      <c r="B214" s="440"/>
      <c r="C214" s="440"/>
      <c r="D214" s="440"/>
      <c r="E214" s="440"/>
      <c r="F214" s="440"/>
      <c r="G214" s="440"/>
      <c r="H214" s="440"/>
      <c r="I214" s="440"/>
      <c r="J214" s="440"/>
      <c r="K214" s="440"/>
      <c r="L214" s="440"/>
      <c r="M214" s="440"/>
      <c r="N214" s="440"/>
      <c r="O214" s="440"/>
      <c r="P214" s="440"/>
      <c r="Q214" s="440"/>
      <c r="R214" s="440"/>
      <c r="S214" s="440"/>
      <c r="T214" s="440"/>
      <c r="U214" s="440"/>
      <c r="V214" s="440"/>
      <c r="W214" s="440"/>
      <c r="X214" s="440"/>
      <c r="Y214" s="440"/>
      <c r="Z214" s="440"/>
      <c r="AA214" s="440"/>
      <c r="AB214" s="440"/>
      <c r="AC214" s="517"/>
      <c r="AD214" s="518"/>
      <c r="AE214" s="516"/>
      <c r="AF214" s="752"/>
      <c r="AG214" s="614"/>
    </row>
    <row r="215" spans="2:33" s="519" customFormat="1" ht="21.75" customHeight="1">
      <c r="B215" s="440"/>
      <c r="C215" s="440"/>
      <c r="D215" s="440"/>
      <c r="E215" s="440"/>
      <c r="F215" s="440"/>
      <c r="G215" s="440"/>
      <c r="H215" s="440"/>
      <c r="I215" s="440"/>
      <c r="J215" s="440"/>
      <c r="K215" s="440"/>
      <c r="L215" s="440"/>
      <c r="M215" s="440"/>
      <c r="N215" s="440"/>
      <c r="O215" s="440"/>
      <c r="P215" s="440"/>
      <c r="Q215" s="440"/>
      <c r="R215" s="440"/>
      <c r="S215" s="440"/>
      <c r="T215" s="440"/>
      <c r="U215" s="440"/>
      <c r="V215" s="440"/>
      <c r="W215" s="440"/>
      <c r="X215" s="440"/>
      <c r="Y215" s="440"/>
      <c r="Z215" s="440"/>
      <c r="AA215" s="440"/>
      <c r="AB215" s="440"/>
      <c r="AC215" s="517"/>
      <c r="AD215" s="518"/>
      <c r="AE215" s="516"/>
      <c r="AF215" s="752"/>
      <c r="AG215" s="614"/>
    </row>
    <row r="216" spans="2:33" s="519" customFormat="1" ht="21.75" customHeight="1">
      <c r="B216" s="440"/>
      <c r="C216" s="440"/>
      <c r="D216" s="440"/>
      <c r="E216" s="440"/>
      <c r="F216" s="440"/>
      <c r="G216" s="440"/>
      <c r="H216" s="440"/>
      <c r="I216" s="440"/>
      <c r="J216" s="440"/>
      <c r="K216" s="440"/>
      <c r="L216" s="440"/>
      <c r="M216" s="440"/>
      <c r="N216" s="440"/>
      <c r="O216" s="440"/>
      <c r="P216" s="440"/>
      <c r="Q216" s="440"/>
      <c r="R216" s="440"/>
      <c r="S216" s="440"/>
      <c r="T216" s="440"/>
      <c r="U216" s="440"/>
      <c r="V216" s="440"/>
      <c r="W216" s="440"/>
      <c r="X216" s="440"/>
      <c r="Y216" s="440"/>
      <c r="Z216" s="440"/>
      <c r="AA216" s="440"/>
      <c r="AB216" s="440"/>
      <c r="AC216" s="517"/>
      <c r="AD216" s="518"/>
      <c r="AE216" s="516"/>
      <c r="AF216" s="752"/>
      <c r="AG216" s="614"/>
    </row>
    <row r="217" spans="2:33" s="519" customFormat="1" ht="21.75" customHeight="1">
      <c r="B217" s="440"/>
      <c r="C217" s="440"/>
      <c r="D217" s="440"/>
      <c r="E217" s="440"/>
      <c r="F217" s="440"/>
      <c r="G217" s="440"/>
      <c r="H217" s="440"/>
      <c r="I217" s="440"/>
      <c r="J217" s="440"/>
      <c r="K217" s="440"/>
      <c r="L217" s="440"/>
      <c r="M217" s="440"/>
      <c r="N217" s="440"/>
      <c r="O217" s="440"/>
      <c r="P217" s="440"/>
      <c r="Q217" s="440"/>
      <c r="R217" s="440"/>
      <c r="S217" s="440"/>
      <c r="T217" s="440"/>
      <c r="U217" s="440"/>
      <c r="V217" s="440"/>
      <c r="W217" s="440"/>
      <c r="X217" s="440"/>
      <c r="Y217" s="440"/>
      <c r="Z217" s="440"/>
      <c r="AA217" s="440"/>
      <c r="AB217" s="440"/>
      <c r="AC217" s="517"/>
      <c r="AD217" s="518"/>
      <c r="AE217" s="516"/>
      <c r="AF217" s="752"/>
      <c r="AG217" s="614"/>
    </row>
    <row r="218" spans="2:33" s="519" customFormat="1" ht="21.75" customHeight="1">
      <c r="B218" s="440"/>
      <c r="C218" s="440"/>
      <c r="D218" s="440"/>
      <c r="E218" s="440"/>
      <c r="F218" s="440"/>
      <c r="G218" s="440"/>
      <c r="H218" s="440"/>
      <c r="I218" s="440"/>
      <c r="J218" s="440"/>
      <c r="K218" s="440"/>
      <c r="L218" s="440"/>
      <c r="M218" s="440"/>
      <c r="N218" s="440"/>
      <c r="O218" s="440"/>
      <c r="P218" s="440"/>
      <c r="Q218" s="440"/>
      <c r="R218" s="440"/>
      <c r="S218" s="440"/>
      <c r="T218" s="440"/>
      <c r="U218" s="440"/>
      <c r="V218" s="440"/>
      <c r="W218" s="440"/>
      <c r="X218" s="440"/>
      <c r="Y218" s="440"/>
      <c r="Z218" s="440"/>
      <c r="AA218" s="440"/>
      <c r="AB218" s="440"/>
      <c r="AC218" s="517"/>
      <c r="AD218" s="518"/>
      <c r="AE218" s="516"/>
      <c r="AF218" s="752"/>
      <c r="AG218" s="614"/>
    </row>
    <row r="219" spans="2:33" s="519" customFormat="1" ht="21.75" customHeight="1">
      <c r="B219" s="440"/>
      <c r="C219" s="440"/>
      <c r="D219" s="440"/>
      <c r="E219" s="440"/>
      <c r="F219" s="440"/>
      <c r="G219" s="440"/>
      <c r="H219" s="440"/>
      <c r="I219" s="440"/>
      <c r="J219" s="440"/>
      <c r="K219" s="440"/>
      <c r="L219" s="440"/>
      <c r="M219" s="440"/>
      <c r="N219" s="440"/>
      <c r="O219" s="440"/>
      <c r="P219" s="440"/>
      <c r="Q219" s="440"/>
      <c r="R219" s="440"/>
      <c r="S219" s="440"/>
      <c r="T219" s="440"/>
      <c r="U219" s="440"/>
      <c r="V219" s="440"/>
      <c r="W219" s="440"/>
      <c r="X219" s="440"/>
      <c r="Y219" s="440"/>
      <c r="Z219" s="440"/>
      <c r="AA219" s="440"/>
      <c r="AB219" s="440"/>
      <c r="AC219" s="517"/>
      <c r="AD219" s="518"/>
      <c r="AE219" s="516"/>
      <c r="AF219" s="752"/>
      <c r="AG219" s="614"/>
    </row>
    <row r="220" spans="2:33" s="519" customFormat="1" ht="21.75" customHeight="1">
      <c r="B220" s="440"/>
      <c r="C220" s="440"/>
      <c r="D220" s="440"/>
      <c r="E220" s="440"/>
      <c r="F220" s="440"/>
      <c r="G220" s="440"/>
      <c r="H220" s="440"/>
      <c r="I220" s="440"/>
      <c r="J220" s="440"/>
      <c r="K220" s="440"/>
      <c r="L220" s="440"/>
      <c r="M220" s="440"/>
      <c r="N220" s="440"/>
      <c r="O220" s="440"/>
      <c r="P220" s="440"/>
      <c r="Q220" s="440"/>
      <c r="R220" s="440"/>
      <c r="S220" s="440"/>
      <c r="T220" s="440"/>
      <c r="U220" s="440"/>
      <c r="V220" s="440"/>
      <c r="W220" s="440"/>
      <c r="X220" s="440"/>
      <c r="Y220" s="440"/>
      <c r="Z220" s="440"/>
      <c r="AA220" s="440"/>
      <c r="AB220" s="440"/>
      <c r="AC220" s="517"/>
      <c r="AD220" s="518"/>
      <c r="AE220" s="516"/>
      <c r="AF220" s="752"/>
      <c r="AG220" s="614"/>
    </row>
    <row r="221" spans="2:33" s="519" customFormat="1" ht="21.75" customHeight="1">
      <c r="B221" s="440"/>
      <c r="C221" s="440"/>
      <c r="D221" s="440"/>
      <c r="E221" s="440"/>
      <c r="F221" s="440"/>
      <c r="G221" s="440"/>
      <c r="H221" s="440"/>
      <c r="I221" s="440"/>
      <c r="J221" s="440"/>
      <c r="K221" s="440"/>
      <c r="L221" s="440"/>
      <c r="M221" s="440"/>
      <c r="N221" s="440"/>
      <c r="O221" s="440"/>
      <c r="P221" s="440"/>
      <c r="Q221" s="440"/>
      <c r="R221" s="440"/>
      <c r="S221" s="440"/>
      <c r="T221" s="440"/>
      <c r="U221" s="440"/>
      <c r="V221" s="440"/>
      <c r="W221" s="440"/>
      <c r="X221" s="440"/>
      <c r="Y221" s="440"/>
      <c r="Z221" s="440"/>
      <c r="AA221" s="440"/>
      <c r="AB221" s="440"/>
      <c r="AC221" s="517"/>
      <c r="AD221" s="518"/>
      <c r="AE221" s="516"/>
      <c r="AF221" s="752"/>
      <c r="AG221" s="614"/>
    </row>
    <row r="222" spans="2:33" s="519" customFormat="1" ht="21.75" customHeight="1">
      <c r="B222" s="440"/>
      <c r="C222" s="440"/>
      <c r="D222" s="440"/>
      <c r="E222" s="440"/>
      <c r="F222" s="440"/>
      <c r="G222" s="440"/>
      <c r="H222" s="440"/>
      <c r="I222" s="440"/>
      <c r="J222" s="440"/>
      <c r="K222" s="440"/>
      <c r="L222" s="440"/>
      <c r="M222" s="440"/>
      <c r="N222" s="440"/>
      <c r="O222" s="440"/>
      <c r="P222" s="440"/>
      <c r="Q222" s="440"/>
      <c r="R222" s="440"/>
      <c r="S222" s="440"/>
      <c r="T222" s="440"/>
      <c r="U222" s="440"/>
      <c r="V222" s="440"/>
      <c r="W222" s="440"/>
      <c r="X222" s="440"/>
      <c r="Y222" s="440"/>
      <c r="Z222" s="440"/>
      <c r="AA222" s="440"/>
      <c r="AB222" s="440"/>
      <c r="AC222" s="517"/>
      <c r="AD222" s="518"/>
      <c r="AE222" s="516"/>
      <c r="AF222" s="752"/>
      <c r="AG222" s="614"/>
    </row>
    <row r="223" spans="2:33" s="519" customFormat="1" ht="21.75" customHeight="1">
      <c r="B223" s="440"/>
      <c r="C223" s="440"/>
      <c r="D223" s="440"/>
      <c r="E223" s="440"/>
      <c r="F223" s="440"/>
      <c r="G223" s="440"/>
      <c r="H223" s="440"/>
      <c r="I223" s="440"/>
      <c r="J223" s="440"/>
      <c r="K223" s="440"/>
      <c r="L223" s="440"/>
      <c r="M223" s="440"/>
      <c r="N223" s="440"/>
      <c r="O223" s="440"/>
      <c r="P223" s="440"/>
      <c r="Q223" s="440"/>
      <c r="R223" s="440"/>
      <c r="S223" s="440"/>
      <c r="T223" s="440"/>
      <c r="U223" s="440"/>
      <c r="V223" s="440"/>
      <c r="W223" s="440"/>
      <c r="X223" s="440"/>
      <c r="Y223" s="440"/>
      <c r="Z223" s="440"/>
      <c r="AA223" s="440"/>
      <c r="AB223" s="440"/>
      <c r="AC223" s="517"/>
      <c r="AD223" s="518"/>
      <c r="AE223" s="516"/>
      <c r="AF223" s="752"/>
      <c r="AG223" s="614"/>
    </row>
    <row r="224" spans="2:33" s="519" customFormat="1" ht="21.75" customHeight="1">
      <c r="B224" s="440"/>
      <c r="C224" s="440"/>
      <c r="D224" s="440"/>
      <c r="E224" s="440"/>
      <c r="F224" s="440"/>
      <c r="G224" s="440"/>
      <c r="H224" s="440"/>
      <c r="I224" s="440"/>
      <c r="J224" s="440"/>
      <c r="K224" s="440"/>
      <c r="L224" s="440"/>
      <c r="M224" s="440"/>
      <c r="N224" s="440"/>
      <c r="O224" s="440"/>
      <c r="P224" s="440"/>
      <c r="Q224" s="440"/>
      <c r="R224" s="440"/>
      <c r="S224" s="440"/>
      <c r="T224" s="440"/>
      <c r="U224" s="440"/>
      <c r="V224" s="440"/>
      <c r="W224" s="440"/>
      <c r="X224" s="440"/>
      <c r="Y224" s="440"/>
      <c r="Z224" s="440"/>
      <c r="AA224" s="440"/>
      <c r="AB224" s="440"/>
      <c r="AC224" s="517"/>
      <c r="AD224" s="518"/>
      <c r="AE224" s="516"/>
      <c r="AF224" s="752"/>
      <c r="AG224" s="614"/>
    </row>
    <row r="225" spans="2:33" s="519" customFormat="1" ht="21.75" customHeight="1">
      <c r="B225" s="440"/>
      <c r="C225" s="440"/>
      <c r="D225" s="440"/>
      <c r="E225" s="440"/>
      <c r="F225" s="440"/>
      <c r="G225" s="440"/>
      <c r="H225" s="440"/>
      <c r="I225" s="440"/>
      <c r="J225" s="440"/>
      <c r="K225" s="440"/>
      <c r="L225" s="440"/>
      <c r="M225" s="440"/>
      <c r="N225" s="440"/>
      <c r="O225" s="440"/>
      <c r="P225" s="440"/>
      <c r="Q225" s="440"/>
      <c r="R225" s="440"/>
      <c r="S225" s="440"/>
      <c r="T225" s="440"/>
      <c r="U225" s="440"/>
      <c r="V225" s="440"/>
      <c r="W225" s="440"/>
      <c r="X225" s="440"/>
      <c r="Y225" s="440"/>
      <c r="Z225" s="440"/>
      <c r="AA225" s="440"/>
      <c r="AB225" s="440"/>
      <c r="AC225" s="517"/>
      <c r="AD225" s="518"/>
      <c r="AE225" s="516"/>
      <c r="AF225" s="752"/>
      <c r="AG225" s="614"/>
    </row>
    <row r="226" spans="2:33" s="519" customFormat="1" ht="21.75" customHeight="1">
      <c r="B226" s="440"/>
      <c r="C226" s="440"/>
      <c r="D226" s="440"/>
      <c r="E226" s="440"/>
      <c r="F226" s="440"/>
      <c r="G226" s="440"/>
      <c r="H226" s="440"/>
      <c r="I226" s="440"/>
      <c r="J226" s="440"/>
      <c r="K226" s="440"/>
      <c r="L226" s="440"/>
      <c r="M226" s="440"/>
      <c r="N226" s="440"/>
      <c r="O226" s="440"/>
      <c r="P226" s="440"/>
      <c r="Q226" s="440"/>
      <c r="R226" s="440"/>
      <c r="S226" s="440"/>
      <c r="T226" s="440"/>
      <c r="U226" s="440"/>
      <c r="V226" s="440"/>
      <c r="W226" s="440"/>
      <c r="X226" s="440"/>
      <c r="Y226" s="440"/>
      <c r="Z226" s="440"/>
      <c r="AA226" s="440"/>
      <c r="AB226" s="440"/>
      <c r="AC226" s="517"/>
      <c r="AD226" s="518"/>
      <c r="AE226" s="516"/>
      <c r="AF226" s="752"/>
      <c r="AG226" s="614"/>
    </row>
    <row r="227" spans="2:33" s="519" customFormat="1" ht="21.75" customHeight="1">
      <c r="B227" s="440"/>
      <c r="C227" s="440"/>
      <c r="D227" s="440"/>
      <c r="E227" s="440"/>
      <c r="F227" s="440"/>
      <c r="G227" s="440"/>
      <c r="H227" s="440"/>
      <c r="I227" s="440"/>
      <c r="J227" s="440"/>
      <c r="K227" s="440"/>
      <c r="L227" s="440"/>
      <c r="M227" s="440"/>
      <c r="N227" s="440"/>
      <c r="O227" s="440"/>
      <c r="P227" s="440"/>
      <c r="Q227" s="440"/>
      <c r="R227" s="440"/>
      <c r="S227" s="440"/>
      <c r="T227" s="440"/>
      <c r="U227" s="440"/>
      <c r="V227" s="440"/>
      <c r="W227" s="440"/>
      <c r="X227" s="440"/>
      <c r="Y227" s="440"/>
      <c r="Z227" s="440"/>
      <c r="AA227" s="440"/>
      <c r="AB227" s="440"/>
      <c r="AC227" s="517"/>
      <c r="AD227" s="518"/>
      <c r="AE227" s="516"/>
      <c r="AF227" s="752"/>
      <c r="AG227" s="614"/>
    </row>
    <row r="228" spans="2:33" s="519" customFormat="1" ht="21.75" customHeight="1">
      <c r="B228" s="440"/>
      <c r="C228" s="440"/>
      <c r="D228" s="440"/>
      <c r="E228" s="440"/>
      <c r="F228" s="440"/>
      <c r="G228" s="440"/>
      <c r="H228" s="440"/>
      <c r="I228" s="440"/>
      <c r="J228" s="440"/>
      <c r="K228" s="440"/>
      <c r="L228" s="440"/>
      <c r="M228" s="440"/>
      <c r="N228" s="440"/>
      <c r="O228" s="440"/>
      <c r="P228" s="440"/>
      <c r="Q228" s="440"/>
      <c r="R228" s="440"/>
      <c r="S228" s="440"/>
      <c r="T228" s="440"/>
      <c r="U228" s="440"/>
      <c r="V228" s="440"/>
      <c r="W228" s="440"/>
      <c r="X228" s="440"/>
      <c r="Y228" s="440"/>
      <c r="Z228" s="440"/>
      <c r="AA228" s="440"/>
      <c r="AB228" s="440"/>
      <c r="AC228" s="517"/>
      <c r="AD228" s="518"/>
      <c r="AE228" s="516"/>
      <c r="AF228" s="752"/>
      <c r="AG228" s="614"/>
    </row>
    <row r="229" spans="2:33" s="519" customFormat="1" ht="21.75" customHeight="1">
      <c r="B229" s="440"/>
      <c r="C229" s="440"/>
      <c r="D229" s="440"/>
      <c r="E229" s="440"/>
      <c r="F229" s="440"/>
      <c r="G229" s="440"/>
      <c r="H229" s="440"/>
      <c r="I229" s="440"/>
      <c r="J229" s="440"/>
      <c r="K229" s="440"/>
      <c r="L229" s="440"/>
      <c r="M229" s="440"/>
      <c r="N229" s="440"/>
      <c r="O229" s="440"/>
      <c r="P229" s="440"/>
      <c r="Q229" s="440"/>
      <c r="R229" s="440"/>
      <c r="S229" s="440"/>
      <c r="T229" s="440"/>
      <c r="U229" s="440"/>
      <c r="V229" s="440"/>
      <c r="W229" s="440"/>
      <c r="X229" s="440"/>
      <c r="Y229" s="440"/>
      <c r="Z229" s="440"/>
      <c r="AA229" s="440"/>
      <c r="AB229" s="440"/>
      <c r="AC229" s="517"/>
      <c r="AD229" s="518"/>
      <c r="AE229" s="516"/>
      <c r="AF229" s="752"/>
      <c r="AG229" s="614"/>
    </row>
    <row r="230" spans="2:33" s="519" customFormat="1" ht="21.75" customHeight="1">
      <c r="B230" s="440"/>
      <c r="C230" s="440"/>
      <c r="D230" s="440"/>
      <c r="E230" s="440"/>
      <c r="F230" s="440"/>
      <c r="G230" s="440"/>
      <c r="H230" s="440"/>
      <c r="I230" s="440"/>
      <c r="J230" s="440"/>
      <c r="K230" s="440"/>
      <c r="L230" s="440"/>
      <c r="M230" s="440"/>
      <c r="N230" s="440"/>
      <c r="O230" s="440"/>
      <c r="P230" s="440"/>
      <c r="Q230" s="440"/>
      <c r="R230" s="440"/>
      <c r="S230" s="440"/>
      <c r="T230" s="440"/>
      <c r="U230" s="440"/>
      <c r="V230" s="440"/>
      <c r="W230" s="440"/>
      <c r="X230" s="440"/>
      <c r="Y230" s="440"/>
      <c r="Z230" s="440"/>
      <c r="AA230" s="440"/>
      <c r="AB230" s="440"/>
      <c r="AC230" s="517"/>
      <c r="AD230" s="518"/>
      <c r="AE230" s="516"/>
      <c r="AF230" s="752"/>
      <c r="AG230" s="614"/>
    </row>
    <row r="231" spans="2:33" s="519" customFormat="1" ht="21.75" customHeight="1">
      <c r="B231" s="440"/>
      <c r="C231" s="440"/>
      <c r="D231" s="440"/>
      <c r="E231" s="440"/>
      <c r="F231" s="440"/>
      <c r="G231" s="440"/>
      <c r="H231" s="440"/>
      <c r="I231" s="440"/>
      <c r="J231" s="440"/>
      <c r="K231" s="440"/>
      <c r="L231" s="440"/>
      <c r="M231" s="440"/>
      <c r="N231" s="440"/>
      <c r="O231" s="440"/>
      <c r="P231" s="440"/>
      <c r="Q231" s="440"/>
      <c r="R231" s="440"/>
      <c r="S231" s="440"/>
      <c r="T231" s="440"/>
      <c r="U231" s="440"/>
      <c r="V231" s="440"/>
      <c r="W231" s="440"/>
      <c r="X231" s="440"/>
      <c r="Y231" s="440"/>
      <c r="Z231" s="440"/>
      <c r="AA231" s="440"/>
      <c r="AB231" s="440"/>
      <c r="AC231" s="517"/>
      <c r="AD231" s="518"/>
      <c r="AE231" s="516"/>
      <c r="AF231" s="752"/>
      <c r="AG231" s="614"/>
    </row>
    <row r="232" spans="2:33" s="519" customFormat="1" ht="21.75" customHeight="1">
      <c r="B232" s="440"/>
      <c r="C232" s="440"/>
      <c r="D232" s="440"/>
      <c r="E232" s="440"/>
      <c r="F232" s="440"/>
      <c r="G232" s="440"/>
      <c r="H232" s="440"/>
      <c r="I232" s="440"/>
      <c r="J232" s="440"/>
      <c r="K232" s="440"/>
      <c r="L232" s="440"/>
      <c r="M232" s="440"/>
      <c r="N232" s="440"/>
      <c r="O232" s="440"/>
      <c r="P232" s="440"/>
      <c r="Q232" s="440"/>
      <c r="R232" s="440"/>
      <c r="S232" s="440"/>
      <c r="T232" s="440"/>
      <c r="U232" s="440"/>
      <c r="V232" s="440"/>
      <c r="W232" s="440"/>
      <c r="X232" s="440"/>
      <c r="Y232" s="440"/>
      <c r="Z232" s="440"/>
      <c r="AA232" s="440"/>
      <c r="AB232" s="440"/>
      <c r="AC232" s="517"/>
      <c r="AD232" s="518"/>
      <c r="AE232" s="516"/>
      <c r="AF232" s="752"/>
      <c r="AG232" s="614"/>
    </row>
    <row r="233" spans="2:33" s="519" customFormat="1" ht="21.75" customHeight="1">
      <c r="B233" s="440"/>
      <c r="C233" s="440"/>
      <c r="D233" s="440"/>
      <c r="E233" s="440"/>
      <c r="F233" s="440"/>
      <c r="G233" s="440"/>
      <c r="H233" s="440"/>
      <c r="I233" s="440"/>
      <c r="J233" s="440"/>
      <c r="K233" s="440"/>
      <c r="L233" s="440"/>
      <c r="M233" s="440"/>
      <c r="N233" s="440"/>
      <c r="O233" s="440"/>
      <c r="P233" s="440"/>
      <c r="Q233" s="440"/>
      <c r="R233" s="440"/>
      <c r="S233" s="440"/>
      <c r="T233" s="440"/>
      <c r="U233" s="440"/>
      <c r="V233" s="440"/>
      <c r="W233" s="440"/>
      <c r="X233" s="440"/>
      <c r="Y233" s="440"/>
      <c r="Z233" s="440"/>
      <c r="AA233" s="440"/>
      <c r="AB233" s="440"/>
      <c r="AC233" s="517"/>
      <c r="AD233" s="518"/>
      <c r="AE233" s="516"/>
      <c r="AF233" s="752"/>
      <c r="AG233" s="614"/>
    </row>
    <row r="234" spans="2:33" s="519" customFormat="1" ht="21.75" customHeight="1">
      <c r="B234" s="440"/>
      <c r="C234" s="440"/>
      <c r="D234" s="440"/>
      <c r="E234" s="440"/>
      <c r="F234" s="440"/>
      <c r="G234" s="440"/>
      <c r="H234" s="440"/>
      <c r="I234" s="440"/>
      <c r="J234" s="440"/>
      <c r="K234" s="440"/>
      <c r="L234" s="440"/>
      <c r="M234" s="440"/>
      <c r="N234" s="440"/>
      <c r="O234" s="440"/>
      <c r="P234" s="440"/>
      <c r="Q234" s="440"/>
      <c r="R234" s="440"/>
      <c r="S234" s="440"/>
      <c r="T234" s="440"/>
      <c r="U234" s="440"/>
      <c r="V234" s="440"/>
      <c r="W234" s="440"/>
      <c r="X234" s="440"/>
      <c r="Y234" s="440"/>
      <c r="Z234" s="440"/>
      <c r="AA234" s="440"/>
      <c r="AB234" s="440"/>
      <c r="AC234" s="517"/>
      <c r="AD234" s="518"/>
      <c r="AE234" s="516"/>
      <c r="AF234" s="752"/>
      <c r="AG234" s="614"/>
    </row>
    <row r="235" spans="2:33" s="519" customFormat="1" ht="21.75" customHeight="1">
      <c r="B235" s="440"/>
      <c r="C235" s="440"/>
      <c r="D235" s="440"/>
      <c r="E235" s="440"/>
      <c r="F235" s="440"/>
      <c r="G235" s="440"/>
      <c r="H235" s="440"/>
      <c r="I235" s="440"/>
      <c r="J235" s="440"/>
      <c r="K235" s="440"/>
      <c r="L235" s="440"/>
      <c r="M235" s="440"/>
      <c r="N235" s="440"/>
      <c r="O235" s="440"/>
      <c r="P235" s="440"/>
      <c r="Q235" s="440"/>
      <c r="R235" s="440"/>
      <c r="S235" s="440"/>
      <c r="T235" s="440"/>
      <c r="U235" s="440"/>
      <c r="V235" s="440"/>
      <c r="W235" s="440"/>
      <c r="X235" s="440"/>
      <c r="Y235" s="440"/>
      <c r="Z235" s="440"/>
      <c r="AA235" s="440"/>
      <c r="AB235" s="440"/>
      <c r="AC235" s="517"/>
      <c r="AD235" s="518"/>
      <c r="AE235" s="516"/>
      <c r="AF235" s="752"/>
      <c r="AG235" s="614"/>
    </row>
    <row r="236" spans="2:33" s="519" customFormat="1" ht="21.75" customHeight="1">
      <c r="B236" s="440"/>
      <c r="C236" s="440"/>
      <c r="D236" s="440"/>
      <c r="E236" s="440"/>
      <c r="F236" s="440"/>
      <c r="G236" s="440"/>
      <c r="H236" s="440"/>
      <c r="I236" s="440"/>
      <c r="J236" s="440"/>
      <c r="K236" s="440"/>
      <c r="L236" s="440"/>
      <c r="M236" s="440"/>
      <c r="N236" s="440"/>
      <c r="O236" s="440"/>
      <c r="P236" s="440"/>
      <c r="Q236" s="440"/>
      <c r="R236" s="440"/>
      <c r="S236" s="440"/>
      <c r="T236" s="440"/>
      <c r="U236" s="440"/>
      <c r="V236" s="440"/>
      <c r="W236" s="440"/>
      <c r="X236" s="440"/>
      <c r="Y236" s="440"/>
      <c r="Z236" s="440"/>
      <c r="AA236" s="440"/>
      <c r="AB236" s="440"/>
      <c r="AC236" s="517"/>
      <c r="AD236" s="518"/>
      <c r="AE236" s="516"/>
      <c r="AF236" s="752"/>
      <c r="AG236" s="614"/>
    </row>
    <row r="237" spans="2:33" s="519" customFormat="1" ht="21.75" customHeight="1">
      <c r="B237" s="440"/>
      <c r="C237" s="440"/>
      <c r="D237" s="440"/>
      <c r="E237" s="440"/>
      <c r="F237" s="440"/>
      <c r="G237" s="440"/>
      <c r="H237" s="440"/>
      <c r="I237" s="440"/>
      <c r="J237" s="440"/>
      <c r="K237" s="440"/>
      <c r="L237" s="440"/>
      <c r="M237" s="440"/>
      <c r="N237" s="440"/>
      <c r="O237" s="440"/>
      <c r="P237" s="440"/>
      <c r="Q237" s="440"/>
      <c r="R237" s="440"/>
      <c r="S237" s="440"/>
      <c r="T237" s="440"/>
      <c r="U237" s="440"/>
      <c r="V237" s="440"/>
      <c r="W237" s="440"/>
      <c r="X237" s="440"/>
      <c r="Y237" s="440"/>
      <c r="Z237" s="440"/>
      <c r="AA237" s="440"/>
      <c r="AB237" s="440"/>
      <c r="AC237" s="517"/>
      <c r="AD237" s="518"/>
      <c r="AE237" s="516"/>
      <c r="AF237" s="752"/>
      <c r="AG237" s="614"/>
    </row>
    <row r="238" spans="2:33" s="519" customFormat="1" ht="21.75" customHeight="1">
      <c r="B238" s="440"/>
      <c r="C238" s="440"/>
      <c r="D238" s="440"/>
      <c r="E238" s="440"/>
      <c r="F238" s="440"/>
      <c r="G238" s="440"/>
      <c r="H238" s="440"/>
      <c r="I238" s="440"/>
      <c r="J238" s="440"/>
      <c r="K238" s="440"/>
      <c r="L238" s="440"/>
      <c r="M238" s="440"/>
      <c r="N238" s="440"/>
      <c r="O238" s="440"/>
      <c r="P238" s="440"/>
      <c r="Q238" s="440"/>
      <c r="R238" s="440"/>
      <c r="S238" s="440"/>
      <c r="T238" s="440"/>
      <c r="U238" s="440"/>
      <c r="V238" s="440"/>
      <c r="W238" s="440"/>
      <c r="X238" s="440"/>
      <c r="Y238" s="440"/>
      <c r="Z238" s="440"/>
      <c r="AA238" s="440"/>
      <c r="AB238" s="440"/>
      <c r="AC238" s="517"/>
      <c r="AD238" s="518"/>
      <c r="AE238" s="516"/>
      <c r="AF238" s="752"/>
      <c r="AG238" s="614"/>
    </row>
    <row r="239" spans="2:33" s="519" customFormat="1" ht="21.75" customHeight="1">
      <c r="B239" s="440"/>
      <c r="C239" s="440"/>
      <c r="D239" s="440"/>
      <c r="E239" s="440"/>
      <c r="F239" s="440"/>
      <c r="G239" s="440"/>
      <c r="H239" s="440"/>
      <c r="I239" s="440"/>
      <c r="J239" s="440"/>
      <c r="K239" s="440"/>
      <c r="L239" s="440"/>
      <c r="M239" s="440"/>
      <c r="N239" s="440"/>
      <c r="O239" s="440"/>
      <c r="P239" s="440"/>
      <c r="Q239" s="440"/>
      <c r="R239" s="440"/>
      <c r="S239" s="440"/>
      <c r="T239" s="440"/>
      <c r="U239" s="440"/>
      <c r="V239" s="440"/>
      <c r="W239" s="440"/>
      <c r="X239" s="440"/>
      <c r="Y239" s="440"/>
      <c r="Z239" s="440"/>
      <c r="AA239" s="440"/>
      <c r="AB239" s="440"/>
      <c r="AC239" s="517"/>
      <c r="AD239" s="518"/>
      <c r="AE239" s="516"/>
      <c r="AF239" s="752"/>
      <c r="AG239" s="614"/>
    </row>
    <row r="240" spans="2:33" s="519" customFormat="1" ht="21.75" customHeight="1">
      <c r="B240" s="440"/>
      <c r="C240" s="440"/>
      <c r="D240" s="440"/>
      <c r="E240" s="440"/>
      <c r="F240" s="440"/>
      <c r="G240" s="440"/>
      <c r="H240" s="440"/>
      <c r="I240" s="440"/>
      <c r="J240" s="440"/>
      <c r="K240" s="440"/>
      <c r="L240" s="440"/>
      <c r="M240" s="440"/>
      <c r="N240" s="440"/>
      <c r="O240" s="440"/>
      <c r="P240" s="440"/>
      <c r="Q240" s="440"/>
      <c r="R240" s="440"/>
      <c r="S240" s="440"/>
      <c r="T240" s="440"/>
      <c r="U240" s="440"/>
      <c r="V240" s="440"/>
      <c r="W240" s="440"/>
      <c r="X240" s="440"/>
      <c r="Y240" s="440"/>
      <c r="Z240" s="440"/>
      <c r="AA240" s="440"/>
      <c r="AB240" s="440"/>
      <c r="AC240" s="517"/>
      <c r="AD240" s="518"/>
      <c r="AE240" s="516"/>
      <c r="AF240" s="752"/>
      <c r="AG240" s="614"/>
    </row>
    <row r="241" spans="2:33" s="519" customFormat="1" ht="21.75" customHeight="1">
      <c r="B241" s="440"/>
      <c r="C241" s="440"/>
      <c r="D241" s="440"/>
      <c r="E241" s="440"/>
      <c r="F241" s="440"/>
      <c r="G241" s="440"/>
      <c r="H241" s="440"/>
      <c r="I241" s="440"/>
      <c r="J241" s="440"/>
      <c r="K241" s="440"/>
      <c r="L241" s="440"/>
      <c r="M241" s="440"/>
      <c r="N241" s="440"/>
      <c r="O241" s="440"/>
      <c r="P241" s="440"/>
      <c r="Q241" s="440"/>
      <c r="R241" s="440"/>
      <c r="S241" s="440"/>
      <c r="T241" s="440"/>
      <c r="U241" s="440"/>
      <c r="V241" s="440"/>
      <c r="W241" s="440"/>
      <c r="X241" s="440"/>
      <c r="Y241" s="440"/>
      <c r="Z241" s="440"/>
      <c r="AA241" s="440"/>
      <c r="AB241" s="440"/>
      <c r="AC241" s="517"/>
      <c r="AD241" s="518"/>
      <c r="AE241" s="516"/>
      <c r="AF241" s="752"/>
      <c r="AG241" s="614"/>
    </row>
    <row r="242" spans="2:33" s="519" customFormat="1" ht="21.75" customHeight="1">
      <c r="B242" s="440"/>
      <c r="C242" s="440"/>
      <c r="D242" s="440"/>
      <c r="E242" s="440"/>
      <c r="F242" s="440"/>
      <c r="G242" s="440"/>
      <c r="H242" s="440"/>
      <c r="I242" s="440"/>
      <c r="J242" s="440"/>
      <c r="K242" s="440"/>
      <c r="L242" s="440"/>
      <c r="M242" s="440"/>
      <c r="N242" s="440"/>
      <c r="O242" s="440"/>
      <c r="P242" s="440"/>
      <c r="Q242" s="440"/>
      <c r="R242" s="440"/>
      <c r="S242" s="440"/>
      <c r="T242" s="440"/>
      <c r="U242" s="440"/>
      <c r="V242" s="440"/>
      <c r="W242" s="440"/>
      <c r="X242" s="440"/>
      <c r="Y242" s="440"/>
      <c r="Z242" s="440"/>
      <c r="AA242" s="440"/>
      <c r="AB242" s="440"/>
      <c r="AC242" s="517"/>
      <c r="AD242" s="518"/>
      <c r="AE242" s="516"/>
      <c r="AF242" s="752"/>
      <c r="AG242" s="614"/>
    </row>
    <row r="243" spans="2:33" s="519" customFormat="1" ht="21.75" customHeight="1">
      <c r="B243" s="440"/>
      <c r="C243" s="440"/>
      <c r="D243" s="440"/>
      <c r="E243" s="440"/>
      <c r="F243" s="440"/>
      <c r="G243" s="440"/>
      <c r="H243" s="440"/>
      <c r="I243" s="440"/>
      <c r="J243" s="440"/>
      <c r="K243" s="440"/>
      <c r="L243" s="440"/>
      <c r="M243" s="440"/>
      <c r="N243" s="440"/>
      <c r="O243" s="440"/>
      <c r="P243" s="440"/>
      <c r="Q243" s="440"/>
      <c r="R243" s="440"/>
      <c r="S243" s="440"/>
      <c r="T243" s="440"/>
      <c r="U243" s="440"/>
      <c r="V243" s="440"/>
      <c r="W243" s="440"/>
      <c r="X243" s="440"/>
      <c r="Y243" s="440"/>
      <c r="Z243" s="440"/>
      <c r="AA243" s="440"/>
      <c r="AB243" s="440"/>
      <c r="AC243" s="517"/>
      <c r="AD243" s="518"/>
      <c r="AE243" s="516"/>
      <c r="AF243" s="752"/>
      <c r="AG243" s="614"/>
    </row>
    <row r="244" spans="2:33" s="519" customFormat="1" ht="21.75" customHeight="1">
      <c r="B244" s="440"/>
      <c r="C244" s="440"/>
      <c r="D244" s="440"/>
      <c r="E244" s="440"/>
      <c r="F244" s="440"/>
      <c r="G244" s="440"/>
      <c r="H244" s="440"/>
      <c r="I244" s="440"/>
      <c r="J244" s="440"/>
      <c r="K244" s="440"/>
      <c r="L244" s="440"/>
      <c r="M244" s="440"/>
      <c r="N244" s="440"/>
      <c r="O244" s="440"/>
      <c r="P244" s="440"/>
      <c r="Q244" s="440"/>
      <c r="R244" s="440"/>
      <c r="S244" s="440"/>
      <c r="T244" s="440"/>
      <c r="U244" s="440"/>
      <c r="V244" s="440"/>
      <c r="W244" s="440"/>
      <c r="X244" s="440"/>
      <c r="Y244" s="440"/>
      <c r="Z244" s="440"/>
      <c r="AA244" s="440"/>
      <c r="AB244" s="440"/>
      <c r="AC244" s="517"/>
      <c r="AD244" s="518"/>
      <c r="AE244" s="516"/>
      <c r="AF244" s="752"/>
      <c r="AG244" s="614"/>
    </row>
    <row r="245" spans="2:33" s="519" customFormat="1" ht="21.75" customHeight="1">
      <c r="B245" s="440"/>
      <c r="C245" s="440"/>
      <c r="D245" s="440"/>
      <c r="E245" s="440"/>
      <c r="F245" s="440"/>
      <c r="G245" s="440"/>
      <c r="H245" s="440"/>
      <c r="I245" s="440"/>
      <c r="J245" s="440"/>
      <c r="K245" s="440"/>
      <c r="L245" s="440"/>
      <c r="M245" s="440"/>
      <c r="N245" s="440"/>
      <c r="O245" s="440"/>
      <c r="P245" s="440"/>
      <c r="Q245" s="440"/>
      <c r="R245" s="440"/>
      <c r="S245" s="440"/>
      <c r="T245" s="440"/>
      <c r="U245" s="440"/>
      <c r="V245" s="440"/>
      <c r="W245" s="440"/>
      <c r="X245" s="440"/>
      <c r="Y245" s="440"/>
      <c r="Z245" s="440"/>
      <c r="AA245" s="440"/>
      <c r="AB245" s="440"/>
      <c r="AC245" s="517"/>
      <c r="AD245" s="518"/>
      <c r="AE245" s="516"/>
      <c r="AF245" s="752"/>
      <c r="AG245" s="614"/>
    </row>
    <row r="246" spans="2:33" s="519" customFormat="1" ht="21.75" customHeight="1">
      <c r="B246" s="440"/>
      <c r="C246" s="440"/>
      <c r="D246" s="440"/>
      <c r="E246" s="440"/>
      <c r="F246" s="440"/>
      <c r="G246" s="440"/>
      <c r="H246" s="440"/>
      <c r="I246" s="440"/>
      <c r="J246" s="440"/>
      <c r="K246" s="440"/>
      <c r="L246" s="440"/>
      <c r="M246" s="440"/>
      <c r="N246" s="440"/>
      <c r="O246" s="440"/>
      <c r="P246" s="440"/>
      <c r="Q246" s="440"/>
      <c r="R246" s="440"/>
      <c r="S246" s="440"/>
      <c r="T246" s="440"/>
      <c r="U246" s="440"/>
      <c r="V246" s="440"/>
      <c r="W246" s="440"/>
      <c r="X246" s="440"/>
      <c r="Y246" s="440"/>
      <c r="Z246" s="440"/>
      <c r="AA246" s="440"/>
      <c r="AB246" s="440"/>
      <c r="AC246" s="517"/>
      <c r="AD246" s="518"/>
      <c r="AE246" s="516"/>
      <c r="AF246" s="752"/>
      <c r="AG246" s="614"/>
    </row>
    <row r="247" spans="2:33" s="519" customFormat="1" ht="21.75" customHeight="1">
      <c r="B247" s="440"/>
      <c r="C247" s="440"/>
      <c r="D247" s="440"/>
      <c r="E247" s="440"/>
      <c r="F247" s="440"/>
      <c r="G247" s="440"/>
      <c r="H247" s="440"/>
      <c r="I247" s="440"/>
      <c r="J247" s="440"/>
      <c r="K247" s="440"/>
      <c r="L247" s="440"/>
      <c r="M247" s="440"/>
      <c r="N247" s="440"/>
      <c r="O247" s="440"/>
      <c r="P247" s="440"/>
      <c r="Q247" s="440"/>
      <c r="R247" s="440"/>
      <c r="S247" s="440"/>
      <c r="T247" s="440"/>
      <c r="U247" s="440"/>
      <c r="V247" s="440"/>
      <c r="W247" s="440"/>
      <c r="X247" s="440"/>
      <c r="Y247" s="440"/>
      <c r="Z247" s="440"/>
      <c r="AA247" s="440"/>
      <c r="AB247" s="440"/>
      <c r="AC247" s="517"/>
      <c r="AD247" s="518"/>
      <c r="AE247" s="516"/>
      <c r="AF247" s="752"/>
      <c r="AG247" s="614"/>
    </row>
    <row r="248" spans="2:33" s="519" customFormat="1" ht="21.75" customHeight="1">
      <c r="B248" s="440"/>
      <c r="C248" s="440"/>
      <c r="D248" s="440"/>
      <c r="E248" s="440"/>
      <c r="F248" s="440"/>
      <c r="G248" s="440"/>
      <c r="H248" s="440"/>
      <c r="I248" s="440"/>
      <c r="J248" s="440"/>
      <c r="K248" s="440"/>
      <c r="L248" s="440"/>
      <c r="M248" s="440"/>
      <c r="N248" s="440"/>
      <c r="O248" s="440"/>
      <c r="P248" s="440"/>
      <c r="Q248" s="440"/>
      <c r="R248" s="440"/>
      <c r="S248" s="440"/>
      <c r="T248" s="440"/>
      <c r="U248" s="440"/>
      <c r="V248" s="440"/>
      <c r="W248" s="440"/>
      <c r="X248" s="440"/>
      <c r="Y248" s="440"/>
      <c r="Z248" s="440"/>
      <c r="AA248" s="440"/>
      <c r="AB248" s="440"/>
      <c r="AC248" s="517"/>
      <c r="AD248" s="518"/>
      <c r="AE248" s="516"/>
      <c r="AF248" s="752"/>
      <c r="AG248" s="614"/>
    </row>
    <row r="249" spans="2:33" s="519" customFormat="1" ht="21.75" customHeight="1">
      <c r="B249" s="440"/>
      <c r="C249" s="440"/>
      <c r="D249" s="440"/>
      <c r="E249" s="440"/>
      <c r="F249" s="440"/>
      <c r="G249" s="440"/>
      <c r="H249" s="440"/>
      <c r="I249" s="440"/>
      <c r="J249" s="440"/>
      <c r="K249" s="440"/>
      <c r="L249" s="440"/>
      <c r="M249" s="440"/>
      <c r="N249" s="440"/>
      <c r="O249" s="440"/>
      <c r="P249" s="440"/>
      <c r="Q249" s="440"/>
      <c r="R249" s="440"/>
      <c r="S249" s="440"/>
      <c r="T249" s="440"/>
      <c r="U249" s="440"/>
      <c r="V249" s="440"/>
      <c r="W249" s="440"/>
      <c r="X249" s="440"/>
      <c r="Y249" s="440"/>
      <c r="Z249" s="440"/>
      <c r="AA249" s="440"/>
      <c r="AB249" s="440"/>
      <c r="AC249" s="517"/>
      <c r="AD249" s="518"/>
      <c r="AE249" s="516"/>
      <c r="AF249" s="752"/>
      <c r="AG249" s="614"/>
    </row>
    <row r="250" spans="2:33" s="519" customFormat="1" ht="21.75" customHeight="1">
      <c r="B250" s="440"/>
      <c r="C250" s="440"/>
      <c r="D250" s="440"/>
      <c r="E250" s="440"/>
      <c r="F250" s="440"/>
      <c r="G250" s="440"/>
      <c r="H250" s="440"/>
      <c r="I250" s="440"/>
      <c r="J250" s="440"/>
      <c r="K250" s="440"/>
      <c r="L250" s="440"/>
      <c r="M250" s="440"/>
      <c r="N250" s="440"/>
      <c r="O250" s="440"/>
      <c r="P250" s="440"/>
      <c r="Q250" s="440"/>
      <c r="R250" s="440"/>
      <c r="S250" s="440"/>
      <c r="T250" s="440"/>
      <c r="U250" s="440"/>
      <c r="V250" s="440"/>
      <c r="W250" s="440"/>
      <c r="X250" s="440"/>
      <c r="Y250" s="440"/>
      <c r="Z250" s="440"/>
      <c r="AA250" s="440"/>
      <c r="AB250" s="440"/>
      <c r="AC250" s="517"/>
      <c r="AD250" s="518"/>
      <c r="AE250" s="516"/>
      <c r="AF250" s="752"/>
      <c r="AG250" s="614"/>
    </row>
    <row r="251" spans="2:33" s="519" customFormat="1" ht="21.75" customHeight="1">
      <c r="B251" s="440"/>
      <c r="C251" s="440"/>
      <c r="D251" s="440"/>
      <c r="E251" s="440"/>
      <c r="F251" s="440"/>
      <c r="G251" s="440"/>
      <c r="H251" s="440"/>
      <c r="I251" s="440"/>
      <c r="J251" s="440"/>
      <c r="K251" s="440"/>
      <c r="L251" s="440"/>
      <c r="M251" s="440"/>
      <c r="N251" s="440"/>
      <c r="O251" s="440"/>
      <c r="P251" s="440"/>
      <c r="Q251" s="440"/>
      <c r="R251" s="440"/>
      <c r="S251" s="440"/>
      <c r="T251" s="440"/>
      <c r="U251" s="440"/>
      <c r="V251" s="440"/>
      <c r="W251" s="440"/>
      <c r="X251" s="440"/>
      <c r="Y251" s="440"/>
      <c r="Z251" s="440"/>
      <c r="AA251" s="440"/>
      <c r="AB251" s="440"/>
      <c r="AC251" s="517"/>
      <c r="AD251" s="518"/>
      <c r="AE251" s="516"/>
      <c r="AF251" s="752"/>
      <c r="AG251" s="614"/>
    </row>
    <row r="252" spans="2:33" s="519" customFormat="1" ht="21.75" customHeight="1">
      <c r="B252" s="440"/>
      <c r="C252" s="440"/>
      <c r="D252" s="440"/>
      <c r="E252" s="440"/>
      <c r="F252" s="440"/>
      <c r="G252" s="440"/>
      <c r="H252" s="440"/>
      <c r="I252" s="440"/>
      <c r="J252" s="440"/>
      <c r="K252" s="440"/>
      <c r="L252" s="440"/>
      <c r="M252" s="440"/>
      <c r="N252" s="440"/>
      <c r="O252" s="440"/>
      <c r="P252" s="440"/>
      <c r="Q252" s="440"/>
      <c r="R252" s="440"/>
      <c r="S252" s="440"/>
      <c r="T252" s="440"/>
      <c r="U252" s="440"/>
      <c r="V252" s="440"/>
      <c r="W252" s="440"/>
      <c r="X252" s="440"/>
      <c r="Y252" s="440"/>
      <c r="Z252" s="440"/>
      <c r="AA252" s="440"/>
      <c r="AB252" s="440"/>
      <c r="AC252" s="517"/>
      <c r="AD252" s="518"/>
      <c r="AE252" s="516"/>
      <c r="AF252" s="752"/>
      <c r="AG252" s="614"/>
    </row>
    <row r="253" spans="2:33" s="519" customFormat="1" ht="21.75" customHeight="1">
      <c r="B253" s="440"/>
      <c r="C253" s="440"/>
      <c r="D253" s="440"/>
      <c r="E253" s="440"/>
      <c r="F253" s="440"/>
      <c r="G253" s="440"/>
      <c r="H253" s="440"/>
      <c r="I253" s="440"/>
      <c r="J253" s="440"/>
      <c r="K253" s="440"/>
      <c r="L253" s="440"/>
      <c r="M253" s="440"/>
      <c r="N253" s="440"/>
      <c r="O253" s="440"/>
      <c r="P253" s="440"/>
      <c r="Q253" s="440"/>
      <c r="R253" s="440"/>
      <c r="S253" s="440"/>
      <c r="T253" s="440"/>
      <c r="U253" s="440"/>
      <c r="V253" s="440"/>
      <c r="W253" s="440"/>
      <c r="X253" s="440"/>
      <c r="Y253" s="440"/>
      <c r="Z253" s="440"/>
      <c r="AA253" s="440"/>
      <c r="AB253" s="440"/>
      <c r="AC253" s="517"/>
      <c r="AD253" s="518"/>
      <c r="AE253" s="516"/>
      <c r="AF253" s="752"/>
      <c r="AG253" s="614"/>
    </row>
    <row r="254" spans="2:33" s="519" customFormat="1" ht="21.75" customHeight="1">
      <c r="B254" s="440"/>
      <c r="C254" s="440"/>
      <c r="D254" s="440"/>
      <c r="E254" s="440"/>
      <c r="F254" s="440"/>
      <c r="G254" s="440"/>
      <c r="H254" s="440"/>
      <c r="I254" s="440"/>
      <c r="J254" s="440"/>
      <c r="K254" s="440"/>
      <c r="L254" s="440"/>
      <c r="M254" s="440"/>
      <c r="N254" s="440"/>
      <c r="O254" s="440"/>
      <c r="P254" s="440"/>
      <c r="Q254" s="440"/>
      <c r="R254" s="440"/>
      <c r="S254" s="440"/>
      <c r="T254" s="440"/>
      <c r="U254" s="440"/>
      <c r="V254" s="440"/>
      <c r="W254" s="440"/>
      <c r="X254" s="440"/>
      <c r="Y254" s="440"/>
      <c r="Z254" s="440"/>
      <c r="AA254" s="440"/>
      <c r="AB254" s="440"/>
      <c r="AC254" s="517"/>
      <c r="AD254" s="518"/>
      <c r="AE254" s="516"/>
      <c r="AF254" s="752"/>
      <c r="AG254" s="614"/>
    </row>
    <row r="255" spans="2:33" s="519" customFormat="1" ht="21.75" customHeight="1">
      <c r="B255" s="440"/>
      <c r="C255" s="440"/>
      <c r="D255" s="440"/>
      <c r="E255" s="440"/>
      <c r="F255" s="440"/>
      <c r="G255" s="440"/>
      <c r="H255" s="440"/>
      <c r="I255" s="440"/>
      <c r="J255" s="440"/>
      <c r="K255" s="440"/>
      <c r="L255" s="440"/>
      <c r="M255" s="440"/>
      <c r="N255" s="440"/>
      <c r="O255" s="440"/>
      <c r="P255" s="440"/>
      <c r="Q255" s="440"/>
      <c r="R255" s="440"/>
      <c r="S255" s="440"/>
      <c r="T255" s="440"/>
      <c r="U255" s="440"/>
      <c r="V255" s="440"/>
      <c r="W255" s="440"/>
      <c r="X255" s="440"/>
      <c r="Y255" s="440"/>
      <c r="Z255" s="440"/>
      <c r="AA255" s="440"/>
      <c r="AB255" s="440"/>
      <c r="AC255" s="517"/>
      <c r="AD255" s="518"/>
      <c r="AE255" s="516"/>
      <c r="AF255" s="752"/>
      <c r="AG255" s="614"/>
    </row>
    <row r="256" spans="2:33" s="519" customFormat="1" ht="21.75" customHeight="1">
      <c r="B256" s="440"/>
      <c r="C256" s="440"/>
      <c r="D256" s="440"/>
      <c r="E256" s="440"/>
      <c r="F256" s="440"/>
      <c r="G256" s="440"/>
      <c r="H256" s="440"/>
      <c r="I256" s="440"/>
      <c r="J256" s="440"/>
      <c r="K256" s="440"/>
      <c r="L256" s="440"/>
      <c r="M256" s="440"/>
      <c r="N256" s="440"/>
      <c r="O256" s="440"/>
      <c r="P256" s="440"/>
      <c r="Q256" s="440"/>
      <c r="R256" s="440"/>
      <c r="S256" s="440"/>
      <c r="T256" s="440"/>
      <c r="U256" s="440"/>
      <c r="V256" s="440"/>
      <c r="W256" s="440"/>
      <c r="X256" s="440"/>
      <c r="Y256" s="440"/>
      <c r="Z256" s="440"/>
      <c r="AA256" s="440"/>
      <c r="AB256" s="440"/>
      <c r="AC256" s="517"/>
      <c r="AD256" s="518"/>
      <c r="AE256" s="516"/>
      <c r="AF256" s="752"/>
      <c r="AG256" s="614"/>
    </row>
    <row r="257" spans="2:33" s="519" customFormat="1" ht="21.75" customHeight="1">
      <c r="B257" s="440"/>
      <c r="C257" s="440"/>
      <c r="D257" s="440"/>
      <c r="E257" s="440"/>
      <c r="F257" s="440"/>
      <c r="G257" s="440"/>
      <c r="H257" s="440"/>
      <c r="I257" s="440"/>
      <c r="J257" s="440"/>
      <c r="K257" s="440"/>
      <c r="L257" s="440"/>
      <c r="M257" s="440"/>
      <c r="N257" s="440"/>
      <c r="O257" s="440"/>
      <c r="P257" s="440"/>
      <c r="Q257" s="440"/>
      <c r="R257" s="440"/>
      <c r="S257" s="440"/>
      <c r="T257" s="440"/>
      <c r="U257" s="440"/>
      <c r="V257" s="440"/>
      <c r="W257" s="440"/>
      <c r="X257" s="440"/>
      <c r="Y257" s="440"/>
      <c r="Z257" s="440"/>
      <c r="AA257" s="440"/>
      <c r="AB257" s="440"/>
      <c r="AC257" s="517"/>
      <c r="AD257" s="518"/>
      <c r="AE257" s="516"/>
      <c r="AF257" s="752"/>
      <c r="AG257" s="614"/>
    </row>
    <row r="258" spans="2:33" s="519" customFormat="1" ht="21.75" customHeight="1">
      <c r="B258" s="440"/>
      <c r="C258" s="440"/>
      <c r="D258" s="440"/>
      <c r="E258" s="440"/>
      <c r="F258" s="440"/>
      <c r="G258" s="440"/>
      <c r="H258" s="440"/>
      <c r="I258" s="440"/>
      <c r="J258" s="440"/>
      <c r="K258" s="440"/>
      <c r="L258" s="440"/>
      <c r="M258" s="440"/>
      <c r="N258" s="440"/>
      <c r="O258" s="440"/>
      <c r="P258" s="440"/>
      <c r="Q258" s="440"/>
      <c r="R258" s="440"/>
      <c r="S258" s="440"/>
      <c r="T258" s="440"/>
      <c r="U258" s="440"/>
      <c r="V258" s="440"/>
      <c r="W258" s="440"/>
      <c r="X258" s="440"/>
      <c r="Y258" s="440"/>
      <c r="Z258" s="440"/>
      <c r="AA258" s="440"/>
      <c r="AB258" s="440"/>
      <c r="AC258" s="517"/>
      <c r="AD258" s="518"/>
      <c r="AE258" s="516"/>
      <c r="AF258" s="752"/>
      <c r="AG258" s="614"/>
    </row>
    <row r="259" spans="2:33" s="519" customFormat="1" ht="21.75" customHeight="1">
      <c r="B259" s="440"/>
      <c r="C259" s="440"/>
      <c r="D259" s="440"/>
      <c r="E259" s="440"/>
      <c r="F259" s="440"/>
      <c r="G259" s="440"/>
      <c r="H259" s="440"/>
      <c r="I259" s="440"/>
      <c r="J259" s="440"/>
      <c r="K259" s="440"/>
      <c r="L259" s="440"/>
      <c r="M259" s="440"/>
      <c r="N259" s="440"/>
      <c r="O259" s="440"/>
      <c r="P259" s="440"/>
      <c r="Q259" s="440"/>
      <c r="R259" s="440"/>
      <c r="S259" s="440"/>
      <c r="T259" s="440"/>
      <c r="U259" s="440"/>
      <c r="V259" s="440"/>
      <c r="W259" s="440"/>
      <c r="X259" s="440"/>
      <c r="Y259" s="440"/>
      <c r="Z259" s="440"/>
      <c r="AA259" s="440"/>
      <c r="AB259" s="440"/>
      <c r="AC259" s="517"/>
      <c r="AD259" s="518"/>
      <c r="AE259" s="516"/>
      <c r="AF259" s="752"/>
      <c r="AG259" s="614"/>
    </row>
    <row r="260" spans="2:33" s="519" customFormat="1" ht="21.75" customHeight="1">
      <c r="B260" s="440"/>
      <c r="C260" s="440"/>
      <c r="D260" s="440"/>
      <c r="E260" s="440"/>
      <c r="F260" s="440"/>
      <c r="G260" s="440"/>
      <c r="H260" s="440"/>
      <c r="I260" s="440"/>
      <c r="J260" s="440"/>
      <c r="K260" s="440"/>
      <c r="L260" s="440"/>
      <c r="M260" s="440"/>
      <c r="N260" s="440"/>
      <c r="O260" s="440"/>
      <c r="P260" s="440"/>
      <c r="Q260" s="440"/>
      <c r="R260" s="440"/>
      <c r="S260" s="440"/>
      <c r="T260" s="440"/>
      <c r="U260" s="440"/>
      <c r="V260" s="440"/>
      <c r="W260" s="440"/>
      <c r="X260" s="440"/>
      <c r="Y260" s="440"/>
      <c r="Z260" s="440"/>
      <c r="AA260" s="440"/>
      <c r="AB260" s="440"/>
      <c r="AC260" s="517"/>
      <c r="AD260" s="518"/>
      <c r="AE260" s="516"/>
      <c r="AF260" s="752"/>
      <c r="AG260" s="614"/>
    </row>
    <row r="261" spans="2:33" s="519" customFormat="1" ht="21.75" customHeight="1">
      <c r="B261" s="440"/>
      <c r="C261" s="440"/>
      <c r="D261" s="440"/>
      <c r="E261" s="440"/>
      <c r="F261" s="440"/>
      <c r="G261" s="440"/>
      <c r="H261" s="440"/>
      <c r="I261" s="440"/>
      <c r="J261" s="440"/>
      <c r="K261" s="440"/>
      <c r="L261" s="440"/>
      <c r="M261" s="440"/>
      <c r="N261" s="440"/>
      <c r="O261" s="440"/>
      <c r="P261" s="440"/>
      <c r="Q261" s="440"/>
      <c r="R261" s="440"/>
      <c r="S261" s="440"/>
      <c r="T261" s="440"/>
      <c r="U261" s="440"/>
      <c r="V261" s="440"/>
      <c r="W261" s="440"/>
      <c r="X261" s="440"/>
      <c r="Y261" s="440"/>
      <c r="Z261" s="440"/>
      <c r="AA261" s="440"/>
      <c r="AB261" s="440"/>
      <c r="AC261" s="517"/>
      <c r="AD261" s="518"/>
      <c r="AE261" s="516"/>
      <c r="AF261" s="752"/>
      <c r="AG261" s="614"/>
    </row>
    <row r="262" spans="2:33" s="519" customFormat="1" ht="21.75" customHeight="1">
      <c r="B262" s="440"/>
      <c r="C262" s="440"/>
      <c r="D262" s="440"/>
      <c r="E262" s="440"/>
      <c r="F262" s="440"/>
      <c r="G262" s="440"/>
      <c r="H262" s="440"/>
      <c r="I262" s="440"/>
      <c r="J262" s="440"/>
      <c r="K262" s="440"/>
      <c r="L262" s="440"/>
      <c r="M262" s="440"/>
      <c r="N262" s="440"/>
      <c r="O262" s="440"/>
      <c r="P262" s="440"/>
      <c r="Q262" s="440"/>
      <c r="R262" s="440"/>
      <c r="S262" s="440"/>
      <c r="T262" s="440"/>
      <c r="U262" s="440"/>
      <c r="V262" s="440"/>
      <c r="W262" s="440"/>
      <c r="X262" s="440"/>
      <c r="Y262" s="440"/>
      <c r="Z262" s="440"/>
      <c r="AA262" s="440"/>
      <c r="AB262" s="440"/>
      <c r="AC262" s="517"/>
      <c r="AD262" s="518"/>
      <c r="AE262" s="516"/>
      <c r="AF262" s="752"/>
      <c r="AG262" s="614"/>
    </row>
    <row r="263" spans="2:33" s="519" customFormat="1" ht="21.75" customHeight="1">
      <c r="B263" s="440"/>
      <c r="C263" s="440"/>
      <c r="D263" s="440"/>
      <c r="E263" s="440"/>
      <c r="F263" s="440"/>
      <c r="G263" s="440"/>
      <c r="H263" s="440"/>
      <c r="I263" s="440"/>
      <c r="J263" s="440"/>
      <c r="K263" s="440"/>
      <c r="L263" s="440"/>
      <c r="M263" s="440"/>
      <c r="N263" s="440"/>
      <c r="O263" s="440"/>
      <c r="P263" s="440"/>
      <c r="Q263" s="440"/>
      <c r="R263" s="440"/>
      <c r="S263" s="440"/>
      <c r="T263" s="440"/>
      <c r="U263" s="440"/>
      <c r="V263" s="440"/>
      <c r="W263" s="440"/>
      <c r="X263" s="440"/>
      <c r="Y263" s="440"/>
      <c r="Z263" s="440"/>
      <c r="AA263" s="440"/>
      <c r="AB263" s="440"/>
      <c r="AC263" s="517"/>
      <c r="AD263" s="518"/>
      <c r="AE263" s="516"/>
      <c r="AF263" s="752"/>
      <c r="AG263" s="614"/>
    </row>
    <row r="264" spans="2:33" s="519" customFormat="1" ht="21.75" customHeight="1">
      <c r="B264" s="440"/>
      <c r="C264" s="440"/>
      <c r="D264" s="440"/>
      <c r="E264" s="440"/>
      <c r="F264" s="440"/>
      <c r="G264" s="440"/>
      <c r="H264" s="440"/>
      <c r="I264" s="440"/>
      <c r="J264" s="440"/>
      <c r="K264" s="440"/>
      <c r="L264" s="440"/>
      <c r="M264" s="440"/>
      <c r="N264" s="440"/>
      <c r="O264" s="440"/>
      <c r="P264" s="440"/>
      <c r="Q264" s="440"/>
      <c r="R264" s="440"/>
      <c r="S264" s="440"/>
      <c r="T264" s="440"/>
      <c r="U264" s="440"/>
      <c r="V264" s="440"/>
      <c r="W264" s="440"/>
      <c r="X264" s="440"/>
      <c r="Y264" s="440"/>
      <c r="Z264" s="440"/>
      <c r="AA264" s="440"/>
      <c r="AB264" s="440"/>
      <c r="AC264" s="517"/>
      <c r="AD264" s="518"/>
      <c r="AE264" s="516"/>
      <c r="AF264" s="752"/>
      <c r="AG264" s="614"/>
    </row>
    <row r="265" spans="2:33" s="519" customFormat="1" ht="21.75" customHeight="1">
      <c r="B265" s="440"/>
      <c r="C265" s="440"/>
      <c r="D265" s="440"/>
      <c r="E265" s="440"/>
      <c r="F265" s="440"/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440"/>
      <c r="R265" s="440"/>
      <c r="S265" s="440"/>
      <c r="T265" s="440"/>
      <c r="U265" s="440"/>
      <c r="V265" s="440"/>
      <c r="W265" s="440"/>
      <c r="X265" s="440"/>
      <c r="Y265" s="440"/>
      <c r="Z265" s="440"/>
      <c r="AA265" s="440"/>
      <c r="AB265" s="440"/>
      <c r="AC265" s="517"/>
      <c r="AD265" s="518"/>
      <c r="AE265" s="516"/>
      <c r="AF265" s="752"/>
      <c r="AG265" s="614"/>
    </row>
    <row r="266" spans="2:33" s="519" customFormat="1" ht="21.75" customHeight="1">
      <c r="B266" s="440"/>
      <c r="C266" s="440"/>
      <c r="D266" s="440"/>
      <c r="E266" s="440"/>
      <c r="F266" s="440"/>
      <c r="G266" s="440"/>
      <c r="H266" s="440"/>
      <c r="I266" s="440"/>
      <c r="J266" s="440"/>
      <c r="K266" s="440"/>
      <c r="L266" s="440"/>
      <c r="M266" s="440"/>
      <c r="N266" s="440"/>
      <c r="O266" s="440"/>
      <c r="P266" s="440"/>
      <c r="Q266" s="440"/>
      <c r="R266" s="440"/>
      <c r="S266" s="440"/>
      <c r="T266" s="440"/>
      <c r="U266" s="440"/>
      <c r="V266" s="440"/>
      <c r="W266" s="440"/>
      <c r="X266" s="440"/>
      <c r="Y266" s="440"/>
      <c r="Z266" s="440"/>
      <c r="AA266" s="440"/>
      <c r="AB266" s="440"/>
      <c r="AC266" s="517"/>
      <c r="AD266" s="518"/>
      <c r="AE266" s="516"/>
      <c r="AF266" s="752"/>
      <c r="AG266" s="614"/>
    </row>
    <row r="267" spans="2:33" s="519" customFormat="1" ht="21.75" customHeight="1">
      <c r="B267" s="440"/>
      <c r="C267" s="440"/>
      <c r="D267" s="440"/>
      <c r="E267" s="440"/>
      <c r="F267" s="440"/>
      <c r="G267" s="440"/>
      <c r="H267" s="440"/>
      <c r="I267" s="440"/>
      <c r="J267" s="440"/>
      <c r="K267" s="440"/>
      <c r="L267" s="440"/>
      <c r="M267" s="440"/>
      <c r="N267" s="440"/>
      <c r="O267" s="440"/>
      <c r="P267" s="440"/>
      <c r="Q267" s="440"/>
      <c r="R267" s="440"/>
      <c r="S267" s="440"/>
      <c r="T267" s="440"/>
      <c r="U267" s="440"/>
      <c r="V267" s="440"/>
      <c r="W267" s="440"/>
      <c r="X267" s="440"/>
      <c r="Y267" s="440"/>
      <c r="Z267" s="440"/>
      <c r="AA267" s="440"/>
      <c r="AB267" s="440"/>
      <c r="AC267" s="517"/>
      <c r="AD267" s="518"/>
      <c r="AE267" s="516"/>
      <c r="AF267" s="752"/>
      <c r="AG267" s="614"/>
    </row>
    <row r="268" spans="2:33" s="519" customFormat="1" ht="21.75" customHeight="1">
      <c r="B268" s="440"/>
      <c r="C268" s="440"/>
      <c r="D268" s="440"/>
      <c r="E268" s="440"/>
      <c r="F268" s="440"/>
      <c r="G268" s="440"/>
      <c r="H268" s="440"/>
      <c r="I268" s="440"/>
      <c r="J268" s="440"/>
      <c r="K268" s="440"/>
      <c r="L268" s="440"/>
      <c r="M268" s="440"/>
      <c r="N268" s="440"/>
      <c r="O268" s="440"/>
      <c r="P268" s="440"/>
      <c r="Q268" s="440"/>
      <c r="R268" s="440"/>
      <c r="S268" s="440"/>
      <c r="T268" s="440"/>
      <c r="U268" s="440"/>
      <c r="V268" s="440"/>
      <c r="W268" s="440"/>
      <c r="X268" s="440"/>
      <c r="Y268" s="440"/>
      <c r="Z268" s="440"/>
      <c r="AA268" s="440"/>
      <c r="AB268" s="440"/>
      <c r="AC268" s="517"/>
      <c r="AD268" s="518"/>
      <c r="AE268" s="516"/>
      <c r="AF268" s="752"/>
      <c r="AG268" s="614"/>
    </row>
    <row r="269" spans="2:33" s="519" customFormat="1" ht="21.75" customHeight="1">
      <c r="B269" s="440"/>
      <c r="C269" s="440"/>
      <c r="D269" s="440"/>
      <c r="E269" s="440"/>
      <c r="F269" s="440"/>
      <c r="G269" s="440"/>
      <c r="H269" s="440"/>
      <c r="I269" s="440"/>
      <c r="J269" s="440"/>
      <c r="K269" s="440"/>
      <c r="L269" s="440"/>
      <c r="M269" s="440"/>
      <c r="N269" s="440"/>
      <c r="O269" s="440"/>
      <c r="P269" s="440"/>
      <c r="Q269" s="440"/>
      <c r="R269" s="440"/>
      <c r="S269" s="440"/>
      <c r="T269" s="440"/>
      <c r="U269" s="440"/>
      <c r="V269" s="440"/>
      <c r="W269" s="440"/>
      <c r="X269" s="440"/>
      <c r="Y269" s="440"/>
      <c r="Z269" s="440"/>
      <c r="AA269" s="440"/>
      <c r="AB269" s="440"/>
      <c r="AC269" s="517"/>
      <c r="AD269" s="518"/>
      <c r="AE269" s="516"/>
      <c r="AF269" s="752"/>
      <c r="AG269" s="614"/>
    </row>
    <row r="270" spans="2:33" s="519" customFormat="1" ht="21.75" customHeight="1">
      <c r="B270" s="440"/>
      <c r="C270" s="440"/>
      <c r="D270" s="440"/>
      <c r="E270" s="440"/>
      <c r="F270" s="440"/>
      <c r="G270" s="440"/>
      <c r="H270" s="440"/>
      <c r="I270" s="440"/>
      <c r="J270" s="440"/>
      <c r="K270" s="440"/>
      <c r="L270" s="440"/>
      <c r="M270" s="440"/>
      <c r="N270" s="440"/>
      <c r="O270" s="440"/>
      <c r="P270" s="440"/>
      <c r="Q270" s="440"/>
      <c r="R270" s="440"/>
      <c r="S270" s="440"/>
      <c r="T270" s="440"/>
      <c r="U270" s="440"/>
      <c r="V270" s="440"/>
      <c r="W270" s="440"/>
      <c r="X270" s="440"/>
      <c r="Y270" s="440"/>
      <c r="Z270" s="440"/>
      <c r="AA270" s="440"/>
      <c r="AB270" s="440"/>
      <c r="AC270" s="517"/>
      <c r="AD270" s="518"/>
      <c r="AE270" s="516"/>
      <c r="AF270" s="752"/>
      <c r="AG270" s="614"/>
    </row>
    <row r="271" spans="2:33" s="519" customFormat="1" ht="21.75" customHeight="1">
      <c r="B271" s="440"/>
      <c r="C271" s="440"/>
      <c r="D271" s="440"/>
      <c r="E271" s="440"/>
      <c r="F271" s="440"/>
      <c r="G271" s="440"/>
      <c r="H271" s="440"/>
      <c r="I271" s="440"/>
      <c r="J271" s="440"/>
      <c r="K271" s="440"/>
      <c r="L271" s="440"/>
      <c r="M271" s="440"/>
      <c r="N271" s="440"/>
      <c r="O271" s="440"/>
      <c r="P271" s="440"/>
      <c r="Q271" s="440"/>
      <c r="R271" s="440"/>
      <c r="S271" s="440"/>
      <c r="T271" s="440"/>
      <c r="U271" s="440"/>
      <c r="V271" s="440"/>
      <c r="W271" s="440"/>
      <c r="X271" s="440"/>
      <c r="Y271" s="440"/>
      <c r="Z271" s="440"/>
      <c r="AA271" s="440"/>
      <c r="AB271" s="440"/>
      <c r="AC271" s="517"/>
      <c r="AD271" s="518"/>
      <c r="AE271" s="516"/>
      <c r="AF271" s="752"/>
      <c r="AG271" s="614"/>
    </row>
    <row r="272" spans="2:33" s="519" customFormat="1" ht="21.75" customHeight="1">
      <c r="B272" s="440"/>
      <c r="C272" s="440"/>
      <c r="D272" s="440"/>
      <c r="E272" s="440"/>
      <c r="F272" s="440"/>
      <c r="G272" s="440"/>
      <c r="H272" s="440"/>
      <c r="I272" s="440"/>
      <c r="J272" s="440"/>
      <c r="K272" s="440"/>
      <c r="L272" s="440"/>
      <c r="M272" s="440"/>
      <c r="N272" s="440"/>
      <c r="O272" s="440"/>
      <c r="P272" s="440"/>
      <c r="Q272" s="440"/>
      <c r="R272" s="440"/>
      <c r="S272" s="440"/>
      <c r="T272" s="440"/>
      <c r="U272" s="440"/>
      <c r="V272" s="440"/>
      <c r="W272" s="440"/>
      <c r="X272" s="440"/>
      <c r="Y272" s="440"/>
      <c r="Z272" s="440"/>
      <c r="AA272" s="440"/>
      <c r="AB272" s="440"/>
      <c r="AC272" s="517"/>
      <c r="AD272" s="518"/>
      <c r="AE272" s="516"/>
      <c r="AF272" s="752"/>
      <c r="AG272" s="614"/>
    </row>
    <row r="273" spans="2:33" s="519" customFormat="1" ht="21.75" customHeight="1">
      <c r="B273" s="440"/>
      <c r="C273" s="440"/>
      <c r="D273" s="440"/>
      <c r="E273" s="440"/>
      <c r="F273" s="440"/>
      <c r="G273" s="440"/>
      <c r="H273" s="440"/>
      <c r="I273" s="440"/>
      <c r="J273" s="440"/>
      <c r="K273" s="440"/>
      <c r="L273" s="440"/>
      <c r="M273" s="440"/>
      <c r="N273" s="440"/>
      <c r="O273" s="440"/>
      <c r="P273" s="440"/>
      <c r="Q273" s="440"/>
      <c r="R273" s="440"/>
      <c r="S273" s="440"/>
      <c r="T273" s="440"/>
      <c r="U273" s="440"/>
      <c r="V273" s="440"/>
      <c r="W273" s="440"/>
      <c r="X273" s="440"/>
      <c r="Y273" s="440"/>
      <c r="Z273" s="440"/>
      <c r="AA273" s="440"/>
      <c r="AB273" s="440"/>
      <c r="AC273" s="517"/>
      <c r="AD273" s="518"/>
      <c r="AE273" s="516"/>
      <c r="AF273" s="752"/>
      <c r="AG273" s="614"/>
    </row>
    <row r="274" spans="2:33" s="519" customFormat="1" ht="21.75" customHeight="1">
      <c r="B274" s="440"/>
      <c r="C274" s="440"/>
      <c r="D274" s="440"/>
      <c r="E274" s="440"/>
      <c r="F274" s="440"/>
      <c r="G274" s="440"/>
      <c r="H274" s="440"/>
      <c r="I274" s="440"/>
      <c r="J274" s="440"/>
      <c r="K274" s="440"/>
      <c r="L274" s="440"/>
      <c r="M274" s="440"/>
      <c r="N274" s="440"/>
      <c r="O274" s="440"/>
      <c r="P274" s="440"/>
      <c r="Q274" s="440"/>
      <c r="R274" s="440"/>
      <c r="S274" s="440"/>
      <c r="T274" s="440"/>
      <c r="U274" s="440"/>
      <c r="V274" s="440"/>
      <c r="W274" s="440"/>
      <c r="X274" s="440"/>
      <c r="Y274" s="440"/>
      <c r="Z274" s="440"/>
      <c r="AA274" s="440"/>
      <c r="AB274" s="440"/>
      <c r="AC274" s="517"/>
      <c r="AD274" s="518"/>
      <c r="AE274" s="516"/>
      <c r="AF274" s="752"/>
      <c r="AG274" s="614"/>
    </row>
    <row r="275" spans="2:33" s="519" customFormat="1" ht="21.75" customHeight="1">
      <c r="B275" s="440"/>
      <c r="C275" s="440"/>
      <c r="D275" s="440"/>
      <c r="E275" s="440"/>
      <c r="F275" s="440"/>
      <c r="G275" s="440"/>
      <c r="H275" s="440"/>
      <c r="I275" s="440"/>
      <c r="J275" s="440"/>
      <c r="K275" s="440"/>
      <c r="L275" s="440"/>
      <c r="M275" s="440"/>
      <c r="N275" s="440"/>
      <c r="O275" s="440"/>
      <c r="P275" s="440"/>
      <c r="Q275" s="440"/>
      <c r="R275" s="440"/>
      <c r="S275" s="440"/>
      <c r="T275" s="440"/>
      <c r="U275" s="440"/>
      <c r="V275" s="440"/>
      <c r="W275" s="440"/>
      <c r="X275" s="440"/>
      <c r="Y275" s="440"/>
      <c r="Z275" s="440"/>
      <c r="AA275" s="440"/>
      <c r="AB275" s="440"/>
      <c r="AC275" s="517"/>
      <c r="AD275" s="518"/>
      <c r="AE275" s="516"/>
      <c r="AF275" s="752"/>
      <c r="AG275" s="614"/>
    </row>
    <row r="276" spans="2:33" s="519" customFormat="1" ht="21.75" customHeight="1">
      <c r="B276" s="440"/>
      <c r="C276" s="440"/>
      <c r="D276" s="440"/>
      <c r="E276" s="440"/>
      <c r="F276" s="440"/>
      <c r="G276" s="440"/>
      <c r="H276" s="440"/>
      <c r="I276" s="440"/>
      <c r="J276" s="440"/>
      <c r="K276" s="440"/>
      <c r="L276" s="440"/>
      <c r="M276" s="440"/>
      <c r="N276" s="440"/>
      <c r="O276" s="440"/>
      <c r="P276" s="440"/>
      <c r="Q276" s="440"/>
      <c r="R276" s="440"/>
      <c r="S276" s="440"/>
      <c r="T276" s="440"/>
      <c r="U276" s="440"/>
      <c r="V276" s="440"/>
      <c r="W276" s="440"/>
      <c r="X276" s="440"/>
      <c r="Y276" s="440"/>
      <c r="Z276" s="440"/>
      <c r="AA276" s="440"/>
      <c r="AB276" s="440"/>
      <c r="AC276" s="517"/>
      <c r="AD276" s="518"/>
      <c r="AE276" s="516"/>
      <c r="AF276" s="752"/>
      <c r="AG276" s="614"/>
    </row>
    <row r="277" spans="2:33" s="519" customFormat="1" ht="21.75" customHeight="1">
      <c r="B277" s="440"/>
      <c r="C277" s="440"/>
      <c r="D277" s="440"/>
      <c r="E277" s="440"/>
      <c r="F277" s="440"/>
      <c r="G277" s="440"/>
      <c r="H277" s="440"/>
      <c r="I277" s="440"/>
      <c r="J277" s="440"/>
      <c r="K277" s="440"/>
      <c r="L277" s="440"/>
      <c r="M277" s="440"/>
      <c r="N277" s="440"/>
      <c r="O277" s="440"/>
      <c r="P277" s="440"/>
      <c r="Q277" s="440"/>
      <c r="R277" s="440"/>
      <c r="S277" s="440"/>
      <c r="T277" s="440"/>
      <c r="U277" s="440"/>
      <c r="V277" s="440"/>
      <c r="W277" s="440"/>
      <c r="X277" s="440"/>
      <c r="Y277" s="440"/>
      <c r="Z277" s="440"/>
      <c r="AA277" s="440"/>
      <c r="AB277" s="440"/>
      <c r="AC277" s="517"/>
      <c r="AD277" s="518"/>
      <c r="AE277" s="516"/>
      <c r="AF277" s="752"/>
      <c r="AG277" s="614"/>
    </row>
    <row r="278" spans="2:33" s="519" customFormat="1" ht="21.75" customHeight="1">
      <c r="B278" s="440"/>
      <c r="C278" s="440"/>
      <c r="D278" s="440"/>
      <c r="E278" s="440"/>
      <c r="F278" s="440"/>
      <c r="G278" s="440"/>
      <c r="H278" s="440"/>
      <c r="I278" s="440"/>
      <c r="J278" s="440"/>
      <c r="K278" s="440"/>
      <c r="L278" s="440"/>
      <c r="M278" s="440"/>
      <c r="N278" s="440"/>
      <c r="O278" s="440"/>
      <c r="P278" s="440"/>
      <c r="Q278" s="440"/>
      <c r="R278" s="440"/>
      <c r="S278" s="440"/>
      <c r="T278" s="440"/>
      <c r="U278" s="440"/>
      <c r="V278" s="440"/>
      <c r="W278" s="440"/>
      <c r="X278" s="440"/>
      <c r="Y278" s="440"/>
      <c r="Z278" s="440"/>
      <c r="AA278" s="440"/>
      <c r="AB278" s="440"/>
      <c r="AC278" s="517"/>
      <c r="AD278" s="518"/>
      <c r="AE278" s="516"/>
      <c r="AF278" s="752"/>
      <c r="AG278" s="614"/>
    </row>
    <row r="279" spans="2:33" s="519" customFormat="1" ht="21.75" customHeight="1">
      <c r="B279" s="440"/>
      <c r="C279" s="440"/>
      <c r="D279" s="440"/>
      <c r="E279" s="440"/>
      <c r="F279" s="440"/>
      <c r="G279" s="440"/>
      <c r="H279" s="440"/>
      <c r="I279" s="440"/>
      <c r="J279" s="440"/>
      <c r="K279" s="440"/>
      <c r="L279" s="440"/>
      <c r="M279" s="440"/>
      <c r="N279" s="440"/>
      <c r="O279" s="440"/>
      <c r="P279" s="440"/>
      <c r="Q279" s="440"/>
      <c r="R279" s="440"/>
      <c r="S279" s="440"/>
      <c r="T279" s="440"/>
      <c r="U279" s="440"/>
      <c r="V279" s="440"/>
      <c r="W279" s="440"/>
      <c r="X279" s="440"/>
      <c r="Y279" s="440"/>
      <c r="Z279" s="440"/>
      <c r="AA279" s="440"/>
      <c r="AB279" s="440"/>
      <c r="AC279" s="517"/>
      <c r="AD279" s="518"/>
      <c r="AE279" s="516"/>
      <c r="AF279" s="752"/>
      <c r="AG279" s="614"/>
    </row>
    <row r="280" spans="2:33" s="519" customFormat="1" ht="21.75" customHeight="1">
      <c r="B280" s="440"/>
      <c r="C280" s="440"/>
      <c r="D280" s="440"/>
      <c r="E280" s="440"/>
      <c r="F280" s="440"/>
      <c r="G280" s="440"/>
      <c r="H280" s="440"/>
      <c r="I280" s="440"/>
      <c r="J280" s="440"/>
      <c r="K280" s="440"/>
      <c r="L280" s="440"/>
      <c r="M280" s="440"/>
      <c r="N280" s="440"/>
      <c r="O280" s="440"/>
      <c r="P280" s="440"/>
      <c r="Q280" s="440"/>
      <c r="R280" s="440"/>
      <c r="S280" s="440"/>
      <c r="T280" s="440"/>
      <c r="U280" s="440"/>
      <c r="V280" s="440"/>
      <c r="W280" s="440"/>
      <c r="X280" s="440"/>
      <c r="Y280" s="440"/>
      <c r="Z280" s="440"/>
      <c r="AA280" s="440"/>
      <c r="AB280" s="440"/>
      <c r="AC280" s="517"/>
      <c r="AD280" s="518"/>
      <c r="AE280" s="516"/>
      <c r="AF280" s="752"/>
      <c r="AG280" s="614"/>
    </row>
    <row r="281" spans="2:33" s="519" customFormat="1" ht="21.75" customHeight="1">
      <c r="B281" s="440"/>
      <c r="C281" s="440"/>
      <c r="D281" s="440"/>
      <c r="E281" s="440"/>
      <c r="F281" s="440"/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440"/>
      <c r="R281" s="440"/>
      <c r="S281" s="440"/>
      <c r="T281" s="440"/>
      <c r="U281" s="440"/>
      <c r="V281" s="440"/>
      <c r="W281" s="440"/>
      <c r="X281" s="440"/>
      <c r="Y281" s="440"/>
      <c r="Z281" s="440"/>
      <c r="AA281" s="440"/>
      <c r="AB281" s="440"/>
      <c r="AC281" s="517"/>
      <c r="AD281" s="518"/>
      <c r="AE281" s="516"/>
      <c r="AF281" s="752"/>
      <c r="AG281" s="614"/>
    </row>
    <row r="282" spans="2:33" s="519" customFormat="1" ht="21.75" customHeight="1">
      <c r="B282" s="440"/>
      <c r="C282" s="440"/>
      <c r="D282" s="440"/>
      <c r="E282" s="440"/>
      <c r="F282" s="440"/>
      <c r="G282" s="440"/>
      <c r="H282" s="440"/>
      <c r="I282" s="440"/>
      <c r="J282" s="440"/>
      <c r="K282" s="440"/>
      <c r="L282" s="440"/>
      <c r="M282" s="440"/>
      <c r="N282" s="440"/>
      <c r="O282" s="440"/>
      <c r="P282" s="440"/>
      <c r="Q282" s="440"/>
      <c r="R282" s="440"/>
      <c r="S282" s="440"/>
      <c r="T282" s="440"/>
      <c r="U282" s="440"/>
      <c r="V282" s="440"/>
      <c r="W282" s="440"/>
      <c r="X282" s="440"/>
      <c r="Y282" s="440"/>
      <c r="Z282" s="440"/>
      <c r="AA282" s="440"/>
      <c r="AB282" s="440"/>
      <c r="AC282" s="517"/>
      <c r="AD282" s="518"/>
      <c r="AE282" s="516"/>
      <c r="AF282" s="752"/>
      <c r="AG282" s="614"/>
    </row>
    <row r="283" spans="2:33" s="519" customFormat="1" ht="21.75" customHeight="1">
      <c r="B283" s="440"/>
      <c r="C283" s="440"/>
      <c r="D283" s="440"/>
      <c r="E283" s="440"/>
      <c r="F283" s="440"/>
      <c r="G283" s="440"/>
      <c r="H283" s="440"/>
      <c r="I283" s="440"/>
      <c r="J283" s="440"/>
      <c r="K283" s="440"/>
      <c r="L283" s="440"/>
      <c r="M283" s="440"/>
      <c r="N283" s="440"/>
      <c r="O283" s="440"/>
      <c r="P283" s="440"/>
      <c r="Q283" s="440"/>
      <c r="R283" s="440"/>
      <c r="S283" s="440"/>
      <c r="T283" s="440"/>
      <c r="U283" s="440"/>
      <c r="V283" s="440"/>
      <c r="W283" s="440"/>
      <c r="X283" s="440"/>
      <c r="Y283" s="440"/>
      <c r="Z283" s="440"/>
      <c r="AA283" s="440"/>
      <c r="AB283" s="440"/>
      <c r="AC283" s="517"/>
      <c r="AD283" s="518"/>
      <c r="AE283" s="516"/>
      <c r="AF283" s="752"/>
      <c r="AG283" s="614"/>
    </row>
    <row r="284" spans="2:33" s="519" customFormat="1" ht="21.75" customHeight="1">
      <c r="B284" s="440"/>
      <c r="C284" s="440"/>
      <c r="D284" s="440"/>
      <c r="E284" s="440"/>
      <c r="F284" s="440"/>
      <c r="G284" s="440"/>
      <c r="H284" s="440"/>
      <c r="I284" s="440"/>
      <c r="J284" s="440"/>
      <c r="K284" s="440"/>
      <c r="L284" s="440"/>
      <c r="M284" s="440"/>
      <c r="N284" s="440"/>
      <c r="O284" s="440"/>
      <c r="P284" s="440"/>
      <c r="Q284" s="440"/>
      <c r="R284" s="440"/>
      <c r="S284" s="440"/>
      <c r="T284" s="440"/>
      <c r="U284" s="440"/>
      <c r="V284" s="440"/>
      <c r="W284" s="440"/>
      <c r="X284" s="440"/>
      <c r="Y284" s="440"/>
      <c r="Z284" s="440"/>
      <c r="AA284" s="440"/>
      <c r="AB284" s="440"/>
      <c r="AC284" s="517"/>
      <c r="AD284" s="518"/>
      <c r="AE284" s="516"/>
      <c r="AF284" s="752"/>
      <c r="AG284" s="614"/>
    </row>
    <row r="285" spans="2:33" s="519" customFormat="1" ht="21.75" customHeight="1">
      <c r="B285" s="440"/>
      <c r="C285" s="440"/>
      <c r="D285" s="440"/>
      <c r="E285" s="440"/>
      <c r="F285" s="440"/>
      <c r="G285" s="440"/>
      <c r="H285" s="440"/>
      <c r="I285" s="440"/>
      <c r="J285" s="440"/>
      <c r="K285" s="440"/>
      <c r="L285" s="440"/>
      <c r="M285" s="440"/>
      <c r="N285" s="440"/>
      <c r="O285" s="440"/>
      <c r="P285" s="440"/>
      <c r="Q285" s="440"/>
      <c r="R285" s="440"/>
      <c r="S285" s="440"/>
      <c r="T285" s="440"/>
      <c r="U285" s="440"/>
      <c r="V285" s="440"/>
      <c r="W285" s="440"/>
      <c r="X285" s="440"/>
      <c r="Y285" s="440"/>
      <c r="Z285" s="440"/>
      <c r="AA285" s="440"/>
      <c r="AB285" s="440"/>
      <c r="AC285" s="517"/>
      <c r="AD285" s="518"/>
      <c r="AE285" s="516"/>
      <c r="AF285" s="752"/>
      <c r="AG285" s="614"/>
    </row>
    <row r="286" spans="2:33" s="519" customFormat="1" ht="21.75" customHeight="1">
      <c r="B286" s="440"/>
      <c r="C286" s="440"/>
      <c r="D286" s="440"/>
      <c r="E286" s="440"/>
      <c r="F286" s="440"/>
      <c r="G286" s="440"/>
      <c r="H286" s="440"/>
      <c r="I286" s="440"/>
      <c r="J286" s="440"/>
      <c r="K286" s="440"/>
      <c r="L286" s="440"/>
      <c r="M286" s="440"/>
      <c r="N286" s="440"/>
      <c r="O286" s="440"/>
      <c r="P286" s="440"/>
      <c r="Q286" s="440"/>
      <c r="R286" s="440"/>
      <c r="S286" s="440"/>
      <c r="T286" s="440"/>
      <c r="U286" s="440"/>
      <c r="V286" s="440"/>
      <c r="W286" s="440"/>
      <c r="X286" s="440"/>
      <c r="Y286" s="440"/>
      <c r="Z286" s="440"/>
      <c r="AA286" s="440"/>
      <c r="AB286" s="440"/>
      <c r="AC286" s="517"/>
      <c r="AD286" s="518"/>
      <c r="AE286" s="516"/>
      <c r="AF286" s="752"/>
      <c r="AG286" s="614"/>
    </row>
    <row r="287" spans="2:33" s="519" customFormat="1" ht="21.75" customHeight="1">
      <c r="B287" s="440"/>
      <c r="C287" s="440"/>
      <c r="D287" s="440"/>
      <c r="E287" s="440"/>
      <c r="F287" s="440"/>
      <c r="G287" s="440"/>
      <c r="H287" s="440"/>
      <c r="I287" s="440"/>
      <c r="J287" s="440"/>
      <c r="K287" s="440"/>
      <c r="L287" s="440"/>
      <c r="M287" s="440"/>
      <c r="N287" s="440"/>
      <c r="O287" s="440"/>
      <c r="P287" s="440"/>
      <c r="Q287" s="440"/>
      <c r="R287" s="440"/>
      <c r="S287" s="440"/>
      <c r="T287" s="440"/>
      <c r="U287" s="440"/>
      <c r="V287" s="440"/>
      <c r="W287" s="440"/>
      <c r="X287" s="440"/>
      <c r="Y287" s="440"/>
      <c r="Z287" s="440"/>
      <c r="AA287" s="440"/>
      <c r="AB287" s="440"/>
      <c r="AC287" s="517"/>
      <c r="AD287" s="518"/>
      <c r="AE287" s="516"/>
      <c r="AF287" s="752"/>
      <c r="AG287" s="614"/>
    </row>
    <row r="288" spans="2:33" s="519" customFormat="1" ht="21.75" customHeight="1">
      <c r="B288" s="440"/>
      <c r="C288" s="440"/>
      <c r="D288" s="440"/>
      <c r="E288" s="440"/>
      <c r="F288" s="440"/>
      <c r="G288" s="440"/>
      <c r="H288" s="440"/>
      <c r="I288" s="440"/>
      <c r="J288" s="440"/>
      <c r="K288" s="440"/>
      <c r="L288" s="440"/>
      <c r="M288" s="440"/>
      <c r="N288" s="440"/>
      <c r="O288" s="440"/>
      <c r="P288" s="440"/>
      <c r="Q288" s="440"/>
      <c r="R288" s="440"/>
      <c r="S288" s="440"/>
      <c r="T288" s="440"/>
      <c r="U288" s="440"/>
      <c r="V288" s="440"/>
      <c r="W288" s="440"/>
      <c r="X288" s="440"/>
      <c r="Y288" s="440"/>
      <c r="Z288" s="440"/>
      <c r="AA288" s="440"/>
      <c r="AB288" s="440"/>
      <c r="AC288" s="517"/>
      <c r="AD288" s="518"/>
      <c r="AE288" s="516"/>
      <c r="AF288" s="752"/>
      <c r="AG288" s="614"/>
    </row>
    <row r="289" spans="2:33" s="519" customFormat="1" ht="21.75" customHeight="1">
      <c r="B289" s="440"/>
      <c r="C289" s="440"/>
      <c r="D289" s="440"/>
      <c r="E289" s="440"/>
      <c r="F289" s="440"/>
      <c r="G289" s="440"/>
      <c r="H289" s="440"/>
      <c r="I289" s="440"/>
      <c r="J289" s="440"/>
      <c r="K289" s="440"/>
      <c r="L289" s="440"/>
      <c r="M289" s="440"/>
      <c r="N289" s="440"/>
      <c r="O289" s="440"/>
      <c r="P289" s="440"/>
      <c r="Q289" s="440"/>
      <c r="R289" s="440"/>
      <c r="S289" s="440"/>
      <c r="T289" s="440"/>
      <c r="U289" s="440"/>
      <c r="V289" s="440"/>
      <c r="W289" s="440"/>
      <c r="X289" s="440"/>
      <c r="Y289" s="440"/>
      <c r="Z289" s="440"/>
      <c r="AA289" s="440"/>
      <c r="AB289" s="440"/>
      <c r="AC289" s="517"/>
      <c r="AD289" s="518"/>
      <c r="AE289" s="516"/>
      <c r="AF289" s="752"/>
      <c r="AG289" s="614"/>
    </row>
    <row r="290" spans="2:33" s="519" customFormat="1" ht="21.75" customHeight="1">
      <c r="B290" s="440"/>
      <c r="C290" s="440"/>
      <c r="D290" s="440"/>
      <c r="E290" s="440"/>
      <c r="F290" s="440"/>
      <c r="G290" s="440"/>
      <c r="H290" s="440"/>
      <c r="I290" s="440"/>
      <c r="J290" s="440"/>
      <c r="K290" s="440"/>
      <c r="L290" s="440"/>
      <c r="M290" s="440"/>
      <c r="N290" s="440"/>
      <c r="O290" s="440"/>
      <c r="P290" s="440"/>
      <c r="Q290" s="440"/>
      <c r="R290" s="440"/>
      <c r="S290" s="440"/>
      <c r="T290" s="440"/>
      <c r="U290" s="440"/>
      <c r="V290" s="440"/>
      <c r="W290" s="440"/>
      <c r="X290" s="440"/>
      <c r="Y290" s="440"/>
      <c r="Z290" s="440"/>
      <c r="AA290" s="440"/>
      <c r="AB290" s="440"/>
      <c r="AC290" s="517"/>
      <c r="AD290" s="518"/>
      <c r="AE290" s="516"/>
      <c r="AF290" s="752"/>
      <c r="AG290" s="614"/>
    </row>
    <row r="291" spans="2:33" s="519" customFormat="1" ht="21.75" customHeight="1">
      <c r="B291" s="440"/>
      <c r="C291" s="440"/>
      <c r="D291" s="440"/>
      <c r="E291" s="440"/>
      <c r="F291" s="440"/>
      <c r="G291" s="440"/>
      <c r="H291" s="440"/>
      <c r="I291" s="440"/>
      <c r="J291" s="440"/>
      <c r="K291" s="440"/>
      <c r="L291" s="440"/>
      <c r="M291" s="440"/>
      <c r="N291" s="440"/>
      <c r="O291" s="440"/>
      <c r="P291" s="440"/>
      <c r="Q291" s="440"/>
      <c r="R291" s="440"/>
      <c r="S291" s="440"/>
      <c r="T291" s="440"/>
      <c r="U291" s="440"/>
      <c r="V291" s="440"/>
      <c r="W291" s="440"/>
      <c r="X291" s="440"/>
      <c r="Y291" s="440"/>
      <c r="Z291" s="440"/>
      <c r="AA291" s="440"/>
      <c r="AB291" s="440"/>
      <c r="AC291" s="517"/>
      <c r="AD291" s="518"/>
      <c r="AE291" s="516"/>
      <c r="AF291" s="752"/>
      <c r="AG291" s="614"/>
    </row>
    <row r="292" spans="2:33" s="519" customFormat="1" ht="21.75" customHeight="1">
      <c r="B292" s="440"/>
      <c r="C292" s="440"/>
      <c r="D292" s="440"/>
      <c r="E292" s="440"/>
      <c r="F292" s="440"/>
      <c r="G292" s="440"/>
      <c r="H292" s="440"/>
      <c r="I292" s="440"/>
      <c r="J292" s="440"/>
      <c r="K292" s="440"/>
      <c r="L292" s="440"/>
      <c r="M292" s="440"/>
      <c r="N292" s="440"/>
      <c r="O292" s="440"/>
      <c r="P292" s="440"/>
      <c r="Q292" s="440"/>
      <c r="R292" s="440"/>
      <c r="S292" s="440"/>
      <c r="T292" s="440"/>
      <c r="U292" s="440"/>
      <c r="V292" s="440"/>
      <c r="W292" s="440"/>
      <c r="X292" s="440"/>
      <c r="Y292" s="440"/>
      <c r="Z292" s="440"/>
      <c r="AA292" s="440"/>
      <c r="AB292" s="440"/>
      <c r="AC292" s="517"/>
      <c r="AD292" s="518"/>
      <c r="AE292" s="516"/>
      <c r="AF292" s="752"/>
      <c r="AG292" s="614"/>
    </row>
    <row r="293" spans="2:33" s="519" customFormat="1" ht="21.75" customHeight="1">
      <c r="B293" s="440"/>
      <c r="C293" s="440"/>
      <c r="D293" s="440"/>
      <c r="E293" s="440"/>
      <c r="F293" s="440"/>
      <c r="G293" s="440"/>
      <c r="H293" s="440"/>
      <c r="I293" s="440"/>
      <c r="J293" s="440"/>
      <c r="K293" s="440"/>
      <c r="L293" s="440"/>
      <c r="M293" s="440"/>
      <c r="N293" s="440"/>
      <c r="O293" s="440"/>
      <c r="P293" s="440"/>
      <c r="Q293" s="440"/>
      <c r="R293" s="440"/>
      <c r="S293" s="440"/>
      <c r="T293" s="440"/>
      <c r="U293" s="440"/>
      <c r="V293" s="440"/>
      <c r="W293" s="440"/>
      <c r="X293" s="440"/>
      <c r="Y293" s="440"/>
      <c r="Z293" s="440"/>
      <c r="AA293" s="440"/>
      <c r="AB293" s="440"/>
      <c r="AC293" s="517"/>
      <c r="AD293" s="518"/>
      <c r="AE293" s="516"/>
      <c r="AF293" s="752"/>
      <c r="AG293" s="614"/>
    </row>
    <row r="294" spans="2:33" s="519" customFormat="1" ht="21.75" customHeight="1">
      <c r="B294" s="440"/>
      <c r="C294" s="440"/>
      <c r="D294" s="440"/>
      <c r="E294" s="440"/>
      <c r="F294" s="440"/>
      <c r="G294" s="440"/>
      <c r="H294" s="440"/>
      <c r="I294" s="440"/>
      <c r="J294" s="440"/>
      <c r="K294" s="440"/>
      <c r="L294" s="440"/>
      <c r="M294" s="440"/>
      <c r="N294" s="440"/>
      <c r="O294" s="440"/>
      <c r="P294" s="440"/>
      <c r="Q294" s="440"/>
      <c r="R294" s="440"/>
      <c r="S294" s="440"/>
      <c r="T294" s="440"/>
      <c r="U294" s="440"/>
      <c r="V294" s="440"/>
      <c r="W294" s="440"/>
      <c r="X294" s="440"/>
      <c r="Y294" s="440"/>
      <c r="Z294" s="440"/>
      <c r="AA294" s="440"/>
      <c r="AB294" s="440"/>
      <c r="AC294" s="522"/>
      <c r="AD294" s="523"/>
      <c r="AE294" s="516"/>
      <c r="AF294" s="752"/>
      <c r="AG294" s="614"/>
    </row>
    <row r="295" spans="2:33" s="519" customFormat="1" ht="21.75" customHeight="1">
      <c r="B295" s="440"/>
      <c r="C295" s="440"/>
      <c r="D295" s="440"/>
      <c r="E295" s="440"/>
      <c r="F295" s="440"/>
      <c r="G295" s="440"/>
      <c r="H295" s="440"/>
      <c r="I295" s="440"/>
      <c r="J295" s="440"/>
      <c r="K295" s="440"/>
      <c r="L295" s="440"/>
      <c r="M295" s="440"/>
      <c r="N295" s="440"/>
      <c r="O295" s="440"/>
      <c r="P295" s="440"/>
      <c r="Q295" s="440"/>
      <c r="R295" s="440"/>
      <c r="S295" s="440"/>
      <c r="T295" s="440"/>
      <c r="U295" s="440"/>
      <c r="V295" s="440"/>
      <c r="W295" s="440"/>
      <c r="X295" s="440"/>
      <c r="Y295" s="440"/>
      <c r="Z295" s="440"/>
      <c r="AA295" s="440"/>
      <c r="AB295" s="440"/>
      <c r="AC295" s="522"/>
      <c r="AD295" s="523"/>
      <c r="AE295" s="516"/>
      <c r="AF295" s="752"/>
      <c r="AG295" s="614"/>
    </row>
    <row r="296" spans="2:33" s="519" customFormat="1" ht="21.75" customHeight="1">
      <c r="B296" s="440"/>
      <c r="C296" s="440"/>
      <c r="D296" s="440"/>
      <c r="E296" s="440"/>
      <c r="F296" s="440"/>
      <c r="G296" s="440"/>
      <c r="H296" s="440"/>
      <c r="I296" s="440"/>
      <c r="J296" s="440"/>
      <c r="K296" s="440"/>
      <c r="L296" s="440"/>
      <c r="M296" s="440"/>
      <c r="N296" s="440"/>
      <c r="O296" s="440"/>
      <c r="P296" s="440"/>
      <c r="Q296" s="440"/>
      <c r="R296" s="440"/>
      <c r="S296" s="440"/>
      <c r="T296" s="440"/>
      <c r="U296" s="440"/>
      <c r="V296" s="440"/>
      <c r="W296" s="440"/>
      <c r="X296" s="440"/>
      <c r="Y296" s="440"/>
      <c r="Z296" s="440"/>
      <c r="AA296" s="440"/>
      <c r="AB296" s="440"/>
      <c r="AC296" s="522"/>
      <c r="AD296" s="523"/>
      <c r="AE296" s="516"/>
      <c r="AF296" s="752"/>
      <c r="AG296" s="614"/>
    </row>
    <row r="297" spans="2:33" s="519" customFormat="1" ht="21.75" customHeight="1">
      <c r="B297" s="440"/>
      <c r="C297" s="440"/>
      <c r="D297" s="440"/>
      <c r="E297" s="440"/>
      <c r="F297" s="440"/>
      <c r="G297" s="440"/>
      <c r="H297" s="440"/>
      <c r="I297" s="440"/>
      <c r="J297" s="440"/>
      <c r="K297" s="440"/>
      <c r="L297" s="440"/>
      <c r="M297" s="440"/>
      <c r="N297" s="440"/>
      <c r="O297" s="440"/>
      <c r="P297" s="440"/>
      <c r="Q297" s="440"/>
      <c r="R297" s="440"/>
      <c r="S297" s="440"/>
      <c r="T297" s="440"/>
      <c r="U297" s="440"/>
      <c r="V297" s="440"/>
      <c r="W297" s="440"/>
      <c r="X297" s="440"/>
      <c r="Y297" s="440"/>
      <c r="Z297" s="440"/>
      <c r="AA297" s="440"/>
      <c r="AB297" s="440"/>
      <c r="AC297" s="522"/>
      <c r="AD297" s="523"/>
      <c r="AE297" s="516"/>
      <c r="AF297" s="752"/>
      <c r="AG297" s="614"/>
    </row>
    <row r="298" spans="2:33" s="519" customFormat="1" ht="21.75" customHeight="1">
      <c r="B298" s="440"/>
      <c r="C298" s="440"/>
      <c r="D298" s="440"/>
      <c r="E298" s="440"/>
      <c r="F298" s="440"/>
      <c r="G298" s="440"/>
      <c r="H298" s="440"/>
      <c r="I298" s="440"/>
      <c r="J298" s="440"/>
      <c r="K298" s="440"/>
      <c r="L298" s="440"/>
      <c r="M298" s="440"/>
      <c r="N298" s="440"/>
      <c r="O298" s="440"/>
      <c r="P298" s="440"/>
      <c r="Q298" s="440"/>
      <c r="R298" s="440"/>
      <c r="S298" s="440"/>
      <c r="T298" s="440"/>
      <c r="U298" s="440"/>
      <c r="V298" s="440"/>
      <c r="W298" s="440"/>
      <c r="X298" s="440"/>
      <c r="Y298" s="440"/>
      <c r="Z298" s="440"/>
      <c r="AA298" s="440"/>
      <c r="AB298" s="440"/>
      <c r="AC298" s="522"/>
      <c r="AD298" s="523"/>
      <c r="AE298" s="516"/>
      <c r="AF298" s="752"/>
      <c r="AG298" s="614"/>
    </row>
    <row r="299" spans="2:33" s="519" customFormat="1" ht="21.75" customHeight="1">
      <c r="B299" s="440"/>
      <c r="C299" s="440"/>
      <c r="D299" s="440"/>
      <c r="E299" s="440"/>
      <c r="F299" s="440"/>
      <c r="G299" s="440"/>
      <c r="H299" s="440"/>
      <c r="I299" s="440"/>
      <c r="J299" s="440"/>
      <c r="K299" s="440"/>
      <c r="L299" s="440"/>
      <c r="M299" s="440"/>
      <c r="N299" s="440"/>
      <c r="O299" s="440"/>
      <c r="P299" s="440"/>
      <c r="Q299" s="440"/>
      <c r="R299" s="440"/>
      <c r="S299" s="440"/>
      <c r="T299" s="440"/>
      <c r="U299" s="440"/>
      <c r="V299" s="440"/>
      <c r="W299" s="440"/>
      <c r="X299" s="440"/>
      <c r="Y299" s="440"/>
      <c r="Z299" s="440"/>
      <c r="AA299" s="440"/>
      <c r="AB299" s="440"/>
      <c r="AC299" s="522"/>
      <c r="AD299" s="523"/>
      <c r="AE299" s="516"/>
      <c r="AF299" s="752"/>
      <c r="AG299" s="614"/>
    </row>
    <row r="300" spans="2:33" s="519" customFormat="1" ht="21.75" customHeight="1">
      <c r="B300" s="440"/>
      <c r="C300" s="440"/>
      <c r="D300" s="440"/>
      <c r="E300" s="440"/>
      <c r="F300" s="440"/>
      <c r="G300" s="440"/>
      <c r="H300" s="440"/>
      <c r="I300" s="440"/>
      <c r="J300" s="440"/>
      <c r="K300" s="440"/>
      <c r="L300" s="440"/>
      <c r="M300" s="440"/>
      <c r="N300" s="440"/>
      <c r="O300" s="440"/>
      <c r="P300" s="440"/>
      <c r="Q300" s="440"/>
      <c r="R300" s="440"/>
      <c r="S300" s="440"/>
      <c r="T300" s="440"/>
      <c r="U300" s="440"/>
      <c r="V300" s="440"/>
      <c r="W300" s="440"/>
      <c r="X300" s="440"/>
      <c r="Y300" s="440"/>
      <c r="Z300" s="440"/>
      <c r="AA300" s="440"/>
      <c r="AB300" s="440"/>
      <c r="AC300" s="522"/>
      <c r="AD300" s="523"/>
      <c r="AE300" s="516"/>
      <c r="AF300" s="752"/>
      <c r="AG300" s="614"/>
    </row>
    <row r="301" spans="2:33" s="519" customFormat="1" ht="21.75" customHeight="1">
      <c r="B301" s="440"/>
      <c r="C301" s="440"/>
      <c r="D301" s="440"/>
      <c r="E301" s="440"/>
      <c r="F301" s="440"/>
      <c r="G301" s="440"/>
      <c r="H301" s="440"/>
      <c r="I301" s="440"/>
      <c r="J301" s="440"/>
      <c r="K301" s="440"/>
      <c r="L301" s="440"/>
      <c r="M301" s="440"/>
      <c r="N301" s="440"/>
      <c r="O301" s="440"/>
      <c r="P301" s="440"/>
      <c r="Q301" s="440"/>
      <c r="R301" s="440"/>
      <c r="S301" s="440"/>
      <c r="T301" s="440"/>
      <c r="U301" s="440"/>
      <c r="V301" s="440"/>
      <c r="W301" s="440"/>
      <c r="X301" s="440"/>
      <c r="Y301" s="440"/>
      <c r="Z301" s="440"/>
      <c r="AA301" s="440"/>
      <c r="AB301" s="440"/>
      <c r="AC301" s="522"/>
      <c r="AD301" s="523"/>
      <c r="AE301" s="516"/>
      <c r="AF301" s="752"/>
      <c r="AG301" s="614"/>
    </row>
    <row r="302" spans="2:33" s="519" customFormat="1" ht="21.75" customHeight="1">
      <c r="B302" s="440"/>
      <c r="C302" s="440"/>
      <c r="D302" s="440"/>
      <c r="E302" s="440"/>
      <c r="F302" s="440"/>
      <c r="G302" s="440"/>
      <c r="H302" s="440"/>
      <c r="I302" s="440"/>
      <c r="J302" s="440"/>
      <c r="K302" s="440"/>
      <c r="L302" s="440"/>
      <c r="M302" s="440"/>
      <c r="N302" s="440"/>
      <c r="O302" s="440"/>
      <c r="P302" s="440"/>
      <c r="Q302" s="440"/>
      <c r="R302" s="440"/>
      <c r="S302" s="440"/>
      <c r="T302" s="440"/>
      <c r="U302" s="440"/>
      <c r="V302" s="440"/>
      <c r="W302" s="440"/>
      <c r="X302" s="440"/>
      <c r="Y302" s="440"/>
      <c r="Z302" s="440"/>
      <c r="AA302" s="440"/>
      <c r="AB302" s="440"/>
      <c r="AC302" s="522"/>
      <c r="AD302" s="523"/>
      <c r="AE302" s="516"/>
      <c r="AF302" s="752"/>
      <c r="AG302" s="614"/>
    </row>
    <row r="303" spans="2:33" s="519" customFormat="1" ht="21.75" customHeight="1">
      <c r="B303" s="440"/>
      <c r="C303" s="440"/>
      <c r="D303" s="440"/>
      <c r="E303" s="440"/>
      <c r="F303" s="440"/>
      <c r="G303" s="440"/>
      <c r="H303" s="440"/>
      <c r="I303" s="440"/>
      <c r="J303" s="440"/>
      <c r="K303" s="440"/>
      <c r="L303" s="440"/>
      <c r="M303" s="440"/>
      <c r="N303" s="440"/>
      <c r="O303" s="440"/>
      <c r="P303" s="440"/>
      <c r="Q303" s="440"/>
      <c r="R303" s="440"/>
      <c r="S303" s="440"/>
      <c r="T303" s="440"/>
      <c r="U303" s="440"/>
      <c r="V303" s="440"/>
      <c r="W303" s="440"/>
      <c r="X303" s="440"/>
      <c r="Y303" s="440"/>
      <c r="Z303" s="440"/>
      <c r="AA303" s="440"/>
      <c r="AB303" s="440"/>
      <c r="AC303" s="522"/>
      <c r="AD303" s="523"/>
      <c r="AE303" s="516"/>
      <c r="AF303" s="752"/>
      <c r="AG303" s="614"/>
    </row>
    <row r="304" spans="2:33" s="519" customFormat="1" ht="21.75" customHeight="1">
      <c r="B304" s="440"/>
      <c r="C304" s="440"/>
      <c r="D304" s="440"/>
      <c r="E304" s="440"/>
      <c r="F304" s="440"/>
      <c r="G304" s="440"/>
      <c r="H304" s="440"/>
      <c r="I304" s="440"/>
      <c r="J304" s="440"/>
      <c r="K304" s="440"/>
      <c r="L304" s="440"/>
      <c r="M304" s="440"/>
      <c r="N304" s="440"/>
      <c r="O304" s="440"/>
      <c r="P304" s="440"/>
      <c r="Q304" s="440"/>
      <c r="R304" s="440"/>
      <c r="S304" s="440"/>
      <c r="T304" s="440"/>
      <c r="U304" s="440"/>
      <c r="V304" s="440"/>
      <c r="W304" s="440"/>
      <c r="X304" s="440"/>
      <c r="Y304" s="440"/>
      <c r="Z304" s="440"/>
      <c r="AA304" s="440"/>
      <c r="AB304" s="440"/>
      <c r="AC304" s="522"/>
      <c r="AD304" s="523"/>
      <c r="AE304" s="516"/>
      <c r="AF304" s="752"/>
      <c r="AG304" s="614"/>
    </row>
    <row r="305" spans="2:33" s="519" customFormat="1" ht="21.75" customHeight="1">
      <c r="B305" s="440"/>
      <c r="C305" s="440"/>
      <c r="D305" s="440"/>
      <c r="E305" s="440"/>
      <c r="F305" s="440"/>
      <c r="G305" s="440"/>
      <c r="H305" s="440"/>
      <c r="I305" s="440"/>
      <c r="J305" s="440"/>
      <c r="K305" s="440"/>
      <c r="L305" s="440"/>
      <c r="M305" s="440"/>
      <c r="N305" s="440"/>
      <c r="O305" s="440"/>
      <c r="P305" s="440"/>
      <c r="Q305" s="440"/>
      <c r="R305" s="440"/>
      <c r="S305" s="440"/>
      <c r="T305" s="440"/>
      <c r="U305" s="440"/>
      <c r="V305" s="440"/>
      <c r="W305" s="440"/>
      <c r="X305" s="440"/>
      <c r="Y305" s="440"/>
      <c r="Z305" s="440"/>
      <c r="AA305" s="440"/>
      <c r="AB305" s="440"/>
      <c r="AC305" s="522"/>
      <c r="AD305" s="523"/>
      <c r="AE305" s="516"/>
      <c r="AF305" s="752"/>
      <c r="AG305" s="614"/>
    </row>
    <row r="306" spans="2:33" s="519" customFormat="1" ht="21.75" customHeight="1">
      <c r="B306" s="440"/>
      <c r="C306" s="440"/>
      <c r="D306" s="440"/>
      <c r="E306" s="440"/>
      <c r="F306" s="440"/>
      <c r="G306" s="440"/>
      <c r="H306" s="440"/>
      <c r="I306" s="440"/>
      <c r="J306" s="440"/>
      <c r="K306" s="440"/>
      <c r="L306" s="440"/>
      <c r="M306" s="440"/>
      <c r="N306" s="440"/>
      <c r="O306" s="440"/>
      <c r="P306" s="440"/>
      <c r="Q306" s="440"/>
      <c r="R306" s="440"/>
      <c r="S306" s="440"/>
      <c r="T306" s="440"/>
      <c r="U306" s="440"/>
      <c r="V306" s="440"/>
      <c r="W306" s="440"/>
      <c r="X306" s="440"/>
      <c r="Y306" s="440"/>
      <c r="Z306" s="440"/>
      <c r="AA306" s="440"/>
      <c r="AB306" s="440"/>
      <c r="AC306" s="522"/>
      <c r="AD306" s="523"/>
      <c r="AE306" s="516"/>
      <c r="AF306" s="752"/>
      <c r="AG306" s="614"/>
    </row>
    <row r="307" spans="2:33" s="519" customFormat="1" ht="21.75" customHeight="1">
      <c r="B307" s="440"/>
      <c r="C307" s="440"/>
      <c r="D307" s="440"/>
      <c r="E307" s="440"/>
      <c r="F307" s="440"/>
      <c r="G307" s="440"/>
      <c r="H307" s="440"/>
      <c r="I307" s="440"/>
      <c r="J307" s="440"/>
      <c r="K307" s="440"/>
      <c r="L307" s="440"/>
      <c r="M307" s="440"/>
      <c r="N307" s="440"/>
      <c r="O307" s="440"/>
      <c r="P307" s="440"/>
      <c r="Q307" s="440"/>
      <c r="R307" s="440"/>
      <c r="S307" s="440"/>
      <c r="T307" s="440"/>
      <c r="U307" s="440"/>
      <c r="V307" s="440"/>
      <c r="W307" s="440"/>
      <c r="X307" s="440"/>
      <c r="Y307" s="440"/>
      <c r="Z307" s="440"/>
      <c r="AA307" s="440"/>
      <c r="AB307" s="440"/>
      <c r="AC307" s="522"/>
      <c r="AD307" s="523"/>
      <c r="AE307" s="516"/>
      <c r="AF307" s="752"/>
      <c r="AG307" s="614"/>
    </row>
    <row r="308" spans="2:33" s="519" customFormat="1" ht="21.75" customHeight="1">
      <c r="B308" s="440"/>
      <c r="C308" s="440"/>
      <c r="D308" s="440"/>
      <c r="E308" s="440"/>
      <c r="F308" s="440"/>
      <c r="G308" s="440"/>
      <c r="H308" s="440"/>
      <c r="I308" s="440"/>
      <c r="J308" s="440"/>
      <c r="K308" s="440"/>
      <c r="L308" s="440"/>
      <c r="M308" s="440"/>
      <c r="N308" s="440"/>
      <c r="O308" s="440"/>
      <c r="P308" s="440"/>
      <c r="Q308" s="440"/>
      <c r="R308" s="440"/>
      <c r="S308" s="440"/>
      <c r="T308" s="440"/>
      <c r="U308" s="440"/>
      <c r="V308" s="440"/>
      <c r="W308" s="440"/>
      <c r="X308" s="440"/>
      <c r="Y308" s="440"/>
      <c r="Z308" s="440"/>
      <c r="AA308" s="440"/>
      <c r="AB308" s="440"/>
      <c r="AC308" s="522"/>
      <c r="AD308" s="523"/>
      <c r="AE308" s="516"/>
      <c r="AF308" s="752"/>
      <c r="AG308" s="614"/>
    </row>
    <row r="309" spans="2:33" s="519" customFormat="1" ht="21.75" customHeight="1">
      <c r="B309" s="440"/>
      <c r="C309" s="440"/>
      <c r="D309" s="440"/>
      <c r="E309" s="440"/>
      <c r="F309" s="440"/>
      <c r="G309" s="440"/>
      <c r="H309" s="440"/>
      <c r="I309" s="440"/>
      <c r="J309" s="440"/>
      <c r="K309" s="440"/>
      <c r="L309" s="440"/>
      <c r="M309" s="440"/>
      <c r="N309" s="440"/>
      <c r="O309" s="440"/>
      <c r="P309" s="440"/>
      <c r="Q309" s="440"/>
      <c r="R309" s="440"/>
      <c r="S309" s="440"/>
      <c r="T309" s="440"/>
      <c r="U309" s="440"/>
      <c r="V309" s="440"/>
      <c r="W309" s="440"/>
      <c r="X309" s="440"/>
      <c r="Y309" s="440"/>
      <c r="Z309" s="440"/>
      <c r="AA309" s="440"/>
      <c r="AB309" s="440"/>
      <c r="AC309" s="522"/>
      <c r="AD309" s="523"/>
      <c r="AE309" s="516"/>
      <c r="AF309" s="752"/>
      <c r="AG309" s="614"/>
    </row>
    <row r="310" spans="2:33" s="519" customFormat="1" ht="21.75" customHeight="1">
      <c r="B310" s="440"/>
      <c r="C310" s="440"/>
      <c r="D310" s="440"/>
      <c r="E310" s="440"/>
      <c r="F310" s="440"/>
      <c r="G310" s="440"/>
      <c r="H310" s="440"/>
      <c r="I310" s="440"/>
      <c r="J310" s="440"/>
      <c r="K310" s="440"/>
      <c r="L310" s="440"/>
      <c r="M310" s="440"/>
      <c r="N310" s="440"/>
      <c r="O310" s="440"/>
      <c r="P310" s="440"/>
      <c r="Q310" s="440"/>
      <c r="R310" s="440"/>
      <c r="S310" s="440"/>
      <c r="T310" s="440"/>
      <c r="U310" s="440"/>
      <c r="V310" s="440"/>
      <c r="W310" s="440"/>
      <c r="X310" s="440"/>
      <c r="Y310" s="440"/>
      <c r="Z310" s="440"/>
      <c r="AA310" s="440"/>
      <c r="AB310" s="440"/>
      <c r="AC310" s="522"/>
      <c r="AD310" s="523"/>
      <c r="AE310" s="516"/>
      <c r="AF310" s="752"/>
      <c r="AG310" s="614"/>
    </row>
    <row r="311" spans="2:33" s="519" customFormat="1" ht="21.75" customHeight="1">
      <c r="B311" s="440"/>
      <c r="C311" s="440"/>
      <c r="D311" s="440"/>
      <c r="E311" s="440"/>
      <c r="F311" s="440"/>
      <c r="G311" s="440"/>
      <c r="H311" s="440"/>
      <c r="I311" s="440"/>
      <c r="J311" s="440"/>
      <c r="K311" s="440"/>
      <c r="L311" s="440"/>
      <c r="M311" s="440"/>
      <c r="N311" s="440"/>
      <c r="O311" s="440"/>
      <c r="P311" s="440"/>
      <c r="Q311" s="440"/>
      <c r="R311" s="440"/>
      <c r="S311" s="440"/>
      <c r="T311" s="440"/>
      <c r="U311" s="440"/>
      <c r="V311" s="440"/>
      <c r="W311" s="440"/>
      <c r="X311" s="440"/>
      <c r="Y311" s="440"/>
      <c r="Z311" s="440"/>
      <c r="AA311" s="440"/>
      <c r="AB311" s="440"/>
      <c r="AC311" s="522"/>
      <c r="AD311" s="523"/>
      <c r="AE311" s="516"/>
      <c r="AF311" s="752"/>
      <c r="AG311" s="614"/>
    </row>
    <row r="312" spans="2:33" s="519" customFormat="1" ht="21.75" customHeight="1">
      <c r="B312" s="440"/>
      <c r="C312" s="440"/>
      <c r="D312" s="440"/>
      <c r="E312" s="440"/>
      <c r="F312" s="440"/>
      <c r="G312" s="440"/>
      <c r="H312" s="440"/>
      <c r="I312" s="440"/>
      <c r="J312" s="440"/>
      <c r="K312" s="440"/>
      <c r="L312" s="440"/>
      <c r="M312" s="440"/>
      <c r="N312" s="440"/>
      <c r="O312" s="440"/>
      <c r="P312" s="440"/>
      <c r="Q312" s="440"/>
      <c r="R312" s="440"/>
      <c r="S312" s="440"/>
      <c r="T312" s="440"/>
      <c r="U312" s="440"/>
      <c r="V312" s="440"/>
      <c r="W312" s="440"/>
      <c r="X312" s="440"/>
      <c r="Y312" s="440"/>
      <c r="Z312" s="440"/>
      <c r="AA312" s="440"/>
      <c r="AB312" s="440"/>
      <c r="AC312" s="522"/>
      <c r="AD312" s="523"/>
      <c r="AE312" s="516"/>
      <c r="AF312" s="752"/>
      <c r="AG312" s="614"/>
    </row>
    <row r="313" spans="2:33" s="519" customFormat="1" ht="21.75" customHeight="1">
      <c r="B313" s="440"/>
      <c r="C313" s="440"/>
      <c r="D313" s="440"/>
      <c r="E313" s="440"/>
      <c r="F313" s="440"/>
      <c r="G313" s="440"/>
      <c r="H313" s="440"/>
      <c r="I313" s="440"/>
      <c r="J313" s="440"/>
      <c r="K313" s="440"/>
      <c r="L313" s="440"/>
      <c r="M313" s="440"/>
      <c r="N313" s="440"/>
      <c r="O313" s="440"/>
      <c r="P313" s="440"/>
      <c r="Q313" s="440"/>
      <c r="R313" s="440"/>
      <c r="S313" s="440"/>
      <c r="T313" s="440"/>
      <c r="U313" s="440"/>
      <c r="V313" s="440"/>
      <c r="W313" s="440"/>
      <c r="X313" s="440"/>
      <c r="Y313" s="440"/>
      <c r="Z313" s="440"/>
      <c r="AA313" s="440"/>
      <c r="AB313" s="440"/>
      <c r="AC313" s="522"/>
      <c r="AD313" s="523"/>
      <c r="AE313" s="516"/>
      <c r="AF313" s="752"/>
      <c r="AG313" s="614"/>
    </row>
    <row r="314" spans="2:33" s="519" customFormat="1" ht="21.75" customHeight="1">
      <c r="B314" s="440"/>
      <c r="C314" s="440"/>
      <c r="D314" s="440"/>
      <c r="E314" s="440"/>
      <c r="F314" s="440"/>
      <c r="G314" s="440"/>
      <c r="H314" s="440"/>
      <c r="I314" s="440"/>
      <c r="J314" s="440"/>
      <c r="K314" s="440"/>
      <c r="L314" s="440"/>
      <c r="M314" s="440"/>
      <c r="N314" s="440"/>
      <c r="O314" s="440"/>
      <c r="P314" s="440"/>
      <c r="Q314" s="440"/>
      <c r="R314" s="440"/>
      <c r="S314" s="440"/>
      <c r="T314" s="440"/>
      <c r="U314" s="440"/>
      <c r="V314" s="440"/>
      <c r="W314" s="440"/>
      <c r="X314" s="440"/>
      <c r="Y314" s="440"/>
      <c r="Z314" s="440"/>
      <c r="AA314" s="440"/>
      <c r="AB314" s="440"/>
      <c r="AC314" s="522"/>
      <c r="AD314" s="523"/>
      <c r="AE314" s="516"/>
      <c r="AF314" s="752"/>
      <c r="AG314" s="614"/>
    </row>
    <row r="315" spans="2:33" s="519" customFormat="1" ht="21.75" customHeight="1">
      <c r="B315" s="440"/>
      <c r="C315" s="440"/>
      <c r="D315" s="440"/>
      <c r="E315" s="440"/>
      <c r="F315" s="440"/>
      <c r="G315" s="440"/>
      <c r="H315" s="440"/>
      <c r="I315" s="440"/>
      <c r="J315" s="440"/>
      <c r="K315" s="440"/>
      <c r="L315" s="440"/>
      <c r="M315" s="440"/>
      <c r="N315" s="440"/>
      <c r="O315" s="440"/>
      <c r="P315" s="440"/>
      <c r="Q315" s="440"/>
      <c r="R315" s="440"/>
      <c r="S315" s="440"/>
      <c r="T315" s="440"/>
      <c r="U315" s="440"/>
      <c r="V315" s="440"/>
      <c r="W315" s="440"/>
      <c r="X315" s="440"/>
      <c r="Y315" s="440"/>
      <c r="Z315" s="440"/>
      <c r="AA315" s="440"/>
      <c r="AB315" s="440"/>
      <c r="AC315" s="522"/>
      <c r="AD315" s="523"/>
      <c r="AE315" s="516"/>
      <c r="AF315" s="752"/>
      <c r="AG315" s="614"/>
    </row>
    <row r="316" spans="2:33" s="519" customFormat="1" ht="21.75" customHeight="1">
      <c r="B316" s="440"/>
      <c r="C316" s="440"/>
      <c r="D316" s="440"/>
      <c r="E316" s="440"/>
      <c r="F316" s="440"/>
      <c r="G316" s="440"/>
      <c r="H316" s="440"/>
      <c r="I316" s="440"/>
      <c r="J316" s="440"/>
      <c r="K316" s="440"/>
      <c r="L316" s="440"/>
      <c r="M316" s="440"/>
      <c r="N316" s="440"/>
      <c r="O316" s="440"/>
      <c r="P316" s="440"/>
      <c r="Q316" s="440"/>
      <c r="R316" s="440"/>
      <c r="S316" s="440"/>
      <c r="T316" s="440"/>
      <c r="U316" s="440"/>
      <c r="V316" s="440"/>
      <c r="W316" s="440"/>
      <c r="X316" s="440"/>
      <c r="Y316" s="440"/>
      <c r="Z316" s="440"/>
      <c r="AA316" s="440"/>
      <c r="AB316" s="440"/>
      <c r="AC316" s="522"/>
      <c r="AD316" s="523"/>
      <c r="AE316" s="516"/>
      <c r="AF316" s="752"/>
      <c r="AG316" s="614"/>
    </row>
    <row r="317" spans="2:33" s="519" customFormat="1" ht="21.75" customHeight="1">
      <c r="B317" s="440"/>
      <c r="C317" s="440"/>
      <c r="D317" s="440"/>
      <c r="E317" s="440"/>
      <c r="F317" s="440"/>
      <c r="G317" s="440"/>
      <c r="H317" s="440"/>
      <c r="I317" s="440"/>
      <c r="J317" s="440"/>
      <c r="K317" s="440"/>
      <c r="L317" s="440"/>
      <c r="M317" s="440"/>
      <c r="N317" s="440"/>
      <c r="O317" s="440"/>
      <c r="P317" s="440"/>
      <c r="Q317" s="440"/>
      <c r="R317" s="440"/>
      <c r="S317" s="440"/>
      <c r="T317" s="440"/>
      <c r="U317" s="440"/>
      <c r="V317" s="440"/>
      <c r="W317" s="440"/>
      <c r="X317" s="440"/>
      <c r="Y317" s="440"/>
      <c r="Z317" s="440"/>
      <c r="AA317" s="440"/>
      <c r="AB317" s="440"/>
      <c r="AC317" s="522"/>
      <c r="AD317" s="523"/>
      <c r="AE317" s="516"/>
      <c r="AF317" s="752"/>
      <c r="AG317" s="614"/>
    </row>
    <row r="318" spans="2:33" s="519" customFormat="1" ht="21.75" customHeight="1">
      <c r="B318" s="440"/>
      <c r="C318" s="440"/>
      <c r="D318" s="440"/>
      <c r="E318" s="440"/>
      <c r="F318" s="440"/>
      <c r="G318" s="440"/>
      <c r="H318" s="440"/>
      <c r="I318" s="440"/>
      <c r="J318" s="440"/>
      <c r="K318" s="440"/>
      <c r="L318" s="440"/>
      <c r="M318" s="440"/>
      <c r="N318" s="440"/>
      <c r="O318" s="440"/>
      <c r="P318" s="440"/>
      <c r="Q318" s="440"/>
      <c r="R318" s="440"/>
      <c r="S318" s="440"/>
      <c r="T318" s="440"/>
      <c r="U318" s="440"/>
      <c r="V318" s="440"/>
      <c r="W318" s="440"/>
      <c r="X318" s="440"/>
      <c r="Y318" s="440"/>
      <c r="Z318" s="440"/>
      <c r="AA318" s="440"/>
      <c r="AB318" s="440"/>
      <c r="AC318" s="522"/>
      <c r="AD318" s="523"/>
      <c r="AE318" s="516"/>
      <c r="AF318" s="752"/>
      <c r="AG318" s="614"/>
    </row>
    <row r="319" spans="2:33" s="519" customFormat="1" ht="21.75" customHeight="1">
      <c r="B319" s="440"/>
      <c r="C319" s="440"/>
      <c r="D319" s="440"/>
      <c r="E319" s="440"/>
      <c r="F319" s="440"/>
      <c r="G319" s="440"/>
      <c r="H319" s="440"/>
      <c r="I319" s="440"/>
      <c r="J319" s="440"/>
      <c r="K319" s="440"/>
      <c r="L319" s="440"/>
      <c r="M319" s="440"/>
      <c r="N319" s="440"/>
      <c r="O319" s="440"/>
      <c r="P319" s="440"/>
      <c r="Q319" s="440"/>
      <c r="R319" s="440"/>
      <c r="S319" s="440"/>
      <c r="T319" s="440"/>
      <c r="U319" s="440"/>
      <c r="V319" s="440"/>
      <c r="W319" s="440"/>
      <c r="X319" s="440"/>
      <c r="Y319" s="440"/>
      <c r="Z319" s="440"/>
      <c r="AA319" s="440"/>
      <c r="AB319" s="440"/>
      <c r="AC319" s="522"/>
      <c r="AD319" s="523"/>
      <c r="AE319" s="516"/>
      <c r="AF319" s="752"/>
      <c r="AG319" s="614"/>
    </row>
    <row r="320" spans="2:33" s="519" customFormat="1" ht="21.75" customHeight="1">
      <c r="B320" s="440"/>
      <c r="C320" s="440"/>
      <c r="D320" s="440"/>
      <c r="E320" s="440"/>
      <c r="F320" s="440"/>
      <c r="G320" s="440"/>
      <c r="H320" s="440"/>
      <c r="I320" s="440"/>
      <c r="J320" s="440"/>
      <c r="K320" s="440"/>
      <c r="L320" s="440"/>
      <c r="M320" s="440"/>
      <c r="N320" s="440"/>
      <c r="O320" s="440"/>
      <c r="P320" s="440"/>
      <c r="Q320" s="440"/>
      <c r="R320" s="440"/>
      <c r="S320" s="440"/>
      <c r="T320" s="440"/>
      <c r="U320" s="440"/>
      <c r="V320" s="440"/>
      <c r="W320" s="440"/>
      <c r="X320" s="440"/>
      <c r="Y320" s="440"/>
      <c r="Z320" s="440"/>
      <c r="AA320" s="440"/>
      <c r="AB320" s="440"/>
      <c r="AC320" s="522"/>
      <c r="AD320" s="523"/>
      <c r="AE320" s="516"/>
      <c r="AF320" s="752"/>
      <c r="AG320" s="614"/>
    </row>
    <row r="321" spans="2:33" s="519" customFormat="1" ht="21.75" customHeight="1">
      <c r="B321" s="440"/>
      <c r="C321" s="440"/>
      <c r="D321" s="440"/>
      <c r="E321" s="440"/>
      <c r="F321" s="440"/>
      <c r="G321" s="440"/>
      <c r="H321" s="440"/>
      <c r="I321" s="440"/>
      <c r="J321" s="440"/>
      <c r="K321" s="440"/>
      <c r="L321" s="440"/>
      <c r="M321" s="440"/>
      <c r="N321" s="440"/>
      <c r="O321" s="440"/>
      <c r="P321" s="440"/>
      <c r="Q321" s="440"/>
      <c r="R321" s="440"/>
      <c r="S321" s="440"/>
      <c r="T321" s="440"/>
      <c r="U321" s="440"/>
      <c r="V321" s="440"/>
      <c r="W321" s="440"/>
      <c r="X321" s="440"/>
      <c r="Y321" s="440"/>
      <c r="Z321" s="440"/>
      <c r="AA321" s="440"/>
      <c r="AB321" s="440"/>
      <c r="AC321" s="522"/>
      <c r="AD321" s="523"/>
      <c r="AE321" s="516"/>
      <c r="AF321" s="752"/>
      <c r="AG321" s="614"/>
    </row>
    <row r="322" spans="2:33" s="519" customFormat="1" ht="21.75" customHeight="1">
      <c r="B322" s="440"/>
      <c r="C322" s="440"/>
      <c r="D322" s="440"/>
      <c r="E322" s="440"/>
      <c r="F322" s="440"/>
      <c r="G322" s="440"/>
      <c r="H322" s="440"/>
      <c r="I322" s="440"/>
      <c r="J322" s="440"/>
      <c r="K322" s="440"/>
      <c r="L322" s="440"/>
      <c r="M322" s="440"/>
      <c r="N322" s="440"/>
      <c r="O322" s="440"/>
      <c r="P322" s="440"/>
      <c r="Q322" s="440"/>
      <c r="R322" s="440"/>
      <c r="S322" s="440"/>
      <c r="T322" s="440"/>
      <c r="U322" s="440"/>
      <c r="V322" s="440"/>
      <c r="W322" s="440"/>
      <c r="X322" s="440"/>
      <c r="Y322" s="440"/>
      <c r="Z322" s="440"/>
      <c r="AA322" s="440"/>
      <c r="AB322" s="440"/>
      <c r="AC322" s="522"/>
      <c r="AD322" s="523"/>
      <c r="AE322" s="516"/>
      <c r="AF322" s="752"/>
      <c r="AG322" s="614"/>
    </row>
    <row r="323" spans="2:33" s="519" customFormat="1" ht="21.75" customHeight="1">
      <c r="B323" s="440"/>
      <c r="C323" s="440"/>
      <c r="D323" s="440"/>
      <c r="E323" s="440"/>
      <c r="F323" s="440"/>
      <c r="G323" s="440"/>
      <c r="H323" s="440"/>
      <c r="I323" s="440"/>
      <c r="J323" s="440"/>
      <c r="K323" s="440"/>
      <c r="L323" s="440"/>
      <c r="M323" s="440"/>
      <c r="N323" s="440"/>
      <c r="O323" s="440"/>
      <c r="P323" s="440"/>
      <c r="Q323" s="440"/>
      <c r="R323" s="440"/>
      <c r="S323" s="440"/>
      <c r="T323" s="440"/>
      <c r="U323" s="440"/>
      <c r="V323" s="440"/>
      <c r="W323" s="440"/>
      <c r="X323" s="440"/>
      <c r="Y323" s="440"/>
      <c r="Z323" s="440"/>
      <c r="AA323" s="440"/>
      <c r="AB323" s="440"/>
      <c r="AC323" s="522"/>
      <c r="AD323" s="523"/>
      <c r="AE323" s="516"/>
      <c r="AF323" s="752"/>
      <c r="AG323" s="614"/>
    </row>
    <row r="324" spans="2:33" s="519" customFormat="1" ht="21.75" customHeight="1">
      <c r="B324" s="440"/>
      <c r="C324" s="440"/>
      <c r="D324" s="440"/>
      <c r="E324" s="440"/>
      <c r="F324" s="440"/>
      <c r="G324" s="440"/>
      <c r="H324" s="440"/>
      <c r="I324" s="440"/>
      <c r="J324" s="440"/>
      <c r="K324" s="440"/>
      <c r="L324" s="440"/>
      <c r="M324" s="440"/>
      <c r="N324" s="440"/>
      <c r="O324" s="440"/>
      <c r="P324" s="440"/>
      <c r="Q324" s="440"/>
      <c r="R324" s="440"/>
      <c r="S324" s="440"/>
      <c r="T324" s="440"/>
      <c r="U324" s="440"/>
      <c r="V324" s="440"/>
      <c r="W324" s="440"/>
      <c r="X324" s="440"/>
      <c r="Y324" s="440"/>
      <c r="Z324" s="440"/>
      <c r="AA324" s="440"/>
      <c r="AB324" s="440"/>
      <c r="AC324" s="522"/>
      <c r="AD324" s="523"/>
      <c r="AE324" s="516"/>
      <c r="AF324" s="752"/>
      <c r="AG324" s="614"/>
    </row>
    <row r="325" spans="2:33" s="519" customFormat="1" ht="21.75" customHeight="1">
      <c r="B325" s="440"/>
      <c r="C325" s="440"/>
      <c r="D325" s="440"/>
      <c r="E325" s="440"/>
      <c r="F325" s="440"/>
      <c r="G325" s="440"/>
      <c r="H325" s="440"/>
      <c r="I325" s="440"/>
      <c r="J325" s="440"/>
      <c r="K325" s="440"/>
      <c r="L325" s="440"/>
      <c r="M325" s="440"/>
      <c r="N325" s="440"/>
      <c r="O325" s="440"/>
      <c r="P325" s="440"/>
      <c r="Q325" s="440"/>
      <c r="R325" s="440"/>
      <c r="S325" s="440"/>
      <c r="T325" s="440"/>
      <c r="U325" s="440"/>
      <c r="V325" s="440"/>
      <c r="W325" s="440"/>
      <c r="X325" s="440"/>
      <c r="Y325" s="440"/>
      <c r="Z325" s="440"/>
      <c r="AA325" s="440"/>
      <c r="AB325" s="440"/>
      <c r="AC325" s="522"/>
      <c r="AD325" s="523"/>
      <c r="AE325" s="516"/>
      <c r="AF325" s="752"/>
      <c r="AG325" s="614"/>
    </row>
    <row r="326" spans="2:33" s="519" customFormat="1" ht="21.75" customHeight="1">
      <c r="B326" s="440"/>
      <c r="C326" s="440"/>
      <c r="D326" s="440"/>
      <c r="E326" s="440"/>
      <c r="F326" s="440"/>
      <c r="G326" s="440"/>
      <c r="H326" s="440"/>
      <c r="I326" s="440"/>
      <c r="J326" s="440"/>
      <c r="K326" s="440"/>
      <c r="L326" s="440"/>
      <c r="M326" s="440"/>
      <c r="N326" s="440"/>
      <c r="O326" s="440"/>
      <c r="P326" s="440"/>
      <c r="Q326" s="440"/>
      <c r="R326" s="440"/>
      <c r="S326" s="440"/>
      <c r="T326" s="440"/>
      <c r="U326" s="440"/>
      <c r="V326" s="440"/>
      <c r="W326" s="440"/>
      <c r="X326" s="440"/>
      <c r="Y326" s="440"/>
      <c r="Z326" s="440"/>
      <c r="AA326" s="440"/>
      <c r="AB326" s="440"/>
      <c r="AC326" s="522"/>
      <c r="AD326" s="523"/>
      <c r="AE326" s="516"/>
      <c r="AF326" s="752"/>
      <c r="AG326" s="614"/>
    </row>
    <row r="327" spans="2:33" s="519" customFormat="1" ht="21.75" customHeight="1">
      <c r="B327" s="440"/>
      <c r="C327" s="440"/>
      <c r="D327" s="440"/>
      <c r="E327" s="440"/>
      <c r="F327" s="440"/>
      <c r="G327" s="440"/>
      <c r="H327" s="440"/>
      <c r="I327" s="440"/>
      <c r="J327" s="440"/>
      <c r="K327" s="440"/>
      <c r="L327" s="440"/>
      <c r="M327" s="440"/>
      <c r="N327" s="440"/>
      <c r="O327" s="440"/>
      <c r="P327" s="440"/>
      <c r="Q327" s="440"/>
      <c r="R327" s="440"/>
      <c r="S327" s="440"/>
      <c r="T327" s="440"/>
      <c r="U327" s="440"/>
      <c r="V327" s="440"/>
      <c r="W327" s="440"/>
      <c r="X327" s="440"/>
      <c r="Y327" s="440"/>
      <c r="Z327" s="440"/>
      <c r="AA327" s="440"/>
      <c r="AB327" s="440"/>
      <c r="AC327" s="522"/>
      <c r="AD327" s="523"/>
      <c r="AE327" s="516"/>
      <c r="AF327" s="752"/>
      <c r="AG327" s="614"/>
    </row>
    <row r="328" spans="2:33" s="519" customFormat="1" ht="21.75" customHeight="1">
      <c r="B328" s="440"/>
      <c r="C328" s="440"/>
      <c r="D328" s="440"/>
      <c r="E328" s="440"/>
      <c r="F328" s="440"/>
      <c r="G328" s="440"/>
      <c r="H328" s="440"/>
      <c r="I328" s="440"/>
      <c r="J328" s="440"/>
      <c r="K328" s="440"/>
      <c r="L328" s="440"/>
      <c r="M328" s="440"/>
      <c r="N328" s="440"/>
      <c r="O328" s="440"/>
      <c r="P328" s="440"/>
      <c r="Q328" s="440"/>
      <c r="R328" s="440"/>
      <c r="S328" s="440"/>
      <c r="T328" s="440"/>
      <c r="U328" s="440"/>
      <c r="V328" s="440"/>
      <c r="W328" s="440"/>
      <c r="X328" s="440"/>
      <c r="Y328" s="440"/>
      <c r="Z328" s="440"/>
      <c r="AA328" s="440"/>
      <c r="AB328" s="440"/>
      <c r="AC328" s="522"/>
      <c r="AD328" s="523"/>
      <c r="AE328" s="516"/>
      <c r="AF328" s="752"/>
      <c r="AG328" s="614"/>
    </row>
    <row r="329" spans="2:33" s="519" customFormat="1" ht="21.75" customHeight="1">
      <c r="B329" s="440"/>
      <c r="C329" s="440"/>
      <c r="D329" s="440"/>
      <c r="E329" s="440"/>
      <c r="F329" s="440"/>
      <c r="G329" s="440"/>
      <c r="H329" s="440"/>
      <c r="I329" s="440"/>
      <c r="J329" s="440"/>
      <c r="K329" s="440"/>
      <c r="L329" s="440"/>
      <c r="M329" s="440"/>
      <c r="N329" s="440"/>
      <c r="O329" s="440"/>
      <c r="P329" s="440"/>
      <c r="Q329" s="440"/>
      <c r="R329" s="440"/>
      <c r="S329" s="440"/>
      <c r="T329" s="440"/>
      <c r="U329" s="440"/>
      <c r="V329" s="440"/>
      <c r="W329" s="440"/>
      <c r="X329" s="440"/>
      <c r="Y329" s="440"/>
      <c r="Z329" s="440"/>
      <c r="AA329" s="440"/>
      <c r="AB329" s="440"/>
      <c r="AC329" s="522"/>
      <c r="AD329" s="523"/>
      <c r="AE329" s="516"/>
      <c r="AF329" s="752"/>
      <c r="AG329" s="614"/>
    </row>
    <row r="330" spans="2:33" s="519" customFormat="1" ht="21.75" customHeight="1">
      <c r="B330" s="440"/>
      <c r="C330" s="440"/>
      <c r="D330" s="440"/>
      <c r="E330" s="440"/>
      <c r="F330" s="440"/>
      <c r="G330" s="440"/>
      <c r="H330" s="440"/>
      <c r="I330" s="440"/>
      <c r="J330" s="440"/>
      <c r="K330" s="440"/>
      <c r="L330" s="440"/>
      <c r="M330" s="440"/>
      <c r="N330" s="440"/>
      <c r="O330" s="440"/>
      <c r="P330" s="440"/>
      <c r="Q330" s="440"/>
      <c r="R330" s="440"/>
      <c r="S330" s="440"/>
      <c r="T330" s="440"/>
      <c r="U330" s="440"/>
      <c r="V330" s="440"/>
      <c r="W330" s="440"/>
      <c r="X330" s="440"/>
      <c r="Y330" s="440"/>
      <c r="Z330" s="440"/>
      <c r="AA330" s="440"/>
      <c r="AB330" s="440"/>
      <c r="AC330" s="522"/>
      <c r="AD330" s="523"/>
      <c r="AE330" s="516"/>
      <c r="AF330" s="752"/>
      <c r="AG330" s="614"/>
    </row>
    <row r="331" spans="2:33" s="519" customFormat="1" ht="21.75" customHeight="1">
      <c r="B331" s="440"/>
      <c r="C331" s="440"/>
      <c r="D331" s="440"/>
      <c r="E331" s="440"/>
      <c r="F331" s="440"/>
      <c r="G331" s="440"/>
      <c r="H331" s="440"/>
      <c r="I331" s="440"/>
      <c r="J331" s="440"/>
      <c r="K331" s="440"/>
      <c r="L331" s="440"/>
      <c r="M331" s="440"/>
      <c r="N331" s="440"/>
      <c r="O331" s="440"/>
      <c r="P331" s="440"/>
      <c r="Q331" s="440"/>
      <c r="R331" s="440"/>
      <c r="S331" s="440"/>
      <c r="T331" s="440"/>
      <c r="U331" s="440"/>
      <c r="V331" s="440"/>
      <c r="W331" s="440"/>
      <c r="X331" s="440"/>
      <c r="Y331" s="440"/>
      <c r="Z331" s="440"/>
      <c r="AA331" s="440"/>
      <c r="AB331" s="440"/>
      <c r="AC331" s="522"/>
      <c r="AD331" s="523"/>
      <c r="AE331" s="516"/>
      <c r="AF331" s="752"/>
      <c r="AG331" s="614"/>
    </row>
    <row r="332" spans="2:33" s="519" customFormat="1" ht="21.75" customHeight="1">
      <c r="B332" s="440"/>
      <c r="C332" s="440"/>
      <c r="D332" s="440"/>
      <c r="E332" s="440"/>
      <c r="F332" s="440"/>
      <c r="G332" s="440"/>
      <c r="H332" s="440"/>
      <c r="I332" s="440"/>
      <c r="J332" s="440"/>
      <c r="K332" s="440"/>
      <c r="L332" s="440"/>
      <c r="M332" s="440"/>
      <c r="N332" s="440"/>
      <c r="O332" s="440"/>
      <c r="P332" s="440"/>
      <c r="Q332" s="440"/>
      <c r="R332" s="440"/>
      <c r="S332" s="440"/>
      <c r="T332" s="440"/>
      <c r="U332" s="440"/>
      <c r="V332" s="440"/>
      <c r="W332" s="440"/>
      <c r="X332" s="440"/>
      <c r="Y332" s="440"/>
      <c r="Z332" s="440"/>
      <c r="AA332" s="440"/>
      <c r="AB332" s="440"/>
      <c r="AC332" s="522"/>
      <c r="AD332" s="523"/>
      <c r="AE332" s="516"/>
      <c r="AF332" s="752"/>
      <c r="AG332" s="614"/>
    </row>
    <row r="333" spans="2:33" s="519" customFormat="1" ht="21.75" customHeight="1">
      <c r="B333" s="440"/>
      <c r="C333" s="440"/>
      <c r="D333" s="440"/>
      <c r="E333" s="440"/>
      <c r="F333" s="440"/>
      <c r="G333" s="440"/>
      <c r="H333" s="440"/>
      <c r="I333" s="440"/>
      <c r="J333" s="440"/>
      <c r="K333" s="440"/>
      <c r="L333" s="440"/>
      <c r="M333" s="440"/>
      <c r="N333" s="440"/>
      <c r="O333" s="440"/>
      <c r="P333" s="440"/>
      <c r="Q333" s="440"/>
      <c r="R333" s="440"/>
      <c r="S333" s="440"/>
      <c r="T333" s="440"/>
      <c r="U333" s="440"/>
      <c r="V333" s="440"/>
      <c r="W333" s="440"/>
      <c r="X333" s="440"/>
      <c r="Y333" s="440"/>
      <c r="Z333" s="440"/>
      <c r="AA333" s="440"/>
      <c r="AB333" s="440"/>
      <c r="AC333" s="522"/>
      <c r="AD333" s="523"/>
      <c r="AE333" s="516"/>
      <c r="AF333" s="752"/>
      <c r="AG333" s="614"/>
    </row>
    <row r="334" spans="2:33" s="519" customFormat="1" ht="21.75" customHeight="1">
      <c r="B334" s="440"/>
      <c r="C334" s="440"/>
      <c r="D334" s="440"/>
      <c r="E334" s="440"/>
      <c r="F334" s="440"/>
      <c r="G334" s="440"/>
      <c r="H334" s="440"/>
      <c r="I334" s="440"/>
      <c r="J334" s="440"/>
      <c r="K334" s="440"/>
      <c r="L334" s="440"/>
      <c r="M334" s="440"/>
      <c r="N334" s="440"/>
      <c r="O334" s="440"/>
      <c r="P334" s="440"/>
      <c r="Q334" s="440"/>
      <c r="R334" s="440"/>
      <c r="S334" s="440"/>
      <c r="T334" s="440"/>
      <c r="U334" s="440"/>
      <c r="V334" s="440"/>
      <c r="W334" s="440"/>
      <c r="X334" s="440"/>
      <c r="Y334" s="440"/>
      <c r="Z334" s="440"/>
      <c r="AA334" s="440"/>
      <c r="AB334" s="440"/>
      <c r="AC334" s="522"/>
      <c r="AD334" s="523"/>
      <c r="AE334" s="516"/>
      <c r="AF334" s="752"/>
      <c r="AG334" s="614"/>
    </row>
    <row r="335" spans="2:33" s="519" customFormat="1" ht="21.75" customHeight="1">
      <c r="B335" s="440"/>
      <c r="C335" s="440"/>
      <c r="D335" s="440"/>
      <c r="E335" s="440"/>
      <c r="F335" s="440"/>
      <c r="G335" s="440"/>
      <c r="H335" s="440"/>
      <c r="I335" s="440"/>
      <c r="J335" s="440"/>
      <c r="K335" s="440"/>
      <c r="L335" s="440"/>
      <c r="M335" s="440"/>
      <c r="N335" s="440"/>
      <c r="O335" s="440"/>
      <c r="P335" s="440"/>
      <c r="Q335" s="440"/>
      <c r="R335" s="440"/>
      <c r="S335" s="440"/>
      <c r="T335" s="440"/>
      <c r="U335" s="440"/>
      <c r="V335" s="440"/>
      <c r="W335" s="440"/>
      <c r="X335" s="440"/>
      <c r="Y335" s="440"/>
      <c r="Z335" s="440"/>
      <c r="AA335" s="440"/>
      <c r="AB335" s="440"/>
      <c r="AC335" s="522"/>
      <c r="AD335" s="523"/>
      <c r="AE335" s="516"/>
      <c r="AF335" s="752"/>
      <c r="AG335" s="614"/>
    </row>
    <row r="336" spans="2:33" s="519" customFormat="1" ht="21.75" customHeight="1">
      <c r="B336" s="440"/>
      <c r="C336" s="440"/>
      <c r="D336" s="440"/>
      <c r="E336" s="440"/>
      <c r="F336" s="440"/>
      <c r="G336" s="440"/>
      <c r="H336" s="440"/>
      <c r="I336" s="440"/>
      <c r="J336" s="440"/>
      <c r="K336" s="440"/>
      <c r="L336" s="440"/>
      <c r="M336" s="440"/>
      <c r="N336" s="440"/>
      <c r="O336" s="440"/>
      <c r="P336" s="440"/>
      <c r="Q336" s="440"/>
      <c r="R336" s="440"/>
      <c r="S336" s="440"/>
      <c r="T336" s="440"/>
      <c r="U336" s="440"/>
      <c r="V336" s="440"/>
      <c r="W336" s="440"/>
      <c r="X336" s="440"/>
      <c r="Y336" s="440"/>
      <c r="Z336" s="440"/>
      <c r="AA336" s="440"/>
      <c r="AB336" s="440"/>
      <c r="AC336" s="522"/>
      <c r="AD336" s="523"/>
      <c r="AE336" s="516"/>
      <c r="AF336" s="752"/>
      <c r="AG336" s="614"/>
    </row>
    <row r="337" spans="2:33" s="519" customFormat="1" ht="21.75" customHeight="1">
      <c r="B337" s="440"/>
      <c r="C337" s="440"/>
      <c r="D337" s="440"/>
      <c r="E337" s="440"/>
      <c r="F337" s="440"/>
      <c r="G337" s="440"/>
      <c r="H337" s="440"/>
      <c r="I337" s="440"/>
      <c r="J337" s="440"/>
      <c r="K337" s="440"/>
      <c r="L337" s="440"/>
      <c r="M337" s="440"/>
      <c r="N337" s="440"/>
      <c r="O337" s="440"/>
      <c r="P337" s="440"/>
      <c r="Q337" s="440"/>
      <c r="R337" s="440"/>
      <c r="S337" s="440"/>
      <c r="T337" s="440"/>
      <c r="U337" s="440"/>
      <c r="V337" s="440"/>
      <c r="W337" s="440"/>
      <c r="X337" s="440"/>
      <c r="Y337" s="440"/>
      <c r="Z337" s="440"/>
      <c r="AA337" s="440"/>
      <c r="AB337" s="440"/>
      <c r="AC337" s="522"/>
      <c r="AD337" s="523"/>
      <c r="AE337" s="516"/>
      <c r="AF337" s="752"/>
      <c r="AG337" s="614"/>
    </row>
    <row r="338" spans="2:33" s="519" customFormat="1" ht="21.75" customHeight="1">
      <c r="B338" s="440"/>
      <c r="C338" s="440"/>
      <c r="D338" s="440"/>
      <c r="E338" s="440"/>
      <c r="F338" s="440"/>
      <c r="G338" s="440"/>
      <c r="H338" s="440"/>
      <c r="I338" s="440"/>
      <c r="J338" s="440"/>
      <c r="K338" s="440"/>
      <c r="L338" s="440"/>
      <c r="M338" s="440"/>
      <c r="N338" s="440"/>
      <c r="O338" s="440"/>
      <c r="P338" s="440"/>
      <c r="Q338" s="440"/>
      <c r="R338" s="440"/>
      <c r="S338" s="440"/>
      <c r="T338" s="440"/>
      <c r="U338" s="440"/>
      <c r="V338" s="440"/>
      <c r="W338" s="440"/>
      <c r="X338" s="440"/>
      <c r="Y338" s="440"/>
      <c r="Z338" s="440"/>
      <c r="AA338" s="440"/>
      <c r="AB338" s="440"/>
      <c r="AC338" s="522"/>
      <c r="AD338" s="523"/>
      <c r="AE338" s="516"/>
      <c r="AF338" s="752"/>
      <c r="AG338" s="614"/>
    </row>
    <row r="339" spans="2:33" s="519" customFormat="1" ht="21.75" customHeight="1">
      <c r="B339" s="440"/>
      <c r="C339" s="440"/>
      <c r="D339" s="440"/>
      <c r="E339" s="440"/>
      <c r="F339" s="440"/>
      <c r="G339" s="440"/>
      <c r="H339" s="440"/>
      <c r="I339" s="440"/>
      <c r="J339" s="440"/>
      <c r="K339" s="440"/>
      <c r="L339" s="440"/>
      <c r="M339" s="440"/>
      <c r="N339" s="440"/>
      <c r="O339" s="440"/>
      <c r="P339" s="440"/>
      <c r="Q339" s="440"/>
      <c r="R339" s="440"/>
      <c r="S339" s="440"/>
      <c r="T339" s="440"/>
      <c r="U339" s="440"/>
      <c r="V339" s="440"/>
      <c r="W339" s="440"/>
      <c r="X339" s="440"/>
      <c r="Y339" s="440"/>
      <c r="Z339" s="440"/>
      <c r="AA339" s="440"/>
      <c r="AB339" s="440"/>
      <c r="AC339" s="524"/>
      <c r="AD339" s="363"/>
      <c r="AE339" s="516"/>
      <c r="AF339" s="752"/>
      <c r="AG339" s="614"/>
    </row>
    <row r="340" spans="2:33" s="519" customFormat="1" ht="21.75" customHeight="1">
      <c r="B340" s="440"/>
      <c r="C340" s="440"/>
      <c r="D340" s="440"/>
      <c r="E340" s="440"/>
      <c r="F340" s="440"/>
      <c r="G340" s="440"/>
      <c r="H340" s="440"/>
      <c r="I340" s="440"/>
      <c r="J340" s="440"/>
      <c r="K340" s="440"/>
      <c r="L340" s="440"/>
      <c r="M340" s="440"/>
      <c r="N340" s="440"/>
      <c r="O340" s="440"/>
      <c r="P340" s="440"/>
      <c r="Q340" s="440"/>
      <c r="R340" s="440"/>
      <c r="S340" s="440"/>
      <c r="T340" s="440"/>
      <c r="U340" s="440"/>
      <c r="V340" s="440"/>
      <c r="W340" s="440"/>
      <c r="X340" s="440"/>
      <c r="Y340" s="440"/>
      <c r="Z340" s="440"/>
      <c r="AA340" s="440"/>
      <c r="AB340" s="440"/>
      <c r="AC340" s="524"/>
      <c r="AD340" s="363"/>
      <c r="AE340" s="516"/>
      <c r="AF340" s="752"/>
      <c r="AG340" s="614"/>
    </row>
    <row r="341" spans="2:33" s="519" customFormat="1" ht="21.75" customHeight="1">
      <c r="B341" s="440"/>
      <c r="C341" s="440"/>
      <c r="D341" s="440"/>
      <c r="E341" s="440"/>
      <c r="F341" s="440"/>
      <c r="G341" s="440"/>
      <c r="H341" s="440"/>
      <c r="I341" s="440"/>
      <c r="J341" s="440"/>
      <c r="K341" s="440"/>
      <c r="L341" s="440"/>
      <c r="M341" s="440"/>
      <c r="N341" s="440"/>
      <c r="O341" s="440"/>
      <c r="P341" s="440"/>
      <c r="Q341" s="440"/>
      <c r="R341" s="440"/>
      <c r="S341" s="440"/>
      <c r="T341" s="440"/>
      <c r="U341" s="440"/>
      <c r="V341" s="440"/>
      <c r="W341" s="440"/>
      <c r="X341" s="440"/>
      <c r="Y341" s="440"/>
      <c r="Z341" s="440"/>
      <c r="AA341" s="440"/>
      <c r="AB341" s="440"/>
      <c r="AC341" s="524"/>
      <c r="AD341" s="363"/>
      <c r="AE341" s="516"/>
      <c r="AF341" s="752"/>
      <c r="AG341" s="614"/>
    </row>
    <row r="342" spans="2:33" s="519" customFormat="1" ht="21.75" customHeight="1">
      <c r="B342" s="440"/>
      <c r="C342" s="440"/>
      <c r="D342" s="440"/>
      <c r="E342" s="440"/>
      <c r="F342" s="440"/>
      <c r="G342" s="440"/>
      <c r="H342" s="440"/>
      <c r="I342" s="440"/>
      <c r="J342" s="440"/>
      <c r="K342" s="440"/>
      <c r="L342" s="440"/>
      <c r="M342" s="440"/>
      <c r="N342" s="440"/>
      <c r="O342" s="440"/>
      <c r="P342" s="440"/>
      <c r="Q342" s="440"/>
      <c r="R342" s="440"/>
      <c r="S342" s="440"/>
      <c r="T342" s="440"/>
      <c r="U342" s="440"/>
      <c r="V342" s="440"/>
      <c r="W342" s="440"/>
      <c r="X342" s="440"/>
      <c r="Y342" s="440"/>
      <c r="Z342" s="440"/>
      <c r="AA342" s="440"/>
      <c r="AB342" s="440"/>
      <c r="AC342" s="524"/>
      <c r="AD342" s="363"/>
      <c r="AE342" s="516"/>
      <c r="AF342" s="752"/>
      <c r="AG342" s="614"/>
    </row>
    <row r="343" spans="2:33" s="519" customFormat="1" ht="21.75" customHeight="1">
      <c r="B343" s="440"/>
      <c r="C343" s="440"/>
      <c r="D343" s="440"/>
      <c r="E343" s="440"/>
      <c r="F343" s="440"/>
      <c r="G343" s="440"/>
      <c r="H343" s="440"/>
      <c r="I343" s="440"/>
      <c r="J343" s="440"/>
      <c r="K343" s="440"/>
      <c r="L343" s="440"/>
      <c r="M343" s="440"/>
      <c r="N343" s="440"/>
      <c r="O343" s="440"/>
      <c r="P343" s="440"/>
      <c r="Q343" s="440"/>
      <c r="R343" s="440"/>
      <c r="S343" s="440"/>
      <c r="T343" s="440"/>
      <c r="U343" s="440"/>
      <c r="V343" s="440"/>
      <c r="W343" s="440"/>
      <c r="X343" s="440"/>
      <c r="Y343" s="440"/>
      <c r="Z343" s="440"/>
      <c r="AA343" s="440"/>
      <c r="AB343" s="440"/>
      <c r="AC343" s="524"/>
      <c r="AD343" s="363"/>
      <c r="AE343" s="516"/>
      <c r="AF343" s="752"/>
      <c r="AG343" s="614"/>
    </row>
    <row r="344" spans="2:33" s="519" customFormat="1" ht="21.75" customHeight="1">
      <c r="B344" s="440"/>
      <c r="C344" s="440"/>
      <c r="D344" s="440"/>
      <c r="E344" s="440"/>
      <c r="F344" s="440"/>
      <c r="G344" s="440"/>
      <c r="H344" s="440"/>
      <c r="I344" s="440"/>
      <c r="J344" s="440"/>
      <c r="K344" s="440"/>
      <c r="L344" s="440"/>
      <c r="M344" s="440"/>
      <c r="N344" s="440"/>
      <c r="O344" s="440"/>
      <c r="P344" s="440"/>
      <c r="Q344" s="440"/>
      <c r="R344" s="440"/>
      <c r="S344" s="440"/>
      <c r="T344" s="440"/>
      <c r="U344" s="440"/>
      <c r="V344" s="440"/>
      <c r="W344" s="440"/>
      <c r="X344" s="440"/>
      <c r="Y344" s="440"/>
      <c r="Z344" s="440"/>
      <c r="AA344" s="440"/>
      <c r="AB344" s="440"/>
      <c r="AC344" s="524"/>
      <c r="AD344" s="363"/>
      <c r="AE344" s="516"/>
      <c r="AF344" s="752"/>
      <c r="AG344" s="614"/>
    </row>
    <row r="345" spans="2:33" s="519" customFormat="1" ht="21.75" customHeight="1">
      <c r="B345" s="440"/>
      <c r="C345" s="440"/>
      <c r="D345" s="440"/>
      <c r="E345" s="440"/>
      <c r="F345" s="440"/>
      <c r="G345" s="440"/>
      <c r="H345" s="440"/>
      <c r="I345" s="440"/>
      <c r="J345" s="440"/>
      <c r="K345" s="440"/>
      <c r="L345" s="440"/>
      <c r="M345" s="440"/>
      <c r="N345" s="440"/>
      <c r="O345" s="440"/>
      <c r="P345" s="440"/>
      <c r="Q345" s="440"/>
      <c r="R345" s="440"/>
      <c r="S345" s="440"/>
      <c r="T345" s="440"/>
      <c r="U345" s="440"/>
      <c r="V345" s="440"/>
      <c r="W345" s="440"/>
      <c r="X345" s="440"/>
      <c r="Y345" s="440"/>
      <c r="Z345" s="440"/>
      <c r="AA345" s="440"/>
      <c r="AB345" s="440"/>
      <c r="AC345" s="524"/>
      <c r="AD345" s="363"/>
      <c r="AE345" s="516"/>
      <c r="AF345" s="752"/>
      <c r="AG345" s="614"/>
    </row>
    <row r="346" spans="2:33" s="519" customFormat="1" ht="21.75" customHeight="1">
      <c r="B346" s="440"/>
      <c r="C346" s="440"/>
      <c r="D346" s="440"/>
      <c r="E346" s="440"/>
      <c r="F346" s="440"/>
      <c r="G346" s="440"/>
      <c r="H346" s="440"/>
      <c r="I346" s="440"/>
      <c r="J346" s="440"/>
      <c r="K346" s="440"/>
      <c r="L346" s="440"/>
      <c r="M346" s="440"/>
      <c r="N346" s="440"/>
      <c r="O346" s="440"/>
      <c r="P346" s="440"/>
      <c r="Q346" s="440"/>
      <c r="R346" s="440"/>
      <c r="S346" s="440"/>
      <c r="T346" s="440"/>
      <c r="U346" s="440"/>
      <c r="V346" s="440"/>
      <c r="W346" s="440"/>
      <c r="X346" s="440"/>
      <c r="Y346" s="440"/>
      <c r="Z346" s="440"/>
      <c r="AA346" s="440"/>
      <c r="AB346" s="440"/>
      <c r="AC346" s="524"/>
      <c r="AD346" s="363"/>
      <c r="AE346" s="516"/>
      <c r="AF346" s="752"/>
      <c r="AG346" s="614"/>
    </row>
    <row r="347" spans="2:33" s="519" customFormat="1" ht="21.75" customHeight="1">
      <c r="B347" s="440"/>
      <c r="C347" s="440"/>
      <c r="D347" s="440"/>
      <c r="E347" s="440"/>
      <c r="F347" s="440"/>
      <c r="G347" s="440"/>
      <c r="H347" s="440"/>
      <c r="I347" s="440"/>
      <c r="J347" s="440"/>
      <c r="K347" s="440"/>
      <c r="L347" s="440"/>
      <c r="M347" s="440"/>
      <c r="N347" s="440"/>
      <c r="O347" s="440"/>
      <c r="P347" s="440"/>
      <c r="Q347" s="440"/>
      <c r="R347" s="440"/>
      <c r="S347" s="440"/>
      <c r="T347" s="440"/>
      <c r="U347" s="440"/>
      <c r="V347" s="440"/>
      <c r="W347" s="440"/>
      <c r="X347" s="440"/>
      <c r="Y347" s="440"/>
      <c r="Z347" s="440"/>
      <c r="AA347" s="440"/>
      <c r="AB347" s="440"/>
      <c r="AC347" s="524"/>
      <c r="AD347" s="363"/>
      <c r="AE347" s="516"/>
      <c r="AF347" s="752"/>
      <c r="AG347" s="614"/>
    </row>
    <row r="348" spans="2:33" s="519" customFormat="1" ht="21.75" customHeight="1">
      <c r="B348" s="440"/>
      <c r="C348" s="440"/>
      <c r="D348" s="440"/>
      <c r="E348" s="440"/>
      <c r="F348" s="440"/>
      <c r="G348" s="440"/>
      <c r="H348" s="440"/>
      <c r="I348" s="440"/>
      <c r="J348" s="440"/>
      <c r="K348" s="440"/>
      <c r="L348" s="440"/>
      <c r="M348" s="440"/>
      <c r="N348" s="440"/>
      <c r="O348" s="440"/>
      <c r="P348" s="440"/>
      <c r="Q348" s="440"/>
      <c r="R348" s="440"/>
      <c r="S348" s="440"/>
      <c r="T348" s="440"/>
      <c r="U348" s="440"/>
      <c r="V348" s="440"/>
      <c r="W348" s="440"/>
      <c r="X348" s="440"/>
      <c r="Y348" s="440"/>
      <c r="Z348" s="440"/>
      <c r="AA348" s="440"/>
      <c r="AB348" s="440"/>
      <c r="AC348" s="524"/>
      <c r="AD348" s="363"/>
      <c r="AE348" s="516"/>
      <c r="AF348" s="752"/>
      <c r="AG348" s="614"/>
    </row>
    <row r="349" spans="2:33" s="519" customFormat="1" ht="21.75" customHeight="1">
      <c r="B349" s="440"/>
      <c r="C349" s="440"/>
      <c r="D349" s="440"/>
      <c r="E349" s="440"/>
      <c r="F349" s="440"/>
      <c r="G349" s="440"/>
      <c r="H349" s="440"/>
      <c r="I349" s="440"/>
      <c r="J349" s="440"/>
      <c r="K349" s="440"/>
      <c r="L349" s="440"/>
      <c r="M349" s="440"/>
      <c r="N349" s="440"/>
      <c r="O349" s="440"/>
      <c r="P349" s="440"/>
      <c r="Q349" s="440"/>
      <c r="R349" s="440"/>
      <c r="S349" s="440"/>
      <c r="T349" s="440"/>
      <c r="U349" s="440"/>
      <c r="V349" s="440"/>
      <c r="W349" s="440"/>
      <c r="X349" s="440"/>
      <c r="Y349" s="440"/>
      <c r="Z349" s="440"/>
      <c r="AA349" s="440"/>
      <c r="AB349" s="440"/>
      <c r="AC349" s="524"/>
      <c r="AD349" s="363"/>
      <c r="AE349" s="516"/>
      <c r="AF349" s="752"/>
      <c r="AG349" s="614"/>
    </row>
    <row r="350" spans="2:33" s="519" customFormat="1" ht="21.75" customHeight="1">
      <c r="B350" s="440"/>
      <c r="C350" s="440"/>
      <c r="D350" s="440"/>
      <c r="E350" s="440"/>
      <c r="F350" s="440"/>
      <c r="G350" s="440"/>
      <c r="H350" s="440"/>
      <c r="I350" s="440"/>
      <c r="J350" s="440"/>
      <c r="K350" s="440"/>
      <c r="L350" s="440"/>
      <c r="M350" s="440"/>
      <c r="N350" s="440"/>
      <c r="O350" s="440"/>
      <c r="P350" s="440"/>
      <c r="Q350" s="440"/>
      <c r="R350" s="440"/>
      <c r="S350" s="440"/>
      <c r="T350" s="440"/>
      <c r="U350" s="440"/>
      <c r="V350" s="440"/>
      <c r="W350" s="440"/>
      <c r="X350" s="440"/>
      <c r="Y350" s="440"/>
      <c r="Z350" s="440"/>
      <c r="AA350" s="440"/>
      <c r="AB350" s="440"/>
      <c r="AC350" s="524"/>
      <c r="AD350" s="363"/>
      <c r="AE350" s="516"/>
      <c r="AF350" s="752"/>
      <c r="AG350" s="614"/>
    </row>
    <row r="351" spans="2:33" s="519" customFormat="1" ht="21.75" customHeight="1">
      <c r="B351" s="440"/>
      <c r="C351" s="440"/>
      <c r="D351" s="440"/>
      <c r="E351" s="440"/>
      <c r="F351" s="440"/>
      <c r="G351" s="440"/>
      <c r="H351" s="440"/>
      <c r="I351" s="440"/>
      <c r="J351" s="440"/>
      <c r="K351" s="440"/>
      <c r="L351" s="440"/>
      <c r="M351" s="440"/>
      <c r="N351" s="440"/>
      <c r="O351" s="440"/>
      <c r="P351" s="440"/>
      <c r="Q351" s="440"/>
      <c r="R351" s="440"/>
      <c r="S351" s="440"/>
      <c r="T351" s="440"/>
      <c r="U351" s="440"/>
      <c r="V351" s="440"/>
      <c r="W351" s="440"/>
      <c r="X351" s="440"/>
      <c r="Y351" s="440"/>
      <c r="Z351" s="440"/>
      <c r="AA351" s="440"/>
      <c r="AB351" s="440"/>
      <c r="AC351" s="524"/>
      <c r="AD351" s="363"/>
      <c r="AE351" s="516"/>
      <c r="AF351" s="752"/>
      <c r="AG351" s="614"/>
    </row>
    <row r="352" spans="2:33" s="519" customFormat="1" ht="21.75" customHeight="1">
      <c r="B352" s="440"/>
      <c r="C352" s="440"/>
      <c r="D352" s="440"/>
      <c r="E352" s="440"/>
      <c r="F352" s="440"/>
      <c r="G352" s="440"/>
      <c r="H352" s="440"/>
      <c r="I352" s="440"/>
      <c r="J352" s="440"/>
      <c r="K352" s="440"/>
      <c r="L352" s="440"/>
      <c r="M352" s="440"/>
      <c r="N352" s="440"/>
      <c r="O352" s="440"/>
      <c r="P352" s="440"/>
      <c r="Q352" s="440"/>
      <c r="R352" s="440"/>
      <c r="S352" s="440"/>
      <c r="T352" s="440"/>
      <c r="U352" s="440"/>
      <c r="V352" s="440"/>
      <c r="W352" s="440"/>
      <c r="X352" s="440"/>
      <c r="Y352" s="440"/>
      <c r="Z352" s="440"/>
      <c r="AA352" s="440"/>
      <c r="AB352" s="440"/>
      <c r="AC352" s="524"/>
      <c r="AD352" s="363"/>
      <c r="AE352" s="516"/>
      <c r="AF352" s="752"/>
      <c r="AG352" s="614"/>
    </row>
    <row r="353" spans="2:33" s="519" customFormat="1" ht="21.75" customHeight="1">
      <c r="B353" s="440"/>
      <c r="C353" s="440"/>
      <c r="D353" s="440"/>
      <c r="E353" s="440"/>
      <c r="F353" s="440"/>
      <c r="G353" s="440"/>
      <c r="H353" s="440"/>
      <c r="I353" s="440"/>
      <c r="J353" s="440"/>
      <c r="K353" s="440"/>
      <c r="L353" s="440"/>
      <c r="M353" s="440"/>
      <c r="N353" s="440"/>
      <c r="O353" s="440"/>
      <c r="P353" s="440"/>
      <c r="Q353" s="440"/>
      <c r="R353" s="440"/>
      <c r="S353" s="440"/>
      <c r="T353" s="440"/>
      <c r="U353" s="440"/>
      <c r="V353" s="440"/>
      <c r="W353" s="440"/>
      <c r="X353" s="440"/>
      <c r="Y353" s="440"/>
      <c r="Z353" s="440"/>
      <c r="AA353" s="440"/>
      <c r="AB353" s="440"/>
      <c r="AC353" s="524"/>
      <c r="AD353" s="363"/>
      <c r="AE353" s="516"/>
      <c r="AF353" s="752"/>
      <c r="AG353" s="614"/>
    </row>
    <row r="354" spans="2:33" s="519" customFormat="1" ht="21.75" customHeight="1">
      <c r="B354" s="440"/>
      <c r="C354" s="440"/>
      <c r="D354" s="440"/>
      <c r="E354" s="440"/>
      <c r="F354" s="440"/>
      <c r="G354" s="440"/>
      <c r="H354" s="440"/>
      <c r="I354" s="440"/>
      <c r="J354" s="440"/>
      <c r="K354" s="440"/>
      <c r="L354" s="440"/>
      <c r="M354" s="440"/>
      <c r="N354" s="440"/>
      <c r="O354" s="440"/>
      <c r="P354" s="440"/>
      <c r="Q354" s="440"/>
      <c r="R354" s="440"/>
      <c r="S354" s="440"/>
      <c r="T354" s="440"/>
      <c r="U354" s="440"/>
      <c r="V354" s="440"/>
      <c r="W354" s="440"/>
      <c r="X354" s="440"/>
      <c r="Y354" s="440"/>
      <c r="Z354" s="440"/>
      <c r="AA354" s="440"/>
      <c r="AB354" s="440"/>
      <c r="AC354" s="524"/>
      <c r="AD354" s="363"/>
      <c r="AE354" s="516"/>
      <c r="AF354" s="752"/>
      <c r="AG354" s="614"/>
    </row>
    <row r="355" spans="2:33" s="519" customFormat="1" ht="21.75" customHeight="1">
      <c r="B355" s="440"/>
      <c r="C355" s="440"/>
      <c r="D355" s="440"/>
      <c r="E355" s="440"/>
      <c r="F355" s="440"/>
      <c r="G355" s="440"/>
      <c r="H355" s="440"/>
      <c r="I355" s="440"/>
      <c r="J355" s="440"/>
      <c r="K355" s="440"/>
      <c r="L355" s="440"/>
      <c r="M355" s="440"/>
      <c r="N355" s="440"/>
      <c r="O355" s="440"/>
      <c r="P355" s="440"/>
      <c r="Q355" s="440"/>
      <c r="R355" s="440"/>
      <c r="S355" s="440"/>
      <c r="T355" s="440"/>
      <c r="U355" s="440"/>
      <c r="V355" s="440"/>
      <c r="W355" s="440"/>
      <c r="X355" s="440"/>
      <c r="Y355" s="440"/>
      <c r="Z355" s="440"/>
      <c r="AA355" s="440"/>
      <c r="AB355" s="440"/>
      <c r="AC355" s="524"/>
      <c r="AD355" s="363"/>
      <c r="AE355" s="516"/>
      <c r="AF355" s="752"/>
      <c r="AG355" s="614"/>
    </row>
    <row r="356" spans="2:33" s="519" customFormat="1" ht="21.75" customHeight="1">
      <c r="B356" s="440"/>
      <c r="C356" s="440"/>
      <c r="D356" s="440"/>
      <c r="E356" s="440"/>
      <c r="F356" s="440"/>
      <c r="G356" s="440"/>
      <c r="H356" s="440"/>
      <c r="I356" s="440"/>
      <c r="J356" s="440"/>
      <c r="K356" s="440"/>
      <c r="L356" s="440"/>
      <c r="M356" s="440"/>
      <c r="N356" s="440"/>
      <c r="O356" s="440"/>
      <c r="P356" s="440"/>
      <c r="Q356" s="440"/>
      <c r="R356" s="440"/>
      <c r="S356" s="440"/>
      <c r="T356" s="440"/>
      <c r="U356" s="440"/>
      <c r="V356" s="440"/>
      <c r="W356" s="440"/>
      <c r="X356" s="440"/>
      <c r="Y356" s="440"/>
      <c r="Z356" s="440"/>
      <c r="AA356" s="440"/>
      <c r="AB356" s="440"/>
      <c r="AC356" s="524"/>
      <c r="AD356" s="363"/>
      <c r="AE356" s="516"/>
      <c r="AF356" s="752"/>
      <c r="AG356" s="614"/>
    </row>
    <row r="357" spans="2:33" s="519" customFormat="1" ht="21.75" customHeight="1">
      <c r="B357" s="440"/>
      <c r="C357" s="440"/>
      <c r="D357" s="440"/>
      <c r="E357" s="440"/>
      <c r="F357" s="440"/>
      <c r="G357" s="440"/>
      <c r="H357" s="440"/>
      <c r="I357" s="440"/>
      <c r="J357" s="440"/>
      <c r="K357" s="440"/>
      <c r="L357" s="440"/>
      <c r="M357" s="440"/>
      <c r="N357" s="440"/>
      <c r="O357" s="440"/>
      <c r="P357" s="440"/>
      <c r="Q357" s="440"/>
      <c r="R357" s="440"/>
      <c r="S357" s="440"/>
      <c r="T357" s="440"/>
      <c r="U357" s="440"/>
      <c r="V357" s="440"/>
      <c r="W357" s="440"/>
      <c r="X357" s="440"/>
      <c r="Y357" s="440"/>
      <c r="Z357" s="440"/>
      <c r="AA357" s="440"/>
      <c r="AB357" s="440"/>
      <c r="AC357" s="524"/>
      <c r="AD357" s="363"/>
      <c r="AE357" s="516"/>
      <c r="AF357" s="752"/>
      <c r="AG357" s="614"/>
    </row>
    <row r="358" spans="2:33" s="519" customFormat="1" ht="21.75" customHeight="1">
      <c r="B358" s="440"/>
      <c r="C358" s="440"/>
      <c r="D358" s="440"/>
      <c r="E358" s="440"/>
      <c r="F358" s="440"/>
      <c r="G358" s="440"/>
      <c r="H358" s="440"/>
      <c r="I358" s="440"/>
      <c r="J358" s="440"/>
      <c r="K358" s="440"/>
      <c r="L358" s="440"/>
      <c r="M358" s="440"/>
      <c r="N358" s="440"/>
      <c r="O358" s="440"/>
      <c r="P358" s="440"/>
      <c r="Q358" s="440"/>
      <c r="R358" s="440"/>
      <c r="S358" s="440"/>
      <c r="T358" s="440"/>
      <c r="U358" s="440"/>
      <c r="V358" s="440"/>
      <c r="W358" s="440"/>
      <c r="X358" s="440"/>
      <c r="Y358" s="440"/>
      <c r="Z358" s="440"/>
      <c r="AA358" s="440"/>
      <c r="AB358" s="440"/>
      <c r="AC358" s="524"/>
      <c r="AD358" s="363"/>
      <c r="AE358" s="516"/>
      <c r="AF358" s="752"/>
      <c r="AG358" s="614"/>
    </row>
    <row r="359" spans="2:33" s="519" customFormat="1" ht="21.75" customHeight="1">
      <c r="B359" s="440"/>
      <c r="C359" s="440"/>
      <c r="D359" s="440"/>
      <c r="E359" s="440"/>
      <c r="F359" s="440"/>
      <c r="G359" s="440"/>
      <c r="H359" s="440"/>
      <c r="I359" s="440"/>
      <c r="J359" s="440"/>
      <c r="K359" s="440"/>
      <c r="L359" s="440"/>
      <c r="M359" s="440"/>
      <c r="N359" s="440"/>
      <c r="O359" s="440"/>
      <c r="P359" s="440"/>
      <c r="Q359" s="440"/>
      <c r="R359" s="440"/>
      <c r="S359" s="440"/>
      <c r="T359" s="440"/>
      <c r="U359" s="440"/>
      <c r="V359" s="440"/>
      <c r="W359" s="440"/>
      <c r="X359" s="440"/>
      <c r="Y359" s="440"/>
      <c r="Z359" s="440"/>
      <c r="AA359" s="440"/>
      <c r="AB359" s="440"/>
      <c r="AC359" s="524"/>
      <c r="AD359" s="363"/>
      <c r="AE359" s="516"/>
      <c r="AF359" s="752"/>
      <c r="AG359" s="614"/>
    </row>
    <row r="360" spans="2:33" s="519" customFormat="1" ht="21.75" customHeight="1">
      <c r="B360" s="440"/>
      <c r="C360" s="440"/>
      <c r="D360" s="440"/>
      <c r="E360" s="440"/>
      <c r="F360" s="440"/>
      <c r="G360" s="440"/>
      <c r="H360" s="440"/>
      <c r="I360" s="440"/>
      <c r="J360" s="440"/>
      <c r="K360" s="440"/>
      <c r="L360" s="440"/>
      <c r="M360" s="440"/>
      <c r="N360" s="440"/>
      <c r="O360" s="440"/>
      <c r="P360" s="440"/>
      <c r="Q360" s="440"/>
      <c r="R360" s="440"/>
      <c r="S360" s="440"/>
      <c r="T360" s="440"/>
      <c r="U360" s="440"/>
      <c r="V360" s="440"/>
      <c r="W360" s="440"/>
      <c r="X360" s="440"/>
      <c r="Y360" s="440"/>
      <c r="Z360" s="440"/>
      <c r="AA360" s="440"/>
      <c r="AB360" s="440"/>
      <c r="AC360" s="524"/>
      <c r="AD360" s="363"/>
      <c r="AE360" s="516"/>
      <c r="AF360" s="752"/>
      <c r="AG360" s="614"/>
    </row>
    <row r="361" spans="2:33" s="519" customFormat="1" ht="21.75" customHeight="1">
      <c r="B361" s="440"/>
      <c r="C361" s="440"/>
      <c r="D361" s="440"/>
      <c r="E361" s="440"/>
      <c r="F361" s="440"/>
      <c r="G361" s="440"/>
      <c r="H361" s="440"/>
      <c r="I361" s="440"/>
      <c r="J361" s="440"/>
      <c r="K361" s="440"/>
      <c r="L361" s="440"/>
      <c r="M361" s="440"/>
      <c r="N361" s="440"/>
      <c r="O361" s="440"/>
      <c r="P361" s="440"/>
      <c r="Q361" s="440"/>
      <c r="R361" s="440"/>
      <c r="S361" s="440"/>
      <c r="T361" s="440"/>
      <c r="U361" s="440"/>
      <c r="V361" s="440"/>
      <c r="W361" s="440"/>
      <c r="X361" s="440"/>
      <c r="Y361" s="440"/>
      <c r="Z361" s="440"/>
      <c r="AA361" s="440"/>
      <c r="AB361" s="440"/>
      <c r="AC361" s="524"/>
      <c r="AD361" s="363"/>
      <c r="AE361" s="516"/>
      <c r="AF361" s="752"/>
      <c r="AG361" s="614"/>
    </row>
    <row r="362" spans="2:33" s="519" customFormat="1" ht="21.75" customHeight="1">
      <c r="B362" s="440"/>
      <c r="C362" s="440"/>
      <c r="D362" s="440"/>
      <c r="E362" s="440"/>
      <c r="F362" s="440"/>
      <c r="G362" s="440"/>
      <c r="H362" s="440"/>
      <c r="I362" s="440"/>
      <c r="J362" s="440"/>
      <c r="K362" s="440"/>
      <c r="L362" s="440"/>
      <c r="M362" s="440"/>
      <c r="N362" s="440"/>
      <c r="O362" s="440"/>
      <c r="P362" s="440"/>
      <c r="Q362" s="440"/>
      <c r="R362" s="440"/>
      <c r="S362" s="440"/>
      <c r="T362" s="440"/>
      <c r="U362" s="440"/>
      <c r="V362" s="440"/>
      <c r="W362" s="440"/>
      <c r="X362" s="440"/>
      <c r="Y362" s="440"/>
      <c r="Z362" s="440"/>
      <c r="AA362" s="440"/>
      <c r="AB362" s="440"/>
      <c r="AC362" s="524"/>
      <c r="AD362" s="363"/>
      <c r="AE362" s="516"/>
      <c r="AF362" s="752"/>
      <c r="AG362" s="614"/>
    </row>
    <row r="363" spans="2:33" s="519" customFormat="1" ht="21.75" customHeight="1">
      <c r="B363" s="440"/>
      <c r="C363" s="440"/>
      <c r="D363" s="440"/>
      <c r="E363" s="440"/>
      <c r="F363" s="440"/>
      <c r="G363" s="440"/>
      <c r="H363" s="440"/>
      <c r="I363" s="440"/>
      <c r="J363" s="440"/>
      <c r="K363" s="440"/>
      <c r="L363" s="440"/>
      <c r="M363" s="440"/>
      <c r="N363" s="440"/>
      <c r="O363" s="440"/>
      <c r="P363" s="440"/>
      <c r="Q363" s="440"/>
      <c r="R363" s="440"/>
      <c r="S363" s="440"/>
      <c r="T363" s="440"/>
      <c r="U363" s="440"/>
      <c r="V363" s="440"/>
      <c r="W363" s="440"/>
      <c r="X363" s="440"/>
      <c r="Y363" s="440"/>
      <c r="Z363" s="440"/>
      <c r="AA363" s="440"/>
      <c r="AB363" s="440"/>
      <c r="AC363" s="524"/>
      <c r="AD363" s="363"/>
      <c r="AE363" s="516"/>
      <c r="AF363" s="752"/>
      <c r="AG363" s="614"/>
    </row>
    <row r="364" spans="2:33" s="519" customFormat="1" ht="21.75" customHeight="1">
      <c r="B364" s="440"/>
      <c r="C364" s="440"/>
      <c r="D364" s="440"/>
      <c r="E364" s="440"/>
      <c r="F364" s="440"/>
      <c r="G364" s="440"/>
      <c r="H364" s="440"/>
      <c r="I364" s="440"/>
      <c r="J364" s="440"/>
      <c r="K364" s="440"/>
      <c r="L364" s="440"/>
      <c r="M364" s="440"/>
      <c r="N364" s="440"/>
      <c r="O364" s="440"/>
      <c r="P364" s="440"/>
      <c r="Q364" s="440"/>
      <c r="R364" s="440"/>
      <c r="S364" s="440"/>
      <c r="T364" s="440"/>
      <c r="U364" s="440"/>
      <c r="V364" s="440"/>
      <c r="W364" s="440"/>
      <c r="X364" s="440"/>
      <c r="Y364" s="440"/>
      <c r="Z364" s="440"/>
      <c r="AA364" s="440"/>
      <c r="AB364" s="440"/>
      <c r="AC364" s="524"/>
      <c r="AD364" s="363"/>
      <c r="AE364" s="516"/>
      <c r="AF364" s="752"/>
      <c r="AG364" s="614"/>
    </row>
    <row r="365" spans="2:33" s="519" customFormat="1" ht="21.75" customHeight="1">
      <c r="B365" s="440"/>
      <c r="C365" s="440"/>
      <c r="D365" s="440"/>
      <c r="E365" s="440"/>
      <c r="F365" s="440"/>
      <c r="G365" s="440"/>
      <c r="H365" s="440"/>
      <c r="I365" s="440"/>
      <c r="J365" s="440"/>
      <c r="K365" s="440"/>
      <c r="L365" s="440"/>
      <c r="M365" s="440"/>
      <c r="N365" s="440"/>
      <c r="O365" s="440"/>
      <c r="P365" s="440"/>
      <c r="Q365" s="440"/>
      <c r="R365" s="440"/>
      <c r="S365" s="440"/>
      <c r="T365" s="440"/>
      <c r="U365" s="440"/>
      <c r="V365" s="440"/>
      <c r="W365" s="440"/>
      <c r="X365" s="440"/>
      <c r="Y365" s="440"/>
      <c r="Z365" s="440"/>
      <c r="AA365" s="440"/>
      <c r="AB365" s="440"/>
      <c r="AC365" s="524"/>
      <c r="AD365" s="363"/>
      <c r="AE365" s="516"/>
      <c r="AF365" s="752"/>
      <c r="AG365" s="614"/>
    </row>
    <row r="366" spans="2:33" s="519" customFormat="1" ht="21.75" customHeight="1">
      <c r="B366" s="440"/>
      <c r="C366" s="440"/>
      <c r="D366" s="440"/>
      <c r="E366" s="440"/>
      <c r="F366" s="440"/>
      <c r="G366" s="440"/>
      <c r="H366" s="440"/>
      <c r="I366" s="440"/>
      <c r="J366" s="440"/>
      <c r="K366" s="440"/>
      <c r="L366" s="440"/>
      <c r="M366" s="440"/>
      <c r="N366" s="440"/>
      <c r="O366" s="440"/>
      <c r="P366" s="440"/>
      <c r="Q366" s="440"/>
      <c r="R366" s="440"/>
      <c r="S366" s="440"/>
      <c r="T366" s="440"/>
      <c r="U366" s="440"/>
      <c r="V366" s="440"/>
      <c r="W366" s="440"/>
      <c r="X366" s="440"/>
      <c r="Y366" s="440"/>
      <c r="Z366" s="440"/>
      <c r="AA366" s="440"/>
      <c r="AB366" s="440"/>
      <c r="AC366" s="524"/>
      <c r="AD366" s="363"/>
      <c r="AE366" s="516"/>
      <c r="AF366" s="752"/>
      <c r="AG366" s="614"/>
    </row>
    <row r="367" spans="2:33" s="519" customFormat="1" ht="21.75" customHeight="1">
      <c r="B367" s="440"/>
      <c r="C367" s="440"/>
      <c r="D367" s="440"/>
      <c r="E367" s="440"/>
      <c r="F367" s="440"/>
      <c r="G367" s="440"/>
      <c r="H367" s="440"/>
      <c r="I367" s="440"/>
      <c r="J367" s="440"/>
      <c r="K367" s="440"/>
      <c r="L367" s="440"/>
      <c r="M367" s="440"/>
      <c r="N367" s="440"/>
      <c r="O367" s="440"/>
      <c r="P367" s="440"/>
      <c r="Q367" s="440"/>
      <c r="R367" s="440"/>
      <c r="S367" s="440"/>
      <c r="T367" s="440"/>
      <c r="U367" s="440"/>
      <c r="V367" s="440"/>
      <c r="W367" s="440"/>
      <c r="X367" s="440"/>
      <c r="Y367" s="440"/>
      <c r="Z367" s="440"/>
      <c r="AA367" s="440"/>
      <c r="AB367" s="440"/>
      <c r="AC367" s="524"/>
      <c r="AD367" s="363"/>
      <c r="AE367" s="516"/>
      <c r="AF367" s="752"/>
      <c r="AG367" s="614"/>
    </row>
    <row r="368" spans="2:33" s="519" customFormat="1" ht="21.75" customHeight="1">
      <c r="B368" s="440"/>
      <c r="C368" s="440"/>
      <c r="D368" s="440"/>
      <c r="E368" s="440"/>
      <c r="F368" s="440"/>
      <c r="G368" s="440"/>
      <c r="H368" s="440"/>
      <c r="I368" s="440"/>
      <c r="J368" s="440"/>
      <c r="K368" s="440"/>
      <c r="L368" s="440"/>
      <c r="M368" s="440"/>
      <c r="N368" s="440"/>
      <c r="O368" s="440"/>
      <c r="P368" s="440"/>
      <c r="Q368" s="440"/>
      <c r="R368" s="440"/>
      <c r="S368" s="440"/>
      <c r="T368" s="440"/>
      <c r="U368" s="440"/>
      <c r="V368" s="440"/>
      <c r="W368" s="440"/>
      <c r="X368" s="440"/>
      <c r="Y368" s="440"/>
      <c r="Z368" s="440"/>
      <c r="AA368" s="440"/>
      <c r="AB368" s="440"/>
      <c r="AC368" s="524"/>
      <c r="AD368" s="363"/>
      <c r="AE368" s="516"/>
      <c r="AF368" s="752"/>
      <c r="AG368" s="614"/>
    </row>
    <row r="369" spans="2:33" s="519" customFormat="1" ht="21.75" customHeight="1">
      <c r="B369" s="440"/>
      <c r="C369" s="440"/>
      <c r="D369" s="440"/>
      <c r="E369" s="440"/>
      <c r="F369" s="440"/>
      <c r="G369" s="440"/>
      <c r="H369" s="440"/>
      <c r="I369" s="440"/>
      <c r="J369" s="440"/>
      <c r="K369" s="440"/>
      <c r="L369" s="440"/>
      <c r="M369" s="440"/>
      <c r="N369" s="440"/>
      <c r="O369" s="440"/>
      <c r="P369" s="440"/>
      <c r="Q369" s="440"/>
      <c r="R369" s="440"/>
      <c r="S369" s="440"/>
      <c r="T369" s="440"/>
      <c r="U369" s="440"/>
      <c r="V369" s="440"/>
      <c r="W369" s="440"/>
      <c r="X369" s="440"/>
      <c r="Y369" s="440"/>
      <c r="Z369" s="440"/>
      <c r="AA369" s="440"/>
      <c r="AB369" s="440"/>
      <c r="AC369" s="524"/>
      <c r="AD369" s="363"/>
      <c r="AE369" s="516"/>
      <c r="AF369" s="752"/>
      <c r="AG369" s="614"/>
    </row>
    <row r="370" spans="2:33" s="519" customFormat="1" ht="21.75" customHeight="1">
      <c r="B370" s="440"/>
      <c r="C370" s="440"/>
      <c r="D370" s="440"/>
      <c r="E370" s="440"/>
      <c r="F370" s="440"/>
      <c r="G370" s="440"/>
      <c r="H370" s="440"/>
      <c r="I370" s="440"/>
      <c r="J370" s="440"/>
      <c r="K370" s="440"/>
      <c r="L370" s="440"/>
      <c r="M370" s="440"/>
      <c r="N370" s="440"/>
      <c r="O370" s="440"/>
      <c r="P370" s="440"/>
      <c r="Q370" s="440"/>
      <c r="R370" s="440"/>
      <c r="S370" s="440"/>
      <c r="T370" s="440"/>
      <c r="U370" s="440"/>
      <c r="V370" s="440"/>
      <c r="W370" s="440"/>
      <c r="X370" s="440"/>
      <c r="Y370" s="440"/>
      <c r="Z370" s="440"/>
      <c r="AA370" s="440"/>
      <c r="AB370" s="440"/>
      <c r="AC370" s="524"/>
      <c r="AD370" s="363"/>
      <c r="AE370" s="516"/>
      <c r="AF370" s="752"/>
      <c r="AG370" s="614"/>
    </row>
    <row r="371" spans="2:33" s="519" customFormat="1" ht="21.75" customHeight="1">
      <c r="B371" s="440"/>
      <c r="C371" s="440"/>
      <c r="D371" s="440"/>
      <c r="E371" s="440"/>
      <c r="F371" s="440"/>
      <c r="G371" s="440"/>
      <c r="H371" s="440"/>
      <c r="I371" s="440"/>
      <c r="J371" s="440"/>
      <c r="K371" s="440"/>
      <c r="L371" s="440"/>
      <c r="M371" s="440"/>
      <c r="N371" s="440"/>
      <c r="O371" s="440"/>
      <c r="P371" s="440"/>
      <c r="Q371" s="440"/>
      <c r="R371" s="440"/>
      <c r="S371" s="440"/>
      <c r="T371" s="440"/>
      <c r="U371" s="440"/>
      <c r="V371" s="440"/>
      <c r="W371" s="440"/>
      <c r="X371" s="440"/>
      <c r="Y371" s="440"/>
      <c r="Z371" s="440"/>
      <c r="AA371" s="440"/>
      <c r="AB371" s="440"/>
      <c r="AC371" s="524"/>
      <c r="AD371" s="363"/>
      <c r="AE371" s="516"/>
      <c r="AF371" s="752"/>
      <c r="AG371" s="614"/>
    </row>
    <row r="372" spans="2:33" s="519" customFormat="1" ht="21.75" customHeight="1">
      <c r="B372" s="440"/>
      <c r="C372" s="440"/>
      <c r="D372" s="440"/>
      <c r="E372" s="440"/>
      <c r="F372" s="440"/>
      <c r="G372" s="440"/>
      <c r="H372" s="440"/>
      <c r="I372" s="440"/>
      <c r="J372" s="440"/>
      <c r="K372" s="440"/>
      <c r="L372" s="440"/>
      <c r="M372" s="440"/>
      <c r="N372" s="440"/>
      <c r="O372" s="440"/>
      <c r="P372" s="440"/>
      <c r="Q372" s="440"/>
      <c r="R372" s="440"/>
      <c r="S372" s="440"/>
      <c r="T372" s="440"/>
      <c r="U372" s="440"/>
      <c r="V372" s="440"/>
      <c r="W372" s="440"/>
      <c r="X372" s="440"/>
      <c r="Y372" s="440"/>
      <c r="Z372" s="440"/>
      <c r="AA372" s="440"/>
      <c r="AB372" s="440"/>
      <c r="AC372" s="524"/>
      <c r="AD372" s="363"/>
      <c r="AE372" s="516"/>
      <c r="AF372" s="752"/>
      <c r="AG372" s="614"/>
    </row>
    <row r="373" spans="2:33" s="519" customFormat="1" ht="21.75" customHeight="1">
      <c r="B373" s="440"/>
      <c r="C373" s="440"/>
      <c r="D373" s="440"/>
      <c r="E373" s="440"/>
      <c r="F373" s="440"/>
      <c r="G373" s="440"/>
      <c r="H373" s="440"/>
      <c r="I373" s="440"/>
      <c r="J373" s="440"/>
      <c r="K373" s="440"/>
      <c r="L373" s="440"/>
      <c r="M373" s="440"/>
      <c r="N373" s="440"/>
      <c r="O373" s="440"/>
      <c r="P373" s="440"/>
      <c r="Q373" s="440"/>
      <c r="R373" s="440"/>
      <c r="S373" s="440"/>
      <c r="T373" s="440"/>
      <c r="U373" s="440"/>
      <c r="V373" s="440"/>
      <c r="W373" s="440"/>
      <c r="X373" s="440"/>
      <c r="Y373" s="440"/>
      <c r="Z373" s="440"/>
      <c r="AA373" s="440"/>
      <c r="AB373" s="440"/>
      <c r="AC373" s="524"/>
      <c r="AD373" s="363"/>
      <c r="AE373" s="516"/>
      <c r="AF373" s="752"/>
      <c r="AG373" s="614"/>
    </row>
    <row r="374" spans="2:33" s="519" customFormat="1" ht="21.75" customHeight="1">
      <c r="B374" s="440"/>
      <c r="C374" s="440"/>
      <c r="D374" s="440"/>
      <c r="E374" s="440"/>
      <c r="F374" s="440"/>
      <c r="G374" s="440"/>
      <c r="H374" s="440"/>
      <c r="I374" s="440"/>
      <c r="J374" s="440"/>
      <c r="K374" s="440"/>
      <c r="L374" s="440"/>
      <c r="M374" s="440"/>
      <c r="N374" s="440"/>
      <c r="O374" s="440"/>
      <c r="P374" s="440"/>
      <c r="Q374" s="440"/>
      <c r="R374" s="440"/>
      <c r="S374" s="440"/>
      <c r="T374" s="440"/>
      <c r="U374" s="440"/>
      <c r="V374" s="440"/>
      <c r="W374" s="440"/>
      <c r="X374" s="440"/>
      <c r="Y374" s="440"/>
      <c r="Z374" s="440"/>
      <c r="AA374" s="440"/>
      <c r="AB374" s="440"/>
      <c r="AC374" s="524"/>
      <c r="AD374" s="363"/>
      <c r="AE374" s="516"/>
      <c r="AF374" s="752"/>
      <c r="AG374" s="614"/>
    </row>
    <row r="375" spans="2:33" s="519" customFormat="1" ht="21.75" customHeight="1">
      <c r="B375" s="440"/>
      <c r="C375" s="440"/>
      <c r="D375" s="440"/>
      <c r="E375" s="440"/>
      <c r="F375" s="440"/>
      <c r="G375" s="440"/>
      <c r="H375" s="440"/>
      <c r="I375" s="440"/>
      <c r="J375" s="440"/>
      <c r="K375" s="440"/>
      <c r="L375" s="440"/>
      <c r="M375" s="440"/>
      <c r="N375" s="440"/>
      <c r="O375" s="440"/>
      <c r="P375" s="440"/>
      <c r="Q375" s="440"/>
      <c r="R375" s="440"/>
      <c r="S375" s="440"/>
      <c r="T375" s="440"/>
      <c r="U375" s="440"/>
      <c r="V375" s="440"/>
      <c r="W375" s="440"/>
      <c r="X375" s="440"/>
      <c r="Y375" s="440"/>
      <c r="Z375" s="440"/>
      <c r="AA375" s="440"/>
      <c r="AB375" s="440"/>
      <c r="AC375" s="524"/>
      <c r="AD375" s="363"/>
      <c r="AE375" s="516"/>
      <c r="AF375" s="752"/>
      <c r="AG375" s="614"/>
    </row>
    <row r="376" spans="2:33" s="519" customFormat="1" ht="21.75" customHeight="1">
      <c r="B376" s="440"/>
      <c r="C376" s="440"/>
      <c r="D376" s="440"/>
      <c r="E376" s="440"/>
      <c r="F376" s="440"/>
      <c r="G376" s="440"/>
      <c r="H376" s="440"/>
      <c r="I376" s="440"/>
      <c r="J376" s="440"/>
      <c r="K376" s="440"/>
      <c r="L376" s="440"/>
      <c r="M376" s="440"/>
      <c r="N376" s="440"/>
      <c r="O376" s="440"/>
      <c r="P376" s="440"/>
      <c r="Q376" s="440"/>
      <c r="R376" s="440"/>
      <c r="S376" s="440"/>
      <c r="T376" s="440"/>
      <c r="U376" s="440"/>
      <c r="V376" s="440"/>
      <c r="W376" s="440"/>
      <c r="X376" s="440"/>
      <c r="Y376" s="440"/>
      <c r="Z376" s="440"/>
      <c r="AA376" s="440"/>
      <c r="AB376" s="440"/>
      <c r="AC376" s="524"/>
      <c r="AD376" s="363"/>
      <c r="AE376" s="516"/>
      <c r="AF376" s="752"/>
      <c r="AG376" s="614"/>
    </row>
    <row r="377" spans="2:33" s="519" customFormat="1" ht="21.75" customHeight="1">
      <c r="B377" s="440"/>
      <c r="C377" s="440"/>
      <c r="D377" s="440"/>
      <c r="E377" s="440"/>
      <c r="F377" s="440"/>
      <c r="G377" s="440"/>
      <c r="H377" s="440"/>
      <c r="I377" s="440"/>
      <c r="J377" s="440"/>
      <c r="K377" s="440"/>
      <c r="L377" s="440"/>
      <c r="M377" s="440"/>
      <c r="N377" s="440"/>
      <c r="O377" s="440"/>
      <c r="P377" s="440"/>
      <c r="Q377" s="440"/>
      <c r="R377" s="440"/>
      <c r="S377" s="440"/>
      <c r="T377" s="440"/>
      <c r="U377" s="440"/>
      <c r="V377" s="440"/>
      <c r="W377" s="440"/>
      <c r="X377" s="440"/>
      <c r="Y377" s="440"/>
      <c r="Z377" s="440"/>
      <c r="AA377" s="440"/>
      <c r="AB377" s="440"/>
      <c r="AC377" s="524"/>
      <c r="AD377" s="363"/>
      <c r="AE377" s="516"/>
      <c r="AF377" s="752"/>
      <c r="AG377" s="614"/>
    </row>
    <row r="378" spans="2:33" s="519" customFormat="1" ht="21.75" customHeight="1">
      <c r="B378" s="440"/>
      <c r="C378" s="440"/>
      <c r="D378" s="440"/>
      <c r="E378" s="440"/>
      <c r="F378" s="440"/>
      <c r="G378" s="440"/>
      <c r="H378" s="440"/>
      <c r="I378" s="440"/>
      <c r="J378" s="440"/>
      <c r="K378" s="440"/>
      <c r="L378" s="440"/>
      <c r="M378" s="440"/>
      <c r="N378" s="440"/>
      <c r="O378" s="440"/>
      <c r="P378" s="440"/>
      <c r="Q378" s="440"/>
      <c r="R378" s="440"/>
      <c r="S378" s="440"/>
      <c r="T378" s="440"/>
      <c r="U378" s="440"/>
      <c r="V378" s="440"/>
      <c r="W378" s="440"/>
      <c r="X378" s="440"/>
      <c r="Y378" s="440"/>
      <c r="Z378" s="440"/>
      <c r="AA378" s="440"/>
      <c r="AB378" s="440"/>
      <c r="AC378" s="524"/>
      <c r="AD378" s="363"/>
      <c r="AE378" s="516"/>
      <c r="AF378" s="752"/>
      <c r="AG378" s="614"/>
    </row>
    <row r="379" spans="2:33" s="519" customFormat="1" ht="21.75" customHeight="1">
      <c r="B379" s="440"/>
      <c r="C379" s="440"/>
      <c r="D379" s="440"/>
      <c r="E379" s="440"/>
      <c r="F379" s="440"/>
      <c r="G379" s="440"/>
      <c r="H379" s="440"/>
      <c r="I379" s="440"/>
      <c r="J379" s="440"/>
      <c r="K379" s="440"/>
      <c r="L379" s="440"/>
      <c r="M379" s="440"/>
      <c r="N379" s="440"/>
      <c r="O379" s="440"/>
      <c r="P379" s="440"/>
      <c r="Q379" s="440"/>
      <c r="R379" s="440"/>
      <c r="S379" s="440"/>
      <c r="T379" s="440"/>
      <c r="U379" s="440"/>
      <c r="V379" s="440"/>
      <c r="W379" s="440"/>
      <c r="X379" s="440"/>
      <c r="Y379" s="440"/>
      <c r="Z379" s="440"/>
      <c r="AA379" s="440"/>
      <c r="AB379" s="440"/>
      <c r="AC379" s="524"/>
      <c r="AD379" s="363"/>
      <c r="AE379" s="516"/>
      <c r="AF379" s="752"/>
      <c r="AG379" s="614"/>
    </row>
    <row r="380" spans="2:33" s="519" customFormat="1" ht="21.75" customHeight="1">
      <c r="B380" s="440"/>
      <c r="C380" s="440"/>
      <c r="D380" s="440"/>
      <c r="E380" s="440"/>
      <c r="F380" s="440"/>
      <c r="G380" s="440"/>
      <c r="H380" s="440"/>
      <c r="I380" s="440"/>
      <c r="J380" s="440"/>
      <c r="K380" s="440"/>
      <c r="L380" s="440"/>
      <c r="M380" s="440"/>
      <c r="N380" s="440"/>
      <c r="O380" s="440"/>
      <c r="P380" s="440"/>
      <c r="Q380" s="440"/>
      <c r="R380" s="440"/>
      <c r="S380" s="440"/>
      <c r="T380" s="440"/>
      <c r="U380" s="440"/>
      <c r="V380" s="440"/>
      <c r="W380" s="440"/>
      <c r="X380" s="440"/>
      <c r="Y380" s="440"/>
      <c r="Z380" s="440"/>
      <c r="AA380" s="440"/>
      <c r="AB380" s="440"/>
      <c r="AC380" s="524"/>
      <c r="AD380" s="363"/>
      <c r="AE380" s="516"/>
      <c r="AF380" s="752"/>
      <c r="AG380" s="614"/>
    </row>
    <row r="381" spans="2:33" s="519" customFormat="1" ht="21.75" customHeight="1">
      <c r="B381" s="440"/>
      <c r="C381" s="440"/>
      <c r="D381" s="440"/>
      <c r="E381" s="440"/>
      <c r="F381" s="440"/>
      <c r="G381" s="440"/>
      <c r="H381" s="440"/>
      <c r="I381" s="440"/>
      <c r="J381" s="440"/>
      <c r="K381" s="440"/>
      <c r="L381" s="440"/>
      <c r="M381" s="440"/>
      <c r="N381" s="440"/>
      <c r="O381" s="440"/>
      <c r="P381" s="440"/>
      <c r="Q381" s="440"/>
      <c r="R381" s="440"/>
      <c r="S381" s="440"/>
      <c r="T381" s="440"/>
      <c r="U381" s="440"/>
      <c r="V381" s="440"/>
      <c r="W381" s="440"/>
      <c r="X381" s="440"/>
      <c r="Y381" s="440"/>
      <c r="Z381" s="440"/>
      <c r="AA381" s="440"/>
      <c r="AB381" s="440"/>
      <c r="AC381" s="524"/>
      <c r="AD381" s="363"/>
      <c r="AE381" s="516"/>
      <c r="AF381" s="752"/>
      <c r="AG381" s="614"/>
    </row>
    <row r="382" spans="2:33" s="519" customFormat="1" ht="21.75" customHeight="1">
      <c r="B382" s="440"/>
      <c r="C382" s="440"/>
      <c r="D382" s="440"/>
      <c r="E382" s="440"/>
      <c r="F382" s="440"/>
      <c r="G382" s="440"/>
      <c r="H382" s="440"/>
      <c r="I382" s="440"/>
      <c r="J382" s="440"/>
      <c r="K382" s="440"/>
      <c r="L382" s="440"/>
      <c r="M382" s="440"/>
      <c r="N382" s="440"/>
      <c r="O382" s="440"/>
      <c r="P382" s="440"/>
      <c r="Q382" s="440"/>
      <c r="R382" s="440"/>
      <c r="S382" s="440"/>
      <c r="T382" s="440"/>
      <c r="U382" s="440"/>
      <c r="V382" s="440"/>
      <c r="W382" s="440"/>
      <c r="X382" s="440"/>
      <c r="Y382" s="440"/>
      <c r="Z382" s="440"/>
      <c r="AA382" s="440"/>
      <c r="AB382" s="440"/>
      <c r="AC382" s="524"/>
      <c r="AD382" s="363"/>
      <c r="AE382" s="516"/>
      <c r="AF382" s="752"/>
      <c r="AG382" s="614"/>
    </row>
    <row r="383" spans="2:33" s="519" customFormat="1" ht="21.75" customHeight="1">
      <c r="B383" s="440"/>
      <c r="C383" s="440"/>
      <c r="D383" s="440"/>
      <c r="E383" s="440"/>
      <c r="F383" s="440"/>
      <c r="G383" s="440"/>
      <c r="H383" s="440"/>
      <c r="I383" s="440"/>
      <c r="J383" s="440"/>
      <c r="K383" s="440"/>
      <c r="L383" s="440"/>
      <c r="M383" s="440"/>
      <c r="N383" s="440"/>
      <c r="O383" s="440"/>
      <c r="P383" s="440"/>
      <c r="Q383" s="440"/>
      <c r="R383" s="440"/>
      <c r="S383" s="440"/>
      <c r="T383" s="440"/>
      <c r="U383" s="440"/>
      <c r="V383" s="440"/>
      <c r="W383" s="440"/>
      <c r="X383" s="440"/>
      <c r="Y383" s="440"/>
      <c r="Z383" s="440"/>
      <c r="AA383" s="440"/>
      <c r="AB383" s="440"/>
      <c r="AC383" s="524"/>
      <c r="AD383" s="363"/>
      <c r="AE383" s="516"/>
      <c r="AF383" s="752"/>
      <c r="AG383" s="614"/>
    </row>
    <row r="384" spans="2:33" s="519" customFormat="1" ht="21.75" customHeight="1">
      <c r="B384" s="440"/>
      <c r="C384" s="440"/>
      <c r="D384" s="440"/>
      <c r="E384" s="440"/>
      <c r="F384" s="440"/>
      <c r="G384" s="440"/>
      <c r="H384" s="440"/>
      <c r="I384" s="440"/>
      <c r="J384" s="440"/>
      <c r="K384" s="440"/>
      <c r="L384" s="440"/>
      <c r="M384" s="440"/>
      <c r="N384" s="440"/>
      <c r="O384" s="440"/>
      <c r="P384" s="440"/>
      <c r="Q384" s="440"/>
      <c r="R384" s="440"/>
      <c r="S384" s="440"/>
      <c r="T384" s="440"/>
      <c r="U384" s="440"/>
      <c r="V384" s="440"/>
      <c r="W384" s="440"/>
      <c r="X384" s="440"/>
      <c r="Y384" s="440"/>
      <c r="Z384" s="440"/>
      <c r="AA384" s="440"/>
      <c r="AB384" s="440"/>
      <c r="AC384" s="524"/>
      <c r="AD384" s="363"/>
      <c r="AE384" s="516"/>
      <c r="AF384" s="752"/>
      <c r="AG384" s="614"/>
    </row>
    <row r="385" spans="2:33" s="519" customFormat="1" ht="21.75" customHeight="1">
      <c r="B385" s="440"/>
      <c r="C385" s="440"/>
      <c r="D385" s="440"/>
      <c r="E385" s="440"/>
      <c r="F385" s="440"/>
      <c r="G385" s="440"/>
      <c r="H385" s="440"/>
      <c r="I385" s="440"/>
      <c r="J385" s="440"/>
      <c r="K385" s="440"/>
      <c r="L385" s="440"/>
      <c r="M385" s="440"/>
      <c r="N385" s="440"/>
      <c r="O385" s="440"/>
      <c r="P385" s="440"/>
      <c r="Q385" s="440"/>
      <c r="R385" s="440"/>
      <c r="S385" s="440"/>
      <c r="T385" s="440"/>
      <c r="U385" s="440"/>
      <c r="V385" s="440"/>
      <c r="W385" s="440"/>
      <c r="X385" s="440"/>
      <c r="Y385" s="440"/>
      <c r="Z385" s="440"/>
      <c r="AA385" s="440"/>
      <c r="AB385" s="440"/>
      <c r="AC385" s="524"/>
      <c r="AD385" s="363"/>
      <c r="AE385" s="516"/>
      <c r="AF385" s="752"/>
      <c r="AG385" s="614"/>
    </row>
    <row r="386" spans="2:33" s="519" customFormat="1" ht="21.75" customHeight="1">
      <c r="B386" s="440"/>
      <c r="C386" s="440"/>
      <c r="D386" s="440"/>
      <c r="E386" s="440"/>
      <c r="F386" s="440"/>
      <c r="G386" s="440"/>
      <c r="H386" s="440"/>
      <c r="I386" s="440"/>
      <c r="J386" s="440"/>
      <c r="K386" s="440"/>
      <c r="L386" s="440"/>
      <c r="M386" s="440"/>
      <c r="N386" s="440"/>
      <c r="O386" s="440"/>
      <c r="P386" s="440"/>
      <c r="Q386" s="440"/>
      <c r="R386" s="440"/>
      <c r="S386" s="440"/>
      <c r="T386" s="440"/>
      <c r="U386" s="440"/>
      <c r="V386" s="440"/>
      <c r="W386" s="440"/>
      <c r="X386" s="440"/>
      <c r="Y386" s="440"/>
      <c r="Z386" s="440"/>
      <c r="AA386" s="440"/>
      <c r="AB386" s="440"/>
      <c r="AC386" s="524"/>
      <c r="AD386" s="363"/>
      <c r="AE386" s="516"/>
      <c r="AF386" s="752"/>
      <c r="AG386" s="614"/>
    </row>
    <row r="387" spans="2:33" s="519" customFormat="1" ht="21.75" customHeight="1">
      <c r="B387" s="440"/>
      <c r="C387" s="440"/>
      <c r="D387" s="440"/>
      <c r="E387" s="440"/>
      <c r="F387" s="440"/>
      <c r="G387" s="440"/>
      <c r="H387" s="440"/>
      <c r="I387" s="440"/>
      <c r="J387" s="440"/>
      <c r="K387" s="440"/>
      <c r="L387" s="440"/>
      <c r="M387" s="440"/>
      <c r="N387" s="440"/>
      <c r="O387" s="440"/>
      <c r="P387" s="440"/>
      <c r="Q387" s="440"/>
      <c r="R387" s="440"/>
      <c r="S387" s="440"/>
      <c r="T387" s="440"/>
      <c r="U387" s="440"/>
      <c r="V387" s="440"/>
      <c r="W387" s="440"/>
      <c r="X387" s="440"/>
      <c r="Y387" s="440"/>
      <c r="Z387" s="440"/>
      <c r="AA387" s="440"/>
      <c r="AB387" s="440"/>
      <c r="AC387" s="524"/>
      <c r="AD387" s="363"/>
      <c r="AE387" s="516"/>
      <c r="AF387" s="752"/>
      <c r="AG387" s="614"/>
    </row>
    <row r="388" spans="2:33" s="519" customFormat="1" ht="21.75" customHeight="1">
      <c r="B388" s="440"/>
      <c r="C388" s="440"/>
      <c r="D388" s="440"/>
      <c r="E388" s="440"/>
      <c r="F388" s="440"/>
      <c r="G388" s="440"/>
      <c r="H388" s="440"/>
      <c r="I388" s="440"/>
      <c r="J388" s="440"/>
      <c r="K388" s="440"/>
      <c r="L388" s="440"/>
      <c r="M388" s="440"/>
      <c r="N388" s="440"/>
      <c r="O388" s="440"/>
      <c r="P388" s="440"/>
      <c r="Q388" s="440"/>
      <c r="R388" s="440"/>
      <c r="S388" s="440"/>
      <c r="T388" s="440"/>
      <c r="U388" s="440"/>
      <c r="V388" s="440"/>
      <c r="W388" s="440"/>
      <c r="X388" s="440"/>
      <c r="Y388" s="440"/>
      <c r="Z388" s="440"/>
      <c r="AA388" s="440"/>
      <c r="AB388" s="440"/>
      <c r="AC388" s="524"/>
      <c r="AD388" s="363"/>
      <c r="AE388" s="516"/>
      <c r="AF388" s="752"/>
      <c r="AG388" s="614"/>
    </row>
    <row r="389" spans="2:33" s="519" customFormat="1" ht="21.75" customHeight="1">
      <c r="B389" s="440"/>
      <c r="C389" s="440"/>
      <c r="D389" s="440"/>
      <c r="E389" s="440"/>
      <c r="F389" s="440"/>
      <c r="G389" s="440"/>
      <c r="H389" s="440"/>
      <c r="I389" s="440"/>
      <c r="J389" s="440"/>
      <c r="K389" s="440"/>
      <c r="L389" s="440"/>
      <c r="M389" s="440"/>
      <c r="N389" s="440"/>
      <c r="O389" s="440"/>
      <c r="P389" s="440"/>
      <c r="Q389" s="440"/>
      <c r="R389" s="440"/>
      <c r="S389" s="440"/>
      <c r="T389" s="440"/>
      <c r="U389" s="440"/>
      <c r="V389" s="440"/>
      <c r="W389" s="440"/>
      <c r="X389" s="440"/>
      <c r="Y389" s="440"/>
      <c r="Z389" s="440"/>
      <c r="AA389" s="440"/>
      <c r="AB389" s="440"/>
      <c r="AC389" s="524"/>
      <c r="AD389" s="363"/>
      <c r="AE389" s="516"/>
      <c r="AF389" s="752"/>
      <c r="AG389" s="614"/>
    </row>
    <row r="390" spans="2:33" s="519" customFormat="1" ht="21.75" customHeight="1">
      <c r="B390" s="440"/>
      <c r="C390" s="440"/>
      <c r="D390" s="440"/>
      <c r="E390" s="440"/>
      <c r="F390" s="440"/>
      <c r="G390" s="440"/>
      <c r="H390" s="440"/>
      <c r="I390" s="440"/>
      <c r="J390" s="440"/>
      <c r="K390" s="440"/>
      <c r="L390" s="440"/>
      <c r="M390" s="440"/>
      <c r="N390" s="440"/>
      <c r="O390" s="440"/>
      <c r="P390" s="440"/>
      <c r="Q390" s="440"/>
      <c r="R390" s="440"/>
      <c r="S390" s="440"/>
      <c r="T390" s="440"/>
      <c r="U390" s="440"/>
      <c r="V390" s="440"/>
      <c r="W390" s="440"/>
      <c r="X390" s="440"/>
      <c r="Y390" s="440"/>
      <c r="Z390" s="440"/>
      <c r="AA390" s="440"/>
      <c r="AB390" s="440"/>
      <c r="AC390" s="524"/>
      <c r="AD390" s="363"/>
      <c r="AE390" s="516"/>
      <c r="AF390" s="752"/>
      <c r="AG390" s="614"/>
    </row>
    <row r="391" spans="2:33" s="519" customFormat="1" ht="21.75" customHeight="1">
      <c r="B391" s="440"/>
      <c r="C391" s="440"/>
      <c r="D391" s="440"/>
      <c r="E391" s="440"/>
      <c r="F391" s="440"/>
      <c r="G391" s="440"/>
      <c r="H391" s="440"/>
      <c r="I391" s="440"/>
      <c r="J391" s="440"/>
      <c r="K391" s="440"/>
      <c r="L391" s="440"/>
      <c r="M391" s="440"/>
      <c r="N391" s="440"/>
      <c r="O391" s="440"/>
      <c r="P391" s="440"/>
      <c r="Q391" s="440"/>
      <c r="R391" s="440"/>
      <c r="S391" s="440"/>
      <c r="T391" s="440"/>
      <c r="U391" s="440"/>
      <c r="V391" s="440"/>
      <c r="W391" s="440"/>
      <c r="X391" s="440"/>
      <c r="Y391" s="440"/>
      <c r="Z391" s="440"/>
      <c r="AA391" s="440"/>
      <c r="AB391" s="440"/>
      <c r="AC391" s="524"/>
      <c r="AD391" s="363"/>
      <c r="AE391" s="516"/>
      <c r="AF391" s="752"/>
      <c r="AG391" s="614"/>
    </row>
    <row r="392" spans="2:33" s="519" customFormat="1" ht="21.75" customHeight="1">
      <c r="B392" s="440"/>
      <c r="C392" s="440"/>
      <c r="D392" s="440"/>
      <c r="E392" s="440"/>
      <c r="F392" s="440"/>
      <c r="G392" s="440"/>
      <c r="H392" s="440"/>
      <c r="I392" s="440"/>
      <c r="J392" s="440"/>
      <c r="K392" s="440"/>
      <c r="L392" s="440"/>
      <c r="M392" s="440"/>
      <c r="N392" s="440"/>
      <c r="O392" s="440"/>
      <c r="P392" s="440"/>
      <c r="Q392" s="440"/>
      <c r="R392" s="440"/>
      <c r="S392" s="440"/>
      <c r="T392" s="440"/>
      <c r="U392" s="440"/>
      <c r="V392" s="440"/>
      <c r="W392" s="440"/>
      <c r="X392" s="440"/>
      <c r="Y392" s="440"/>
      <c r="Z392" s="440"/>
      <c r="AA392" s="440"/>
      <c r="AB392" s="440"/>
      <c r="AC392" s="524"/>
      <c r="AD392" s="363"/>
      <c r="AE392" s="516"/>
      <c r="AF392" s="752"/>
      <c r="AG392" s="614"/>
    </row>
    <row r="393" spans="2:33" s="519" customFormat="1" ht="21.75" customHeight="1">
      <c r="B393" s="440"/>
      <c r="C393" s="440"/>
      <c r="D393" s="440"/>
      <c r="E393" s="440"/>
      <c r="F393" s="440"/>
      <c r="G393" s="440"/>
      <c r="H393" s="440"/>
      <c r="I393" s="440"/>
      <c r="J393" s="440"/>
      <c r="K393" s="440"/>
      <c r="L393" s="440"/>
      <c r="M393" s="440"/>
      <c r="N393" s="440"/>
      <c r="O393" s="440"/>
      <c r="P393" s="440"/>
      <c r="Q393" s="440"/>
      <c r="R393" s="440"/>
      <c r="S393" s="440"/>
      <c r="T393" s="440"/>
      <c r="U393" s="440"/>
      <c r="V393" s="440"/>
      <c r="W393" s="440"/>
      <c r="X393" s="440"/>
      <c r="Y393" s="440"/>
      <c r="Z393" s="440"/>
      <c r="AA393" s="440"/>
      <c r="AB393" s="440"/>
      <c r="AC393" s="524"/>
      <c r="AD393" s="363"/>
      <c r="AE393" s="516"/>
      <c r="AF393" s="752"/>
      <c r="AG393" s="614"/>
    </row>
    <row r="394" spans="2:33" s="519" customFormat="1" ht="21.75" customHeight="1">
      <c r="B394" s="440"/>
      <c r="C394" s="440"/>
      <c r="D394" s="440"/>
      <c r="E394" s="440"/>
      <c r="F394" s="440"/>
      <c r="G394" s="440"/>
      <c r="H394" s="440"/>
      <c r="I394" s="440"/>
      <c r="J394" s="440"/>
      <c r="K394" s="440"/>
      <c r="L394" s="440"/>
      <c r="M394" s="440"/>
      <c r="N394" s="440"/>
      <c r="O394" s="440"/>
      <c r="P394" s="440"/>
      <c r="Q394" s="440"/>
      <c r="R394" s="440"/>
      <c r="S394" s="440"/>
      <c r="T394" s="440"/>
      <c r="U394" s="440"/>
      <c r="V394" s="440"/>
      <c r="W394" s="440"/>
      <c r="X394" s="440"/>
      <c r="Y394" s="440"/>
      <c r="Z394" s="440"/>
      <c r="AA394" s="440"/>
      <c r="AB394" s="440"/>
      <c r="AC394" s="524"/>
      <c r="AD394" s="363"/>
      <c r="AE394" s="516"/>
      <c r="AF394" s="752"/>
      <c r="AG394" s="614"/>
    </row>
    <row r="395" spans="2:33" s="519" customFormat="1" ht="21.75" customHeight="1">
      <c r="B395" s="440"/>
      <c r="C395" s="440"/>
      <c r="D395" s="440"/>
      <c r="E395" s="440"/>
      <c r="F395" s="440"/>
      <c r="G395" s="440"/>
      <c r="H395" s="440"/>
      <c r="I395" s="440"/>
      <c r="J395" s="440"/>
      <c r="K395" s="440"/>
      <c r="L395" s="440"/>
      <c r="M395" s="440"/>
      <c r="N395" s="440"/>
      <c r="O395" s="440"/>
      <c r="P395" s="440"/>
      <c r="Q395" s="440"/>
      <c r="R395" s="440"/>
      <c r="S395" s="440"/>
      <c r="T395" s="440"/>
      <c r="U395" s="440"/>
      <c r="V395" s="440"/>
      <c r="W395" s="440"/>
      <c r="X395" s="440"/>
      <c r="Y395" s="440"/>
      <c r="Z395" s="440"/>
      <c r="AA395" s="440"/>
      <c r="AB395" s="440"/>
      <c r="AC395" s="524"/>
      <c r="AD395" s="363"/>
      <c r="AE395" s="516"/>
      <c r="AF395" s="752"/>
      <c r="AG395" s="614"/>
    </row>
    <row r="396" spans="2:33" s="519" customFormat="1" ht="21.75" customHeight="1">
      <c r="B396" s="440"/>
      <c r="C396" s="440"/>
      <c r="D396" s="440"/>
      <c r="E396" s="440"/>
      <c r="F396" s="440"/>
      <c r="G396" s="440"/>
      <c r="H396" s="440"/>
      <c r="I396" s="440"/>
      <c r="J396" s="440"/>
      <c r="K396" s="440"/>
      <c r="L396" s="440"/>
      <c r="M396" s="440"/>
      <c r="N396" s="440"/>
      <c r="O396" s="440"/>
      <c r="P396" s="440"/>
      <c r="Q396" s="440"/>
      <c r="R396" s="440"/>
      <c r="S396" s="440"/>
      <c r="T396" s="440"/>
      <c r="U396" s="440"/>
      <c r="V396" s="440"/>
      <c r="W396" s="440"/>
      <c r="X396" s="440"/>
      <c r="Y396" s="440"/>
      <c r="Z396" s="440"/>
      <c r="AA396" s="440"/>
      <c r="AB396" s="440"/>
      <c r="AC396" s="524"/>
      <c r="AD396" s="363"/>
      <c r="AE396" s="516"/>
      <c r="AF396" s="752"/>
      <c r="AG396" s="614"/>
    </row>
    <row r="397" spans="2:33" s="519" customFormat="1" ht="21.75" customHeight="1">
      <c r="B397" s="440"/>
      <c r="C397" s="440"/>
      <c r="D397" s="440"/>
      <c r="E397" s="440"/>
      <c r="F397" s="440"/>
      <c r="G397" s="440"/>
      <c r="H397" s="440"/>
      <c r="I397" s="440"/>
      <c r="J397" s="440"/>
      <c r="K397" s="440"/>
      <c r="L397" s="440"/>
      <c r="M397" s="440"/>
      <c r="N397" s="440"/>
      <c r="O397" s="440"/>
      <c r="P397" s="440"/>
      <c r="Q397" s="440"/>
      <c r="R397" s="440"/>
      <c r="S397" s="440"/>
      <c r="T397" s="440"/>
      <c r="U397" s="440"/>
      <c r="V397" s="440"/>
      <c r="W397" s="440"/>
      <c r="X397" s="440"/>
      <c r="Y397" s="440"/>
      <c r="Z397" s="440"/>
      <c r="AA397" s="440"/>
      <c r="AB397" s="440"/>
      <c r="AC397" s="524"/>
      <c r="AD397" s="363"/>
      <c r="AE397" s="516"/>
      <c r="AF397" s="752"/>
      <c r="AG397" s="614"/>
    </row>
    <row r="398" spans="2:33" s="519" customFormat="1" ht="21.75" customHeight="1">
      <c r="B398" s="440"/>
      <c r="C398" s="440"/>
      <c r="D398" s="440"/>
      <c r="E398" s="440"/>
      <c r="F398" s="440"/>
      <c r="G398" s="440"/>
      <c r="H398" s="440"/>
      <c r="I398" s="440"/>
      <c r="J398" s="440"/>
      <c r="K398" s="440"/>
      <c r="L398" s="440"/>
      <c r="M398" s="440"/>
      <c r="N398" s="440"/>
      <c r="O398" s="440"/>
      <c r="P398" s="440"/>
      <c r="Q398" s="440"/>
      <c r="R398" s="440"/>
      <c r="S398" s="440"/>
      <c r="T398" s="440"/>
      <c r="U398" s="440"/>
      <c r="V398" s="440"/>
      <c r="W398" s="440"/>
      <c r="X398" s="440"/>
      <c r="Y398" s="440"/>
      <c r="Z398" s="440"/>
      <c r="AA398" s="440"/>
      <c r="AB398" s="440"/>
      <c r="AC398" s="524"/>
      <c r="AD398" s="363"/>
      <c r="AE398" s="516"/>
      <c r="AF398" s="752"/>
      <c r="AG398" s="614"/>
    </row>
    <row r="399" spans="2:33" s="519" customFormat="1" ht="21.75" customHeight="1">
      <c r="B399" s="440"/>
      <c r="C399" s="440"/>
      <c r="D399" s="440"/>
      <c r="E399" s="440"/>
      <c r="F399" s="440"/>
      <c r="G399" s="440"/>
      <c r="H399" s="440"/>
      <c r="I399" s="440"/>
      <c r="J399" s="440"/>
      <c r="K399" s="440"/>
      <c r="L399" s="440"/>
      <c r="M399" s="440"/>
      <c r="N399" s="440"/>
      <c r="O399" s="440"/>
      <c r="P399" s="440"/>
      <c r="Q399" s="440"/>
      <c r="R399" s="440"/>
      <c r="S399" s="440"/>
      <c r="T399" s="440"/>
      <c r="U399" s="440"/>
      <c r="V399" s="440"/>
      <c r="W399" s="440"/>
      <c r="X399" s="440"/>
      <c r="Y399" s="440"/>
      <c r="Z399" s="440"/>
      <c r="AA399" s="440"/>
      <c r="AB399" s="440"/>
      <c r="AC399" s="524"/>
      <c r="AD399" s="363"/>
      <c r="AE399" s="516"/>
      <c r="AF399" s="752"/>
      <c r="AG399" s="614"/>
    </row>
    <row r="400" spans="2:33" s="519" customFormat="1" ht="21.75" customHeight="1">
      <c r="B400" s="440"/>
      <c r="C400" s="440"/>
      <c r="D400" s="440"/>
      <c r="E400" s="440"/>
      <c r="F400" s="440"/>
      <c r="G400" s="440"/>
      <c r="H400" s="440"/>
      <c r="I400" s="440"/>
      <c r="J400" s="440"/>
      <c r="K400" s="440"/>
      <c r="L400" s="440"/>
      <c r="M400" s="440"/>
      <c r="N400" s="440"/>
      <c r="O400" s="440"/>
      <c r="P400" s="440"/>
      <c r="Q400" s="440"/>
      <c r="R400" s="440"/>
      <c r="S400" s="440"/>
      <c r="T400" s="440"/>
      <c r="U400" s="440"/>
      <c r="V400" s="440"/>
      <c r="W400" s="440"/>
      <c r="X400" s="440"/>
      <c r="Y400" s="440"/>
      <c r="Z400" s="440"/>
      <c r="AA400" s="440"/>
      <c r="AB400" s="440"/>
      <c r="AC400" s="524"/>
      <c r="AD400" s="363"/>
      <c r="AE400" s="516"/>
      <c r="AF400" s="752"/>
      <c r="AG400" s="614"/>
    </row>
    <row r="401" spans="2:33" s="519" customFormat="1" ht="21.75" customHeight="1">
      <c r="B401" s="440"/>
      <c r="C401" s="440"/>
      <c r="D401" s="440"/>
      <c r="E401" s="440"/>
      <c r="F401" s="440"/>
      <c r="G401" s="440"/>
      <c r="H401" s="440"/>
      <c r="I401" s="440"/>
      <c r="J401" s="440"/>
      <c r="K401" s="440"/>
      <c r="L401" s="440"/>
      <c r="M401" s="440"/>
      <c r="N401" s="440"/>
      <c r="O401" s="440"/>
      <c r="P401" s="440"/>
      <c r="Q401" s="440"/>
      <c r="R401" s="440"/>
      <c r="S401" s="440"/>
      <c r="T401" s="440"/>
      <c r="U401" s="440"/>
      <c r="V401" s="440"/>
      <c r="W401" s="440"/>
      <c r="X401" s="440"/>
      <c r="Y401" s="440"/>
      <c r="Z401" s="440"/>
      <c r="AA401" s="440"/>
      <c r="AB401" s="440"/>
      <c r="AC401" s="524"/>
      <c r="AD401" s="363"/>
      <c r="AE401" s="516"/>
      <c r="AF401" s="752"/>
      <c r="AG401" s="614"/>
    </row>
    <row r="402" spans="2:33" s="519" customFormat="1" ht="21.75" customHeight="1">
      <c r="B402" s="440"/>
      <c r="C402" s="440"/>
      <c r="D402" s="440"/>
      <c r="E402" s="440"/>
      <c r="F402" s="440"/>
      <c r="G402" s="440"/>
      <c r="H402" s="440"/>
      <c r="I402" s="440"/>
      <c r="J402" s="440"/>
      <c r="K402" s="440"/>
      <c r="L402" s="440"/>
      <c r="M402" s="440"/>
      <c r="N402" s="440"/>
      <c r="O402" s="440"/>
      <c r="P402" s="440"/>
      <c r="Q402" s="440"/>
      <c r="R402" s="440"/>
      <c r="S402" s="440"/>
      <c r="T402" s="440"/>
      <c r="U402" s="440"/>
      <c r="V402" s="440"/>
      <c r="W402" s="440"/>
      <c r="X402" s="440"/>
      <c r="Y402" s="440"/>
      <c r="Z402" s="440"/>
      <c r="AA402" s="440"/>
      <c r="AB402" s="440"/>
      <c r="AC402" s="524"/>
      <c r="AD402" s="363"/>
      <c r="AE402" s="516"/>
      <c r="AF402" s="752"/>
      <c r="AG402" s="614"/>
    </row>
    <row r="403" spans="2:33" s="519" customFormat="1" ht="21.75" customHeight="1">
      <c r="B403" s="440"/>
      <c r="C403" s="440"/>
      <c r="D403" s="440"/>
      <c r="E403" s="440"/>
      <c r="F403" s="440"/>
      <c r="G403" s="440"/>
      <c r="H403" s="440"/>
      <c r="I403" s="440"/>
      <c r="J403" s="440"/>
      <c r="K403" s="440"/>
      <c r="L403" s="440"/>
      <c r="M403" s="440"/>
      <c r="N403" s="440"/>
      <c r="O403" s="440"/>
      <c r="P403" s="440"/>
      <c r="Q403" s="440"/>
      <c r="R403" s="440"/>
      <c r="S403" s="440"/>
      <c r="T403" s="440"/>
      <c r="U403" s="440"/>
      <c r="V403" s="440"/>
      <c r="W403" s="440"/>
      <c r="X403" s="440"/>
      <c r="Y403" s="440"/>
      <c r="Z403" s="440"/>
      <c r="AA403" s="440"/>
      <c r="AB403" s="440"/>
      <c r="AC403" s="524"/>
      <c r="AD403" s="363"/>
      <c r="AE403" s="516"/>
      <c r="AF403" s="752"/>
      <c r="AG403" s="614"/>
    </row>
    <row r="404" spans="2:33" s="519" customFormat="1" ht="21.75" customHeight="1">
      <c r="B404" s="440"/>
      <c r="C404" s="440"/>
      <c r="D404" s="440"/>
      <c r="E404" s="440"/>
      <c r="F404" s="440"/>
      <c r="G404" s="440"/>
      <c r="H404" s="440"/>
      <c r="I404" s="440"/>
      <c r="J404" s="440"/>
      <c r="K404" s="440"/>
      <c r="L404" s="440"/>
      <c r="M404" s="440"/>
      <c r="N404" s="440"/>
      <c r="O404" s="440"/>
      <c r="P404" s="440"/>
      <c r="Q404" s="440"/>
      <c r="R404" s="440"/>
      <c r="S404" s="440"/>
      <c r="T404" s="440"/>
      <c r="U404" s="440"/>
      <c r="V404" s="440"/>
      <c r="W404" s="440"/>
      <c r="X404" s="440"/>
      <c r="Y404" s="440"/>
      <c r="Z404" s="440"/>
      <c r="AA404" s="440"/>
      <c r="AB404" s="440"/>
      <c r="AC404" s="524"/>
      <c r="AD404" s="363"/>
      <c r="AE404" s="516"/>
      <c r="AF404" s="752"/>
      <c r="AG404" s="614"/>
    </row>
    <row r="405" spans="2:33" s="519" customFormat="1" ht="21.75" customHeight="1">
      <c r="B405" s="440"/>
      <c r="C405" s="440"/>
      <c r="D405" s="440"/>
      <c r="E405" s="440"/>
      <c r="F405" s="440"/>
      <c r="G405" s="440"/>
      <c r="H405" s="440"/>
      <c r="I405" s="440"/>
      <c r="J405" s="440"/>
      <c r="K405" s="440"/>
      <c r="L405" s="440"/>
      <c r="M405" s="440"/>
      <c r="N405" s="440"/>
      <c r="O405" s="440"/>
      <c r="P405" s="440"/>
      <c r="Q405" s="440"/>
      <c r="R405" s="440"/>
      <c r="S405" s="440"/>
      <c r="T405" s="440"/>
      <c r="U405" s="440"/>
      <c r="V405" s="440"/>
      <c r="W405" s="440"/>
      <c r="X405" s="440"/>
      <c r="Y405" s="440"/>
      <c r="Z405" s="440"/>
      <c r="AA405" s="440"/>
      <c r="AB405" s="440"/>
      <c r="AC405" s="524"/>
      <c r="AD405" s="363"/>
      <c r="AE405" s="516"/>
      <c r="AF405" s="752"/>
      <c r="AG405" s="614"/>
    </row>
    <row r="406" spans="2:33" s="519" customFormat="1" ht="21.75" customHeight="1">
      <c r="B406" s="440"/>
      <c r="C406" s="440"/>
      <c r="D406" s="440"/>
      <c r="E406" s="440"/>
      <c r="F406" s="440"/>
      <c r="G406" s="440"/>
      <c r="H406" s="440"/>
      <c r="I406" s="440"/>
      <c r="J406" s="440"/>
      <c r="K406" s="440"/>
      <c r="L406" s="440"/>
      <c r="M406" s="440"/>
      <c r="N406" s="440"/>
      <c r="O406" s="440"/>
      <c r="P406" s="440"/>
      <c r="Q406" s="440"/>
      <c r="R406" s="440"/>
      <c r="S406" s="440"/>
      <c r="T406" s="440"/>
      <c r="U406" s="440"/>
      <c r="V406" s="440"/>
      <c r="W406" s="440"/>
      <c r="X406" s="440"/>
      <c r="Y406" s="440"/>
      <c r="Z406" s="440"/>
      <c r="AA406" s="440"/>
      <c r="AB406" s="440"/>
      <c r="AC406" s="524"/>
      <c r="AD406" s="363"/>
      <c r="AE406" s="516"/>
      <c r="AF406" s="752"/>
      <c r="AG406" s="614"/>
    </row>
    <row r="407" spans="2:33" s="519" customFormat="1" ht="21.75" customHeight="1">
      <c r="B407" s="440"/>
      <c r="C407" s="440"/>
      <c r="D407" s="440"/>
      <c r="E407" s="440"/>
      <c r="F407" s="440"/>
      <c r="G407" s="440"/>
      <c r="H407" s="440"/>
      <c r="I407" s="440"/>
      <c r="J407" s="440"/>
      <c r="K407" s="440"/>
      <c r="L407" s="440"/>
      <c r="M407" s="440"/>
      <c r="N407" s="440"/>
      <c r="O407" s="440"/>
      <c r="P407" s="440"/>
      <c r="Q407" s="440"/>
      <c r="R407" s="440"/>
      <c r="S407" s="440"/>
      <c r="T407" s="440"/>
      <c r="U407" s="440"/>
      <c r="V407" s="440"/>
      <c r="W407" s="440"/>
      <c r="X407" s="440"/>
      <c r="Y407" s="440"/>
      <c r="Z407" s="440"/>
      <c r="AA407" s="440"/>
      <c r="AB407" s="440"/>
      <c r="AC407" s="524"/>
      <c r="AD407" s="363"/>
      <c r="AE407" s="516"/>
      <c r="AF407" s="752"/>
      <c r="AG407" s="614"/>
    </row>
    <row r="408" spans="2:33" s="519" customFormat="1" ht="21.75" customHeight="1">
      <c r="B408" s="440"/>
      <c r="C408" s="440"/>
      <c r="D408" s="440"/>
      <c r="E408" s="440"/>
      <c r="F408" s="440"/>
      <c r="G408" s="440"/>
      <c r="H408" s="440"/>
      <c r="I408" s="440"/>
      <c r="J408" s="440"/>
      <c r="K408" s="440"/>
      <c r="L408" s="440"/>
      <c r="M408" s="440"/>
      <c r="N408" s="440"/>
      <c r="O408" s="440"/>
      <c r="P408" s="440"/>
      <c r="Q408" s="440"/>
      <c r="R408" s="440"/>
      <c r="S408" s="440"/>
      <c r="T408" s="440"/>
      <c r="U408" s="440"/>
      <c r="V408" s="440"/>
      <c r="W408" s="440"/>
      <c r="X408" s="440"/>
      <c r="Y408" s="440"/>
      <c r="Z408" s="440"/>
      <c r="AA408" s="440"/>
      <c r="AB408" s="440"/>
      <c r="AC408" s="524"/>
      <c r="AD408" s="363"/>
      <c r="AE408" s="516"/>
      <c r="AF408" s="752"/>
      <c r="AG408" s="614"/>
    </row>
    <row r="409" spans="2:33" s="519" customFormat="1" ht="21.75" customHeight="1">
      <c r="B409" s="440"/>
      <c r="C409" s="440"/>
      <c r="D409" s="440"/>
      <c r="E409" s="440"/>
      <c r="F409" s="440"/>
      <c r="G409" s="440"/>
      <c r="H409" s="440"/>
      <c r="I409" s="440"/>
      <c r="J409" s="440"/>
      <c r="K409" s="440"/>
      <c r="L409" s="440"/>
      <c r="M409" s="440"/>
      <c r="N409" s="440"/>
      <c r="O409" s="440"/>
      <c r="P409" s="440"/>
      <c r="Q409" s="440"/>
      <c r="R409" s="440"/>
      <c r="S409" s="440"/>
      <c r="T409" s="440"/>
      <c r="U409" s="440"/>
      <c r="V409" s="440"/>
      <c r="W409" s="440"/>
      <c r="X409" s="440"/>
      <c r="Y409" s="440"/>
      <c r="Z409" s="440"/>
      <c r="AA409" s="440"/>
      <c r="AB409" s="440"/>
      <c r="AC409" s="524"/>
      <c r="AD409" s="363"/>
      <c r="AE409" s="516"/>
      <c r="AF409" s="752"/>
      <c r="AG409" s="614"/>
    </row>
    <row r="410" spans="2:33" s="519" customFormat="1" ht="21.75" customHeight="1">
      <c r="B410" s="440"/>
      <c r="C410" s="440"/>
      <c r="D410" s="440"/>
      <c r="E410" s="440"/>
      <c r="F410" s="440"/>
      <c r="G410" s="440"/>
      <c r="H410" s="440"/>
      <c r="I410" s="440"/>
      <c r="J410" s="440"/>
      <c r="K410" s="440"/>
      <c r="L410" s="440"/>
      <c r="M410" s="440"/>
      <c r="N410" s="440"/>
      <c r="O410" s="440"/>
      <c r="P410" s="440"/>
      <c r="Q410" s="440"/>
      <c r="R410" s="440"/>
      <c r="S410" s="440"/>
      <c r="T410" s="440"/>
      <c r="U410" s="440"/>
      <c r="V410" s="440"/>
      <c r="W410" s="440"/>
      <c r="X410" s="440"/>
      <c r="Y410" s="440"/>
      <c r="Z410" s="440"/>
      <c r="AA410" s="440"/>
      <c r="AB410" s="440"/>
      <c r="AC410" s="524"/>
      <c r="AD410" s="363"/>
      <c r="AE410" s="516"/>
      <c r="AF410" s="752"/>
      <c r="AG410" s="614"/>
    </row>
    <row r="411" spans="2:33" s="519" customFormat="1" ht="21.75" customHeight="1">
      <c r="B411" s="440"/>
      <c r="C411" s="440"/>
      <c r="D411" s="440"/>
      <c r="E411" s="440"/>
      <c r="F411" s="440"/>
      <c r="G411" s="440"/>
      <c r="H411" s="440"/>
      <c r="I411" s="440"/>
      <c r="J411" s="440"/>
      <c r="K411" s="440"/>
      <c r="L411" s="440"/>
      <c r="M411" s="440"/>
      <c r="N411" s="440"/>
      <c r="O411" s="440"/>
      <c r="P411" s="440"/>
      <c r="Q411" s="440"/>
      <c r="R411" s="440"/>
      <c r="S411" s="440"/>
      <c r="T411" s="440"/>
      <c r="U411" s="440"/>
      <c r="V411" s="440"/>
      <c r="W411" s="440"/>
      <c r="X411" s="440"/>
      <c r="Y411" s="440"/>
      <c r="Z411" s="440"/>
      <c r="AA411" s="440"/>
      <c r="AB411" s="440"/>
      <c r="AC411" s="524"/>
      <c r="AD411" s="363"/>
      <c r="AE411" s="516"/>
      <c r="AF411" s="752"/>
      <c r="AG411" s="614"/>
    </row>
    <row r="412" spans="2:33" s="519" customFormat="1" ht="21.75" customHeight="1">
      <c r="B412" s="440"/>
      <c r="C412" s="440"/>
      <c r="D412" s="440"/>
      <c r="E412" s="440"/>
      <c r="F412" s="440"/>
      <c r="G412" s="440"/>
      <c r="H412" s="440"/>
      <c r="I412" s="440"/>
      <c r="J412" s="440"/>
      <c r="K412" s="440"/>
      <c r="L412" s="440"/>
      <c r="M412" s="440"/>
      <c r="N412" s="440"/>
      <c r="O412" s="440"/>
      <c r="P412" s="440"/>
      <c r="Q412" s="440"/>
      <c r="R412" s="440"/>
      <c r="S412" s="440"/>
      <c r="T412" s="440"/>
      <c r="U412" s="440"/>
      <c r="V412" s="440"/>
      <c r="W412" s="440"/>
      <c r="X412" s="440"/>
      <c r="Y412" s="440"/>
      <c r="Z412" s="440"/>
      <c r="AA412" s="440"/>
      <c r="AB412" s="440"/>
      <c r="AC412" s="524"/>
      <c r="AD412" s="363"/>
      <c r="AE412" s="516"/>
      <c r="AF412" s="752"/>
      <c r="AG412" s="614"/>
    </row>
    <row r="413" spans="2:33" s="519" customFormat="1" ht="21.75" customHeight="1">
      <c r="B413" s="440"/>
      <c r="C413" s="440"/>
      <c r="D413" s="440"/>
      <c r="E413" s="440"/>
      <c r="F413" s="440"/>
      <c r="G413" s="440"/>
      <c r="H413" s="440"/>
      <c r="I413" s="440"/>
      <c r="J413" s="440"/>
      <c r="K413" s="440"/>
      <c r="L413" s="440"/>
      <c r="M413" s="440"/>
      <c r="N413" s="440"/>
      <c r="O413" s="440"/>
      <c r="P413" s="440"/>
      <c r="Q413" s="440"/>
      <c r="R413" s="440"/>
      <c r="S413" s="440"/>
      <c r="T413" s="440"/>
      <c r="U413" s="440"/>
      <c r="V413" s="440"/>
      <c r="W413" s="440"/>
      <c r="X413" s="440"/>
      <c r="Y413" s="440"/>
      <c r="Z413" s="440"/>
      <c r="AA413" s="440"/>
      <c r="AB413" s="440"/>
      <c r="AC413" s="524"/>
      <c r="AD413" s="363"/>
      <c r="AE413" s="516"/>
      <c r="AF413" s="752"/>
      <c r="AG413" s="614"/>
    </row>
    <row r="414" spans="2:33" s="519" customFormat="1" ht="21.75" customHeight="1">
      <c r="B414" s="440"/>
      <c r="C414" s="440"/>
      <c r="D414" s="440"/>
      <c r="E414" s="440"/>
      <c r="F414" s="440"/>
      <c r="G414" s="440"/>
      <c r="H414" s="440"/>
      <c r="I414" s="440"/>
      <c r="J414" s="440"/>
      <c r="K414" s="440"/>
      <c r="L414" s="440"/>
      <c r="M414" s="440"/>
      <c r="N414" s="440"/>
      <c r="O414" s="440"/>
      <c r="P414" s="440"/>
      <c r="Q414" s="440"/>
      <c r="R414" s="440"/>
      <c r="S414" s="440"/>
      <c r="T414" s="440"/>
      <c r="U414" s="440"/>
      <c r="V414" s="440"/>
      <c r="W414" s="440"/>
      <c r="X414" s="440"/>
      <c r="Y414" s="440"/>
      <c r="Z414" s="440"/>
      <c r="AA414" s="440"/>
      <c r="AB414" s="440"/>
      <c r="AC414" s="524"/>
      <c r="AD414" s="363"/>
      <c r="AE414" s="516"/>
      <c r="AF414" s="752"/>
      <c r="AG414" s="614"/>
    </row>
    <row r="415" spans="2:33" s="519" customFormat="1" ht="21.75" customHeight="1">
      <c r="B415" s="440"/>
      <c r="C415" s="440"/>
      <c r="D415" s="440"/>
      <c r="E415" s="440"/>
      <c r="F415" s="440"/>
      <c r="G415" s="440"/>
      <c r="H415" s="440"/>
      <c r="I415" s="440"/>
      <c r="J415" s="440"/>
      <c r="K415" s="440"/>
      <c r="L415" s="440"/>
      <c r="M415" s="440"/>
      <c r="N415" s="440"/>
      <c r="O415" s="440"/>
      <c r="P415" s="440"/>
      <c r="Q415" s="440"/>
      <c r="R415" s="440"/>
      <c r="S415" s="440"/>
      <c r="T415" s="440"/>
      <c r="U415" s="440"/>
      <c r="V415" s="440"/>
      <c r="W415" s="440"/>
      <c r="X415" s="440"/>
      <c r="Y415" s="440"/>
      <c r="Z415" s="440"/>
      <c r="AA415" s="440"/>
      <c r="AB415" s="440"/>
      <c r="AC415" s="524"/>
      <c r="AD415" s="363"/>
      <c r="AE415" s="516"/>
      <c r="AF415" s="752"/>
      <c r="AG415" s="614"/>
    </row>
    <row r="416" spans="2:33" s="519" customFormat="1" ht="21.75" customHeight="1">
      <c r="B416" s="440"/>
      <c r="C416" s="440"/>
      <c r="D416" s="440"/>
      <c r="E416" s="440"/>
      <c r="F416" s="440"/>
      <c r="G416" s="440"/>
      <c r="H416" s="440"/>
      <c r="I416" s="440"/>
      <c r="J416" s="440"/>
      <c r="K416" s="440"/>
      <c r="L416" s="440"/>
      <c r="M416" s="440"/>
      <c r="N416" s="440"/>
      <c r="O416" s="440"/>
      <c r="P416" s="440"/>
      <c r="Q416" s="440"/>
      <c r="R416" s="440"/>
      <c r="S416" s="440"/>
      <c r="T416" s="440"/>
      <c r="U416" s="440"/>
      <c r="V416" s="440"/>
      <c r="W416" s="440"/>
      <c r="X416" s="440"/>
      <c r="Y416" s="440"/>
      <c r="Z416" s="440"/>
      <c r="AA416" s="440"/>
      <c r="AB416" s="440"/>
      <c r="AC416" s="524"/>
      <c r="AD416" s="363"/>
      <c r="AE416" s="516"/>
      <c r="AF416" s="752"/>
      <c r="AG416" s="614"/>
    </row>
    <row r="417" spans="2:33" s="519" customFormat="1" ht="21.75" customHeight="1">
      <c r="B417" s="440"/>
      <c r="C417" s="440"/>
      <c r="D417" s="440"/>
      <c r="E417" s="440"/>
      <c r="F417" s="440"/>
      <c r="G417" s="440"/>
      <c r="H417" s="440"/>
      <c r="I417" s="440"/>
      <c r="J417" s="440"/>
      <c r="K417" s="440"/>
      <c r="L417" s="440"/>
      <c r="M417" s="440"/>
      <c r="N417" s="440"/>
      <c r="O417" s="440"/>
      <c r="P417" s="440"/>
      <c r="Q417" s="440"/>
      <c r="R417" s="440"/>
      <c r="S417" s="440"/>
      <c r="T417" s="440"/>
      <c r="U417" s="440"/>
      <c r="V417" s="440"/>
      <c r="W417" s="440"/>
      <c r="X417" s="440"/>
      <c r="Y417" s="440"/>
      <c r="Z417" s="440"/>
      <c r="AA417" s="440"/>
      <c r="AB417" s="440"/>
      <c r="AC417" s="524"/>
      <c r="AD417" s="363"/>
      <c r="AE417" s="516"/>
      <c r="AF417" s="752"/>
      <c r="AG417" s="614"/>
    </row>
    <row r="418" spans="2:33" s="519" customFormat="1" ht="21.75" customHeight="1">
      <c r="B418" s="440"/>
      <c r="C418" s="440"/>
      <c r="D418" s="440"/>
      <c r="E418" s="440"/>
      <c r="F418" s="440"/>
      <c r="G418" s="440"/>
      <c r="H418" s="440"/>
      <c r="I418" s="440"/>
      <c r="J418" s="440"/>
      <c r="K418" s="440"/>
      <c r="L418" s="440"/>
      <c r="M418" s="440"/>
      <c r="N418" s="440"/>
      <c r="O418" s="440"/>
      <c r="P418" s="440"/>
      <c r="Q418" s="440"/>
      <c r="R418" s="440"/>
      <c r="S418" s="440"/>
      <c r="T418" s="440"/>
      <c r="U418" s="440"/>
      <c r="V418" s="440"/>
      <c r="W418" s="440"/>
      <c r="X418" s="440"/>
      <c r="Y418" s="440"/>
      <c r="Z418" s="440"/>
      <c r="AA418" s="440"/>
      <c r="AB418" s="440"/>
      <c r="AC418" s="524"/>
      <c r="AD418" s="363"/>
      <c r="AE418" s="516"/>
      <c r="AF418" s="752"/>
      <c r="AG418" s="614"/>
    </row>
    <row r="419" spans="2:33" s="519" customFormat="1" ht="21.75" customHeight="1">
      <c r="B419" s="440"/>
      <c r="C419" s="440"/>
      <c r="D419" s="440"/>
      <c r="E419" s="440"/>
      <c r="F419" s="440"/>
      <c r="G419" s="440"/>
      <c r="H419" s="440"/>
      <c r="I419" s="440"/>
      <c r="J419" s="440"/>
      <c r="K419" s="440"/>
      <c r="L419" s="440"/>
      <c r="M419" s="440"/>
      <c r="N419" s="440"/>
      <c r="O419" s="440"/>
      <c r="P419" s="440"/>
      <c r="Q419" s="440"/>
      <c r="R419" s="440"/>
      <c r="S419" s="440"/>
      <c r="T419" s="440"/>
      <c r="U419" s="440"/>
      <c r="V419" s="440"/>
      <c r="W419" s="440"/>
      <c r="X419" s="440"/>
      <c r="Y419" s="440"/>
      <c r="Z419" s="440"/>
      <c r="AA419" s="440"/>
      <c r="AB419" s="440"/>
      <c r="AC419" s="524"/>
      <c r="AD419" s="363"/>
      <c r="AE419" s="516"/>
      <c r="AF419" s="752"/>
      <c r="AG419" s="614"/>
    </row>
    <row r="420" spans="2:33" s="519" customFormat="1" ht="21.75" customHeight="1">
      <c r="B420" s="440"/>
      <c r="C420" s="440"/>
      <c r="D420" s="440"/>
      <c r="E420" s="440"/>
      <c r="F420" s="440"/>
      <c r="G420" s="440"/>
      <c r="H420" s="440"/>
      <c r="I420" s="440"/>
      <c r="J420" s="440"/>
      <c r="K420" s="440"/>
      <c r="L420" s="440"/>
      <c r="M420" s="440"/>
      <c r="N420" s="440"/>
      <c r="O420" s="440"/>
      <c r="P420" s="440"/>
      <c r="Q420" s="440"/>
      <c r="R420" s="440"/>
      <c r="S420" s="440"/>
      <c r="T420" s="440"/>
      <c r="U420" s="440"/>
      <c r="V420" s="440"/>
      <c r="W420" s="440"/>
      <c r="X420" s="440"/>
      <c r="Y420" s="440"/>
      <c r="Z420" s="440"/>
      <c r="AA420" s="440"/>
      <c r="AB420" s="440"/>
      <c r="AC420" s="524"/>
      <c r="AD420" s="363"/>
      <c r="AE420" s="516"/>
      <c r="AF420" s="752"/>
      <c r="AG420" s="614"/>
    </row>
    <row r="421" spans="2:33" s="519" customFormat="1" ht="21.75" customHeight="1">
      <c r="B421" s="440"/>
      <c r="C421" s="440"/>
      <c r="D421" s="440"/>
      <c r="E421" s="440"/>
      <c r="F421" s="440"/>
      <c r="G421" s="440"/>
      <c r="H421" s="440"/>
      <c r="I421" s="440"/>
      <c r="J421" s="440"/>
      <c r="K421" s="440"/>
      <c r="L421" s="440"/>
      <c r="M421" s="440"/>
      <c r="N421" s="440"/>
      <c r="O421" s="440"/>
      <c r="P421" s="440"/>
      <c r="Q421" s="440"/>
      <c r="R421" s="440"/>
      <c r="S421" s="440"/>
      <c r="T421" s="440"/>
      <c r="U421" s="440"/>
      <c r="V421" s="440"/>
      <c r="W421" s="440"/>
      <c r="X421" s="440"/>
      <c r="Y421" s="440"/>
      <c r="Z421" s="440"/>
      <c r="AA421" s="440"/>
      <c r="AB421" s="440"/>
      <c r="AC421" s="524"/>
      <c r="AD421" s="363"/>
      <c r="AE421" s="516"/>
      <c r="AF421" s="752"/>
      <c r="AG421" s="614"/>
    </row>
    <row r="422" spans="2:33" s="519" customFormat="1" ht="21.75" customHeight="1">
      <c r="B422" s="440"/>
      <c r="C422" s="440"/>
      <c r="D422" s="440"/>
      <c r="E422" s="440"/>
      <c r="F422" s="440"/>
      <c r="G422" s="440"/>
      <c r="H422" s="440"/>
      <c r="I422" s="440"/>
      <c r="J422" s="440"/>
      <c r="K422" s="440"/>
      <c r="L422" s="440"/>
      <c r="M422" s="440"/>
      <c r="N422" s="440"/>
      <c r="O422" s="440"/>
      <c r="P422" s="440"/>
      <c r="Q422" s="440"/>
      <c r="R422" s="440"/>
      <c r="S422" s="440"/>
      <c r="T422" s="440"/>
      <c r="U422" s="440"/>
      <c r="V422" s="440"/>
      <c r="W422" s="440"/>
      <c r="X422" s="440"/>
      <c r="Y422" s="440"/>
      <c r="Z422" s="440"/>
      <c r="AA422" s="440"/>
      <c r="AB422" s="440"/>
      <c r="AC422" s="524"/>
      <c r="AD422" s="363"/>
      <c r="AE422" s="516"/>
      <c r="AF422" s="752"/>
      <c r="AG422" s="614"/>
    </row>
    <row r="423" spans="2:33" s="519" customFormat="1" ht="21.75" customHeight="1">
      <c r="B423" s="440"/>
      <c r="C423" s="440"/>
      <c r="D423" s="440"/>
      <c r="E423" s="440"/>
      <c r="F423" s="440"/>
      <c r="G423" s="440"/>
      <c r="H423" s="440"/>
      <c r="I423" s="440"/>
      <c r="J423" s="440"/>
      <c r="K423" s="440"/>
      <c r="L423" s="440"/>
      <c r="M423" s="440"/>
      <c r="N423" s="440"/>
      <c r="O423" s="440"/>
      <c r="P423" s="440"/>
      <c r="Q423" s="440"/>
      <c r="R423" s="440"/>
      <c r="S423" s="440"/>
      <c r="T423" s="440"/>
      <c r="U423" s="440"/>
      <c r="V423" s="440"/>
      <c r="W423" s="440"/>
      <c r="X423" s="440"/>
      <c r="Y423" s="440"/>
      <c r="Z423" s="440"/>
      <c r="AA423" s="440"/>
      <c r="AB423" s="440"/>
      <c r="AC423" s="524"/>
      <c r="AD423" s="363"/>
      <c r="AE423" s="516"/>
      <c r="AF423" s="752"/>
      <c r="AG423" s="614"/>
    </row>
    <row r="424" spans="2:33" s="519" customFormat="1" ht="21.75" customHeight="1">
      <c r="B424" s="440"/>
      <c r="C424" s="440"/>
      <c r="D424" s="440"/>
      <c r="E424" s="440"/>
      <c r="F424" s="440"/>
      <c r="G424" s="440"/>
      <c r="H424" s="440"/>
      <c r="I424" s="440"/>
      <c r="J424" s="440"/>
      <c r="K424" s="440"/>
      <c r="L424" s="440"/>
      <c r="M424" s="440"/>
      <c r="N424" s="440"/>
      <c r="O424" s="440"/>
      <c r="P424" s="440"/>
      <c r="Q424" s="440"/>
      <c r="R424" s="440"/>
      <c r="S424" s="440"/>
      <c r="T424" s="440"/>
      <c r="U424" s="440"/>
      <c r="V424" s="440"/>
      <c r="W424" s="440"/>
      <c r="X424" s="440"/>
      <c r="Y424" s="440"/>
      <c r="Z424" s="440"/>
      <c r="AA424" s="440"/>
      <c r="AB424" s="440"/>
      <c r="AC424" s="524"/>
      <c r="AD424" s="363"/>
      <c r="AE424" s="516"/>
      <c r="AF424" s="752"/>
      <c r="AG424" s="614"/>
    </row>
    <row r="425" spans="2:33" s="519" customFormat="1" ht="21.75" customHeight="1">
      <c r="B425" s="440"/>
      <c r="C425" s="440"/>
      <c r="D425" s="440"/>
      <c r="E425" s="440"/>
      <c r="F425" s="440"/>
      <c r="G425" s="440"/>
      <c r="H425" s="440"/>
      <c r="I425" s="440"/>
      <c r="J425" s="440"/>
      <c r="K425" s="440"/>
      <c r="L425" s="440"/>
      <c r="M425" s="440"/>
      <c r="N425" s="440"/>
      <c r="O425" s="440"/>
      <c r="P425" s="440"/>
      <c r="Q425" s="440"/>
      <c r="R425" s="440"/>
      <c r="S425" s="440"/>
      <c r="T425" s="440"/>
      <c r="U425" s="440"/>
      <c r="V425" s="440"/>
      <c r="W425" s="440"/>
      <c r="X425" s="440"/>
      <c r="Y425" s="440"/>
      <c r="Z425" s="440"/>
      <c r="AA425" s="440"/>
      <c r="AB425" s="440"/>
      <c r="AC425" s="524"/>
      <c r="AD425" s="363"/>
      <c r="AE425" s="516"/>
      <c r="AF425" s="752"/>
      <c r="AG425" s="614"/>
    </row>
    <row r="426" spans="2:33" s="519" customFormat="1" ht="21.75" customHeight="1">
      <c r="B426" s="440"/>
      <c r="C426" s="440"/>
      <c r="D426" s="440"/>
      <c r="E426" s="440"/>
      <c r="F426" s="440"/>
      <c r="G426" s="440"/>
      <c r="H426" s="440"/>
      <c r="I426" s="440"/>
      <c r="J426" s="440"/>
      <c r="K426" s="440"/>
      <c r="L426" s="440"/>
      <c r="M426" s="440"/>
      <c r="N426" s="440"/>
      <c r="O426" s="440"/>
      <c r="P426" s="440"/>
      <c r="Q426" s="440"/>
      <c r="R426" s="440"/>
      <c r="S426" s="440"/>
      <c r="T426" s="440"/>
      <c r="U426" s="440"/>
      <c r="V426" s="440"/>
      <c r="W426" s="440"/>
      <c r="X426" s="440"/>
      <c r="Y426" s="440"/>
      <c r="Z426" s="440"/>
      <c r="AA426" s="440"/>
      <c r="AB426" s="440"/>
      <c r="AC426" s="524"/>
      <c r="AD426" s="363"/>
      <c r="AE426" s="516"/>
      <c r="AF426" s="752"/>
      <c r="AG426" s="614"/>
    </row>
    <row r="427" spans="2:33" s="519" customFormat="1" ht="21.75" customHeight="1">
      <c r="B427" s="440"/>
      <c r="C427" s="440"/>
      <c r="D427" s="440"/>
      <c r="E427" s="440"/>
      <c r="F427" s="440"/>
      <c r="G427" s="440"/>
      <c r="H427" s="440"/>
      <c r="I427" s="440"/>
      <c r="J427" s="440"/>
      <c r="K427" s="440"/>
      <c r="L427" s="440"/>
      <c r="M427" s="440"/>
      <c r="N427" s="440"/>
      <c r="O427" s="440"/>
      <c r="P427" s="440"/>
      <c r="Q427" s="440"/>
      <c r="R427" s="440"/>
      <c r="S427" s="440"/>
      <c r="T427" s="440"/>
      <c r="U427" s="440"/>
      <c r="V427" s="440"/>
      <c r="W427" s="440"/>
      <c r="X427" s="440"/>
      <c r="Y427" s="440"/>
      <c r="Z427" s="440"/>
      <c r="AA427" s="440"/>
      <c r="AB427" s="440"/>
      <c r="AC427" s="524"/>
      <c r="AD427" s="363"/>
      <c r="AE427" s="516"/>
      <c r="AF427" s="752"/>
      <c r="AG427" s="614"/>
    </row>
    <row r="428" spans="2:33" s="519" customFormat="1" ht="21.75" customHeight="1">
      <c r="B428" s="440"/>
      <c r="C428" s="440"/>
      <c r="D428" s="440"/>
      <c r="E428" s="440"/>
      <c r="F428" s="440"/>
      <c r="G428" s="440"/>
      <c r="H428" s="440"/>
      <c r="I428" s="440"/>
      <c r="J428" s="440"/>
      <c r="K428" s="440"/>
      <c r="L428" s="440"/>
      <c r="M428" s="440"/>
      <c r="N428" s="440"/>
      <c r="O428" s="440"/>
      <c r="P428" s="440"/>
      <c r="Q428" s="440"/>
      <c r="R428" s="440"/>
      <c r="S428" s="440"/>
      <c r="T428" s="440"/>
      <c r="U428" s="440"/>
      <c r="V428" s="440"/>
      <c r="W428" s="440"/>
      <c r="X428" s="440"/>
      <c r="Y428" s="440"/>
      <c r="Z428" s="440"/>
      <c r="AA428" s="440"/>
      <c r="AB428" s="440"/>
      <c r="AC428" s="524"/>
      <c r="AD428" s="363"/>
      <c r="AE428" s="516"/>
      <c r="AF428" s="752"/>
      <c r="AG428" s="614"/>
    </row>
    <row r="429" spans="2:33" s="519" customFormat="1" ht="21.75" customHeight="1">
      <c r="B429" s="440"/>
      <c r="C429" s="440"/>
      <c r="D429" s="440"/>
      <c r="E429" s="440"/>
      <c r="F429" s="440"/>
      <c r="G429" s="440"/>
      <c r="H429" s="440"/>
      <c r="I429" s="440"/>
      <c r="J429" s="440"/>
      <c r="K429" s="440"/>
      <c r="L429" s="440"/>
      <c r="M429" s="440"/>
      <c r="N429" s="440"/>
      <c r="O429" s="440"/>
      <c r="P429" s="440"/>
      <c r="Q429" s="440"/>
      <c r="R429" s="440"/>
      <c r="S429" s="440"/>
      <c r="T429" s="440"/>
      <c r="U429" s="440"/>
      <c r="V429" s="440"/>
      <c r="W429" s="440"/>
      <c r="X429" s="440"/>
      <c r="Y429" s="440"/>
      <c r="Z429" s="440"/>
      <c r="AA429" s="440"/>
      <c r="AB429" s="440"/>
      <c r="AC429" s="524"/>
      <c r="AD429" s="363"/>
      <c r="AE429" s="516"/>
      <c r="AF429" s="752"/>
      <c r="AG429" s="614"/>
    </row>
    <row r="430" spans="2:33" s="519" customFormat="1" ht="21.75" customHeight="1">
      <c r="B430" s="440"/>
      <c r="C430" s="440"/>
      <c r="D430" s="440"/>
      <c r="E430" s="440"/>
      <c r="F430" s="440"/>
      <c r="G430" s="440"/>
      <c r="H430" s="440"/>
      <c r="I430" s="440"/>
      <c r="J430" s="440"/>
      <c r="K430" s="440"/>
      <c r="L430" s="440"/>
      <c r="M430" s="440"/>
      <c r="N430" s="440"/>
      <c r="O430" s="440"/>
      <c r="P430" s="440"/>
      <c r="Q430" s="440"/>
      <c r="R430" s="440"/>
      <c r="S430" s="440"/>
      <c r="T430" s="440"/>
      <c r="U430" s="440"/>
      <c r="V430" s="440"/>
      <c r="W430" s="440"/>
      <c r="X430" s="440"/>
      <c r="Y430" s="440"/>
      <c r="Z430" s="440"/>
      <c r="AA430" s="440"/>
      <c r="AB430" s="440"/>
      <c r="AC430" s="524"/>
      <c r="AD430" s="363"/>
      <c r="AE430" s="516"/>
      <c r="AF430" s="752"/>
      <c r="AG430" s="614"/>
    </row>
    <row r="431" spans="2:33" s="519" customFormat="1" ht="21.75" customHeight="1">
      <c r="B431" s="440"/>
      <c r="C431" s="440"/>
      <c r="D431" s="440"/>
      <c r="E431" s="440"/>
      <c r="F431" s="440"/>
      <c r="G431" s="440"/>
      <c r="H431" s="440"/>
      <c r="I431" s="440"/>
      <c r="J431" s="440"/>
      <c r="K431" s="440"/>
      <c r="L431" s="440"/>
      <c r="M431" s="440"/>
      <c r="N431" s="440"/>
      <c r="O431" s="440"/>
      <c r="P431" s="440"/>
      <c r="Q431" s="440"/>
      <c r="R431" s="440"/>
      <c r="S431" s="440"/>
      <c r="T431" s="440"/>
      <c r="U431" s="440"/>
      <c r="V431" s="440"/>
      <c r="W431" s="440"/>
      <c r="X431" s="440"/>
      <c r="Y431" s="440"/>
      <c r="Z431" s="440"/>
      <c r="AA431" s="440"/>
      <c r="AB431" s="440"/>
      <c r="AC431" s="524"/>
      <c r="AD431" s="363"/>
      <c r="AE431" s="516"/>
      <c r="AF431" s="752"/>
      <c r="AG431" s="614"/>
    </row>
    <row r="432" spans="2:33" s="519" customFormat="1" ht="21.75" customHeight="1">
      <c r="B432" s="440"/>
      <c r="C432" s="440"/>
      <c r="D432" s="440"/>
      <c r="E432" s="440"/>
      <c r="F432" s="440"/>
      <c r="G432" s="440"/>
      <c r="H432" s="440"/>
      <c r="I432" s="440"/>
      <c r="J432" s="440"/>
      <c r="K432" s="440"/>
      <c r="L432" s="440"/>
      <c r="M432" s="440"/>
      <c r="N432" s="440"/>
      <c r="O432" s="440"/>
      <c r="P432" s="440"/>
      <c r="Q432" s="440"/>
      <c r="R432" s="440"/>
      <c r="S432" s="440"/>
      <c r="T432" s="440"/>
      <c r="U432" s="440"/>
      <c r="V432" s="440"/>
      <c r="W432" s="440"/>
      <c r="X432" s="440"/>
      <c r="Y432" s="440"/>
      <c r="Z432" s="440"/>
      <c r="AA432" s="440"/>
      <c r="AB432" s="440"/>
      <c r="AC432" s="524"/>
      <c r="AD432" s="363"/>
      <c r="AE432" s="516"/>
      <c r="AF432" s="752"/>
      <c r="AG432" s="614"/>
    </row>
    <row r="433" spans="2:33" s="519" customFormat="1" ht="21.75" customHeight="1">
      <c r="B433" s="440"/>
      <c r="C433" s="440"/>
      <c r="D433" s="440"/>
      <c r="E433" s="440"/>
      <c r="F433" s="440"/>
      <c r="G433" s="440"/>
      <c r="H433" s="440"/>
      <c r="I433" s="440"/>
      <c r="J433" s="440"/>
      <c r="K433" s="440"/>
      <c r="L433" s="440"/>
      <c r="M433" s="440"/>
      <c r="N433" s="440"/>
      <c r="O433" s="440"/>
      <c r="P433" s="440"/>
      <c r="Q433" s="440"/>
      <c r="R433" s="440"/>
      <c r="S433" s="440"/>
      <c r="T433" s="440"/>
      <c r="U433" s="440"/>
      <c r="V433" s="440"/>
      <c r="W433" s="440"/>
      <c r="X433" s="440"/>
      <c r="Y433" s="440"/>
      <c r="Z433" s="440"/>
      <c r="AA433" s="440"/>
      <c r="AB433" s="440"/>
      <c r="AC433" s="524"/>
      <c r="AD433" s="363"/>
      <c r="AE433" s="516"/>
      <c r="AF433" s="752"/>
      <c r="AG433" s="614"/>
    </row>
    <row r="434" spans="2:33" s="519" customFormat="1" ht="21.75" customHeight="1">
      <c r="B434" s="440"/>
      <c r="C434" s="440"/>
      <c r="D434" s="440"/>
      <c r="E434" s="440"/>
      <c r="F434" s="440"/>
      <c r="G434" s="440"/>
      <c r="H434" s="440"/>
      <c r="I434" s="440"/>
      <c r="J434" s="440"/>
      <c r="K434" s="440"/>
      <c r="L434" s="440"/>
      <c r="M434" s="440"/>
      <c r="N434" s="440"/>
      <c r="O434" s="440"/>
      <c r="P434" s="440"/>
      <c r="Q434" s="440"/>
      <c r="R434" s="440"/>
      <c r="S434" s="440"/>
      <c r="T434" s="440"/>
      <c r="U434" s="440"/>
      <c r="V434" s="440"/>
      <c r="W434" s="440"/>
      <c r="X434" s="440"/>
      <c r="Y434" s="440"/>
      <c r="Z434" s="440"/>
      <c r="AA434" s="440"/>
      <c r="AB434" s="440"/>
      <c r="AC434" s="524"/>
      <c r="AD434" s="363"/>
      <c r="AE434" s="516"/>
      <c r="AF434" s="752"/>
      <c r="AG434" s="614"/>
    </row>
    <row r="435" spans="2:33" s="519" customFormat="1" ht="21.75" customHeight="1">
      <c r="B435" s="440"/>
      <c r="C435" s="440"/>
      <c r="D435" s="440"/>
      <c r="E435" s="440"/>
      <c r="F435" s="440"/>
      <c r="G435" s="440"/>
      <c r="H435" s="440"/>
      <c r="I435" s="440"/>
      <c r="J435" s="440"/>
      <c r="K435" s="440"/>
      <c r="L435" s="440"/>
      <c r="M435" s="440"/>
      <c r="N435" s="440"/>
      <c r="O435" s="440"/>
      <c r="P435" s="440"/>
      <c r="Q435" s="440"/>
      <c r="R435" s="440"/>
      <c r="S435" s="440"/>
      <c r="T435" s="440"/>
      <c r="U435" s="440"/>
      <c r="V435" s="440"/>
      <c r="W435" s="440"/>
      <c r="X435" s="440"/>
      <c r="Y435" s="440"/>
      <c r="Z435" s="440"/>
      <c r="AA435" s="440"/>
      <c r="AB435" s="440"/>
      <c r="AC435" s="524"/>
      <c r="AD435" s="363"/>
      <c r="AE435" s="516"/>
      <c r="AF435" s="752"/>
      <c r="AG435" s="614"/>
    </row>
    <row r="436" spans="2:33" s="519" customFormat="1" ht="21.75" customHeight="1">
      <c r="B436" s="440"/>
      <c r="C436" s="440"/>
      <c r="D436" s="440"/>
      <c r="E436" s="440"/>
      <c r="F436" s="440"/>
      <c r="G436" s="440"/>
      <c r="H436" s="440"/>
      <c r="I436" s="440"/>
      <c r="J436" s="440"/>
      <c r="K436" s="440"/>
      <c r="L436" s="440"/>
      <c r="M436" s="440"/>
      <c r="N436" s="440"/>
      <c r="O436" s="440"/>
      <c r="P436" s="440"/>
      <c r="Q436" s="440"/>
      <c r="R436" s="440"/>
      <c r="S436" s="440"/>
      <c r="T436" s="440"/>
      <c r="U436" s="440"/>
      <c r="V436" s="440"/>
      <c r="W436" s="440"/>
      <c r="X436" s="440"/>
      <c r="Y436" s="440"/>
      <c r="Z436" s="440"/>
      <c r="AA436" s="440"/>
      <c r="AB436" s="440"/>
      <c r="AC436" s="524"/>
      <c r="AD436" s="363"/>
      <c r="AE436" s="516"/>
      <c r="AF436" s="752"/>
      <c r="AG436" s="614"/>
    </row>
    <row r="437" spans="2:33" s="519" customFormat="1" ht="21.75" customHeight="1">
      <c r="B437" s="440"/>
      <c r="C437" s="440"/>
      <c r="D437" s="440"/>
      <c r="E437" s="440"/>
      <c r="F437" s="440"/>
      <c r="G437" s="440"/>
      <c r="H437" s="440"/>
      <c r="I437" s="440"/>
      <c r="J437" s="440"/>
      <c r="K437" s="440"/>
      <c r="L437" s="440"/>
      <c r="M437" s="440"/>
      <c r="N437" s="440"/>
      <c r="O437" s="440"/>
      <c r="P437" s="440"/>
      <c r="Q437" s="440"/>
      <c r="R437" s="440"/>
      <c r="S437" s="440"/>
      <c r="T437" s="440"/>
      <c r="U437" s="440"/>
      <c r="V437" s="440"/>
      <c r="W437" s="440"/>
      <c r="X437" s="440"/>
      <c r="Y437" s="440"/>
      <c r="Z437" s="440"/>
      <c r="AA437" s="440"/>
      <c r="AB437" s="440"/>
      <c r="AC437" s="524"/>
      <c r="AD437" s="363"/>
      <c r="AE437" s="516"/>
      <c r="AF437" s="752"/>
      <c r="AG437" s="614"/>
    </row>
    <row r="438" spans="2:33" s="519" customFormat="1" ht="21.75" customHeight="1">
      <c r="B438" s="440"/>
      <c r="C438" s="440"/>
      <c r="D438" s="440"/>
      <c r="E438" s="440"/>
      <c r="F438" s="440"/>
      <c r="G438" s="440"/>
      <c r="H438" s="440"/>
      <c r="I438" s="440"/>
      <c r="J438" s="440"/>
      <c r="K438" s="440"/>
      <c r="L438" s="440"/>
      <c r="M438" s="440"/>
      <c r="N438" s="440"/>
      <c r="O438" s="440"/>
      <c r="P438" s="440"/>
      <c r="Q438" s="440"/>
      <c r="R438" s="440"/>
      <c r="S438" s="440"/>
      <c r="T438" s="440"/>
      <c r="U438" s="440"/>
      <c r="V438" s="440"/>
      <c r="W438" s="440"/>
      <c r="X438" s="440"/>
      <c r="Y438" s="440"/>
      <c r="Z438" s="440"/>
      <c r="AA438" s="440"/>
      <c r="AB438" s="440"/>
      <c r="AC438" s="524"/>
      <c r="AD438" s="363"/>
      <c r="AE438" s="516"/>
      <c r="AF438" s="752"/>
      <c r="AG438" s="614"/>
    </row>
    <row r="439" spans="2:33" s="519" customFormat="1" ht="21.75" customHeight="1">
      <c r="B439" s="440"/>
      <c r="C439" s="440"/>
      <c r="D439" s="440"/>
      <c r="E439" s="440"/>
      <c r="F439" s="440"/>
      <c r="G439" s="440"/>
      <c r="H439" s="440"/>
      <c r="I439" s="440"/>
      <c r="J439" s="440"/>
      <c r="K439" s="440"/>
      <c r="L439" s="440"/>
      <c r="M439" s="440"/>
      <c r="N439" s="440"/>
      <c r="O439" s="440"/>
      <c r="P439" s="440"/>
      <c r="Q439" s="440"/>
      <c r="R439" s="440"/>
      <c r="S439" s="440"/>
      <c r="T439" s="440"/>
      <c r="U439" s="440"/>
      <c r="V439" s="440"/>
      <c r="W439" s="440"/>
      <c r="X439" s="440"/>
      <c r="Y439" s="440"/>
      <c r="Z439" s="440"/>
      <c r="AA439" s="440"/>
      <c r="AB439" s="440"/>
      <c r="AC439" s="524"/>
      <c r="AD439" s="363"/>
      <c r="AE439" s="516"/>
      <c r="AF439" s="752"/>
      <c r="AG439" s="614"/>
    </row>
    <row r="440" spans="2:33" s="519" customFormat="1" ht="21.75" customHeight="1">
      <c r="B440" s="440"/>
      <c r="C440" s="440"/>
      <c r="D440" s="440"/>
      <c r="E440" s="440"/>
      <c r="F440" s="440"/>
      <c r="G440" s="440"/>
      <c r="H440" s="440"/>
      <c r="I440" s="440"/>
      <c r="J440" s="440"/>
      <c r="K440" s="440"/>
      <c r="L440" s="440"/>
      <c r="M440" s="440"/>
      <c r="N440" s="440"/>
      <c r="O440" s="440"/>
      <c r="P440" s="440"/>
      <c r="Q440" s="440"/>
      <c r="R440" s="440"/>
      <c r="S440" s="440"/>
      <c r="T440" s="440"/>
      <c r="U440" s="440"/>
      <c r="V440" s="440"/>
      <c r="W440" s="440"/>
      <c r="X440" s="440"/>
      <c r="Y440" s="440"/>
      <c r="Z440" s="440"/>
      <c r="AA440" s="440"/>
      <c r="AB440" s="440"/>
      <c r="AC440" s="524"/>
      <c r="AD440" s="363"/>
      <c r="AE440" s="516"/>
      <c r="AF440" s="752"/>
      <c r="AG440" s="614"/>
    </row>
    <row r="441" spans="2:33" s="519" customFormat="1" ht="21.75" customHeight="1">
      <c r="B441" s="440"/>
      <c r="C441" s="440"/>
      <c r="D441" s="440"/>
      <c r="E441" s="440"/>
      <c r="F441" s="440"/>
      <c r="G441" s="440"/>
      <c r="H441" s="440"/>
      <c r="I441" s="440"/>
      <c r="J441" s="440"/>
      <c r="K441" s="440"/>
      <c r="L441" s="440"/>
      <c r="M441" s="440"/>
      <c r="N441" s="440"/>
      <c r="O441" s="440"/>
      <c r="P441" s="440"/>
      <c r="Q441" s="440"/>
      <c r="R441" s="440"/>
      <c r="S441" s="440"/>
      <c r="T441" s="440"/>
      <c r="U441" s="440"/>
      <c r="V441" s="440"/>
      <c r="W441" s="440"/>
      <c r="X441" s="440"/>
      <c r="Y441" s="440"/>
      <c r="Z441" s="440"/>
      <c r="AA441" s="440"/>
      <c r="AB441" s="440"/>
      <c r="AC441" s="524"/>
      <c r="AD441" s="363"/>
      <c r="AE441" s="516"/>
      <c r="AF441" s="752"/>
      <c r="AG441" s="614"/>
    </row>
    <row r="442" spans="2:33" s="519" customFormat="1" ht="21.75" customHeight="1">
      <c r="B442" s="440"/>
      <c r="C442" s="440"/>
      <c r="D442" s="440"/>
      <c r="E442" s="440"/>
      <c r="F442" s="440"/>
      <c r="G442" s="440"/>
      <c r="H442" s="440"/>
      <c r="I442" s="440"/>
      <c r="J442" s="440"/>
      <c r="K442" s="440"/>
      <c r="L442" s="440"/>
      <c r="M442" s="440"/>
      <c r="N442" s="440"/>
      <c r="O442" s="440"/>
      <c r="P442" s="440"/>
      <c r="Q442" s="440"/>
      <c r="R442" s="440"/>
      <c r="S442" s="440"/>
      <c r="T442" s="440"/>
      <c r="U442" s="440"/>
      <c r="V442" s="440"/>
      <c r="W442" s="440"/>
      <c r="X442" s="440"/>
      <c r="Y442" s="440"/>
      <c r="Z442" s="440"/>
      <c r="AA442" s="440"/>
      <c r="AB442" s="440"/>
      <c r="AC442" s="524"/>
      <c r="AD442" s="363"/>
      <c r="AE442" s="516"/>
      <c r="AF442" s="752"/>
      <c r="AG442" s="614"/>
    </row>
    <row r="443" spans="2:33" s="519" customFormat="1" ht="21.75" customHeight="1">
      <c r="B443" s="440"/>
      <c r="C443" s="440"/>
      <c r="D443" s="440"/>
      <c r="E443" s="440"/>
      <c r="F443" s="440"/>
      <c r="G443" s="440"/>
      <c r="H443" s="440"/>
      <c r="I443" s="440"/>
      <c r="J443" s="440"/>
      <c r="K443" s="440"/>
      <c r="L443" s="440"/>
      <c r="M443" s="440"/>
      <c r="N443" s="440"/>
      <c r="O443" s="440"/>
      <c r="P443" s="440"/>
      <c r="Q443" s="440"/>
      <c r="R443" s="440"/>
      <c r="S443" s="440"/>
      <c r="T443" s="440"/>
      <c r="U443" s="440"/>
      <c r="V443" s="440"/>
      <c r="W443" s="440"/>
      <c r="X443" s="440"/>
      <c r="Y443" s="440"/>
      <c r="Z443" s="440"/>
      <c r="AA443" s="440"/>
      <c r="AB443" s="440"/>
      <c r="AC443" s="524"/>
      <c r="AD443" s="363"/>
      <c r="AE443" s="516"/>
      <c r="AF443" s="752"/>
      <c r="AG443" s="614"/>
    </row>
    <row r="444" spans="2:33" s="519" customFormat="1" ht="21.75" customHeight="1">
      <c r="B444" s="440"/>
      <c r="C444" s="440"/>
      <c r="D444" s="440"/>
      <c r="E444" s="440"/>
      <c r="F444" s="440"/>
      <c r="G444" s="440"/>
      <c r="H444" s="440"/>
      <c r="I444" s="440"/>
      <c r="J444" s="440"/>
      <c r="K444" s="440"/>
      <c r="L444" s="440"/>
      <c r="M444" s="440"/>
      <c r="N444" s="440"/>
      <c r="O444" s="440"/>
      <c r="P444" s="440"/>
      <c r="Q444" s="440"/>
      <c r="R444" s="440"/>
      <c r="S444" s="440"/>
      <c r="T444" s="440"/>
      <c r="U444" s="440"/>
      <c r="V444" s="440"/>
      <c r="W444" s="440"/>
      <c r="X444" s="440"/>
      <c r="Y444" s="440"/>
      <c r="Z444" s="440"/>
      <c r="AA444" s="440"/>
      <c r="AB444" s="440"/>
      <c r="AC444" s="524"/>
      <c r="AD444" s="363"/>
      <c r="AE444" s="516"/>
      <c r="AF444" s="752"/>
      <c r="AG444" s="614"/>
    </row>
    <row r="445" spans="2:33" s="519" customFormat="1" ht="21.75" customHeight="1">
      <c r="B445" s="440"/>
      <c r="C445" s="440"/>
      <c r="D445" s="440"/>
      <c r="E445" s="440"/>
      <c r="F445" s="440"/>
      <c r="G445" s="440"/>
      <c r="H445" s="440"/>
      <c r="I445" s="440"/>
      <c r="J445" s="440"/>
      <c r="K445" s="440"/>
      <c r="L445" s="440"/>
      <c r="M445" s="440"/>
      <c r="N445" s="440"/>
      <c r="O445" s="440"/>
      <c r="P445" s="440"/>
      <c r="Q445" s="440"/>
      <c r="R445" s="440"/>
      <c r="S445" s="440"/>
      <c r="T445" s="440"/>
      <c r="U445" s="440"/>
      <c r="V445" s="440"/>
      <c r="W445" s="440"/>
      <c r="X445" s="440"/>
      <c r="Y445" s="440"/>
      <c r="Z445" s="440"/>
      <c r="AA445" s="440"/>
      <c r="AB445" s="440"/>
      <c r="AC445" s="524"/>
      <c r="AD445" s="363"/>
      <c r="AE445" s="516"/>
      <c r="AF445" s="752"/>
      <c r="AG445" s="614"/>
    </row>
    <row r="446" spans="2:33" s="519" customFormat="1" ht="21.75" customHeight="1">
      <c r="B446" s="440"/>
      <c r="C446" s="440"/>
      <c r="D446" s="440"/>
      <c r="E446" s="440"/>
      <c r="F446" s="440"/>
      <c r="G446" s="440"/>
      <c r="H446" s="440"/>
      <c r="I446" s="440"/>
      <c r="J446" s="440"/>
      <c r="K446" s="440"/>
      <c r="L446" s="440"/>
      <c r="M446" s="440"/>
      <c r="N446" s="440"/>
      <c r="O446" s="440"/>
      <c r="P446" s="440"/>
      <c r="Q446" s="440"/>
      <c r="R446" s="440"/>
      <c r="S446" s="440"/>
      <c r="T446" s="440"/>
      <c r="U446" s="440"/>
      <c r="V446" s="440"/>
      <c r="W446" s="440"/>
      <c r="X446" s="440"/>
      <c r="Y446" s="440"/>
      <c r="Z446" s="440"/>
      <c r="AA446" s="440"/>
      <c r="AB446" s="440"/>
      <c r="AC446" s="524"/>
      <c r="AD446" s="363"/>
      <c r="AE446" s="516"/>
      <c r="AF446" s="752"/>
      <c r="AG446" s="614"/>
    </row>
    <row r="447" spans="2:33" s="519" customFormat="1" ht="21.75" customHeight="1">
      <c r="B447" s="440"/>
      <c r="C447" s="440"/>
      <c r="D447" s="440"/>
      <c r="E447" s="440"/>
      <c r="F447" s="440"/>
      <c r="G447" s="440"/>
      <c r="H447" s="440"/>
      <c r="I447" s="440"/>
      <c r="J447" s="440"/>
      <c r="K447" s="440"/>
      <c r="L447" s="440"/>
      <c r="M447" s="440"/>
      <c r="N447" s="440"/>
      <c r="O447" s="440"/>
      <c r="P447" s="440"/>
      <c r="Q447" s="440"/>
      <c r="R447" s="440"/>
      <c r="S447" s="440"/>
      <c r="T447" s="440"/>
      <c r="U447" s="440"/>
      <c r="V447" s="440"/>
      <c r="W447" s="440"/>
      <c r="X447" s="440"/>
      <c r="Y447" s="440"/>
      <c r="Z447" s="440"/>
      <c r="AA447" s="440"/>
      <c r="AB447" s="440"/>
      <c r="AC447" s="524"/>
      <c r="AD447" s="363"/>
      <c r="AE447" s="516"/>
      <c r="AF447" s="752"/>
      <c r="AG447" s="614"/>
    </row>
    <row r="448" spans="2:33" s="519" customFormat="1" ht="21.75" customHeight="1">
      <c r="B448" s="440"/>
      <c r="C448" s="440"/>
      <c r="D448" s="440"/>
      <c r="E448" s="440"/>
      <c r="F448" s="440"/>
      <c r="G448" s="440"/>
      <c r="H448" s="440"/>
      <c r="I448" s="440"/>
      <c r="J448" s="440"/>
      <c r="K448" s="440"/>
      <c r="L448" s="440"/>
      <c r="M448" s="440"/>
      <c r="N448" s="440"/>
      <c r="O448" s="440"/>
      <c r="P448" s="440"/>
      <c r="Q448" s="440"/>
      <c r="R448" s="440"/>
      <c r="S448" s="440"/>
      <c r="T448" s="440"/>
      <c r="U448" s="440"/>
      <c r="V448" s="440"/>
      <c r="W448" s="440"/>
      <c r="X448" s="440"/>
      <c r="Y448" s="440"/>
      <c r="Z448" s="440"/>
      <c r="AA448" s="440"/>
      <c r="AB448" s="440"/>
      <c r="AC448" s="524"/>
      <c r="AD448" s="363"/>
      <c r="AE448" s="516"/>
      <c r="AF448" s="752"/>
      <c r="AG448" s="614"/>
    </row>
    <row r="449" spans="2:33" s="519" customFormat="1" ht="21.75" customHeight="1">
      <c r="B449" s="440"/>
      <c r="C449" s="440"/>
      <c r="D449" s="440"/>
      <c r="E449" s="440"/>
      <c r="F449" s="440"/>
      <c r="G449" s="440"/>
      <c r="H449" s="440"/>
      <c r="I449" s="440"/>
      <c r="J449" s="440"/>
      <c r="K449" s="440"/>
      <c r="L449" s="440"/>
      <c r="M449" s="440"/>
      <c r="N449" s="440"/>
      <c r="O449" s="440"/>
      <c r="P449" s="440"/>
      <c r="Q449" s="440"/>
      <c r="R449" s="440"/>
      <c r="S449" s="440"/>
      <c r="T449" s="440"/>
      <c r="U449" s="440"/>
      <c r="V449" s="440"/>
      <c r="W449" s="440"/>
      <c r="X449" s="440"/>
      <c r="Y449" s="440"/>
      <c r="Z449" s="440"/>
      <c r="AA449" s="440"/>
      <c r="AB449" s="440"/>
      <c r="AC449" s="524"/>
      <c r="AD449" s="363"/>
      <c r="AE449" s="516"/>
      <c r="AF449" s="752"/>
      <c r="AG449" s="614"/>
    </row>
    <row r="450" spans="2:33" s="519" customFormat="1" ht="21.75" customHeight="1">
      <c r="B450" s="440"/>
      <c r="C450" s="440"/>
      <c r="D450" s="440"/>
      <c r="E450" s="440"/>
      <c r="F450" s="440"/>
      <c r="G450" s="440"/>
      <c r="H450" s="440"/>
      <c r="I450" s="440"/>
      <c r="J450" s="440"/>
      <c r="K450" s="440"/>
      <c r="L450" s="440"/>
      <c r="M450" s="440"/>
      <c r="N450" s="440"/>
      <c r="O450" s="440"/>
      <c r="P450" s="440"/>
      <c r="Q450" s="440"/>
      <c r="R450" s="440"/>
      <c r="S450" s="440"/>
      <c r="T450" s="440"/>
      <c r="U450" s="440"/>
      <c r="V450" s="440"/>
      <c r="W450" s="440"/>
      <c r="X450" s="440"/>
      <c r="Y450" s="440"/>
      <c r="Z450" s="440"/>
      <c r="AA450" s="440"/>
      <c r="AB450" s="440"/>
      <c r="AC450" s="524"/>
      <c r="AD450" s="363"/>
      <c r="AE450" s="516"/>
      <c r="AF450" s="752"/>
      <c r="AG450" s="614"/>
    </row>
    <row r="451" spans="2:33" s="519" customFormat="1" ht="21.75" customHeight="1">
      <c r="B451" s="440"/>
      <c r="C451" s="440"/>
      <c r="D451" s="440"/>
      <c r="E451" s="440"/>
      <c r="F451" s="440"/>
      <c r="G451" s="440"/>
      <c r="H451" s="440"/>
      <c r="I451" s="440"/>
      <c r="J451" s="440"/>
      <c r="K451" s="440"/>
      <c r="L451" s="440"/>
      <c r="M451" s="440"/>
      <c r="N451" s="440"/>
      <c r="O451" s="440"/>
      <c r="P451" s="440"/>
      <c r="Q451" s="440"/>
      <c r="R451" s="440"/>
      <c r="S451" s="440"/>
      <c r="T451" s="440"/>
      <c r="U451" s="440"/>
      <c r="V451" s="440"/>
      <c r="W451" s="440"/>
      <c r="X451" s="440"/>
      <c r="Y451" s="440"/>
      <c r="Z451" s="440"/>
      <c r="AA451" s="440"/>
      <c r="AB451" s="440"/>
      <c r="AC451" s="524"/>
      <c r="AD451" s="363"/>
      <c r="AE451" s="516"/>
      <c r="AF451" s="752"/>
      <c r="AG451" s="614"/>
    </row>
    <row r="452" spans="2:33" s="519" customFormat="1" ht="21.75" customHeight="1">
      <c r="B452" s="440"/>
      <c r="C452" s="440"/>
      <c r="D452" s="440"/>
      <c r="E452" s="440"/>
      <c r="F452" s="440"/>
      <c r="G452" s="440"/>
      <c r="H452" s="440"/>
      <c r="I452" s="440"/>
      <c r="J452" s="440"/>
      <c r="K452" s="440"/>
      <c r="L452" s="440"/>
      <c r="M452" s="440"/>
      <c r="N452" s="440"/>
      <c r="O452" s="440"/>
      <c r="P452" s="440"/>
      <c r="Q452" s="440"/>
      <c r="R452" s="440"/>
      <c r="S452" s="440"/>
      <c r="T452" s="440"/>
      <c r="U452" s="440"/>
      <c r="V452" s="440"/>
      <c r="W452" s="440"/>
      <c r="X452" s="440"/>
      <c r="Y452" s="440"/>
      <c r="Z452" s="440"/>
      <c r="AA452" s="440"/>
      <c r="AB452" s="440"/>
      <c r="AC452" s="524"/>
      <c r="AD452" s="363"/>
      <c r="AE452" s="516"/>
      <c r="AF452" s="752"/>
      <c r="AG452" s="614"/>
    </row>
    <row r="453" spans="2:33" s="519" customFormat="1" ht="21.75" customHeight="1">
      <c r="B453" s="440"/>
      <c r="C453" s="440"/>
      <c r="D453" s="440"/>
      <c r="E453" s="440"/>
      <c r="F453" s="440"/>
      <c r="G453" s="440"/>
      <c r="H453" s="440"/>
      <c r="I453" s="440"/>
      <c r="J453" s="440"/>
      <c r="K453" s="440"/>
      <c r="L453" s="440"/>
      <c r="M453" s="440"/>
      <c r="N453" s="440"/>
      <c r="O453" s="440"/>
      <c r="P453" s="440"/>
      <c r="Q453" s="440"/>
      <c r="R453" s="440"/>
      <c r="S453" s="440"/>
      <c r="T453" s="440"/>
      <c r="U453" s="440"/>
      <c r="V453" s="440"/>
      <c r="W453" s="440"/>
      <c r="X453" s="440"/>
      <c r="Y453" s="440"/>
      <c r="Z453" s="440"/>
      <c r="AA453" s="440"/>
      <c r="AB453" s="440"/>
      <c r="AC453" s="524"/>
      <c r="AD453" s="363"/>
      <c r="AE453" s="516"/>
      <c r="AF453" s="752"/>
      <c r="AG453" s="614"/>
    </row>
    <row r="454" spans="2:33" s="519" customFormat="1" ht="21.75" customHeight="1">
      <c r="B454" s="440"/>
      <c r="C454" s="440"/>
      <c r="D454" s="440"/>
      <c r="E454" s="440"/>
      <c r="F454" s="440"/>
      <c r="G454" s="440"/>
      <c r="H454" s="440"/>
      <c r="I454" s="440"/>
      <c r="J454" s="440"/>
      <c r="K454" s="440"/>
      <c r="L454" s="440"/>
      <c r="M454" s="440"/>
      <c r="N454" s="440"/>
      <c r="O454" s="440"/>
      <c r="P454" s="440"/>
      <c r="Q454" s="440"/>
      <c r="R454" s="440"/>
      <c r="S454" s="440"/>
      <c r="T454" s="440"/>
      <c r="U454" s="440"/>
      <c r="V454" s="440"/>
      <c r="W454" s="440"/>
      <c r="X454" s="440"/>
      <c r="Y454" s="440"/>
      <c r="Z454" s="440"/>
      <c r="AA454" s="440"/>
      <c r="AB454" s="440"/>
      <c r="AC454" s="524"/>
      <c r="AD454" s="363"/>
      <c r="AE454" s="516"/>
      <c r="AF454" s="752"/>
      <c r="AG454" s="614"/>
    </row>
    <row r="455" spans="2:33" s="519" customFormat="1" ht="21.75" customHeight="1">
      <c r="B455" s="440"/>
      <c r="C455" s="440"/>
      <c r="D455" s="440"/>
      <c r="E455" s="440"/>
      <c r="F455" s="440"/>
      <c r="G455" s="440"/>
      <c r="H455" s="440"/>
      <c r="I455" s="440"/>
      <c r="J455" s="440"/>
      <c r="K455" s="440"/>
      <c r="L455" s="440"/>
      <c r="M455" s="440"/>
      <c r="N455" s="440"/>
      <c r="O455" s="440"/>
      <c r="P455" s="440"/>
      <c r="Q455" s="440"/>
      <c r="R455" s="440"/>
      <c r="S455" s="440"/>
      <c r="T455" s="440"/>
      <c r="U455" s="440"/>
      <c r="V455" s="440"/>
      <c r="W455" s="440"/>
      <c r="X455" s="440"/>
      <c r="Y455" s="440"/>
      <c r="Z455" s="440"/>
      <c r="AA455" s="440"/>
      <c r="AB455" s="440"/>
      <c r="AC455" s="524"/>
      <c r="AD455" s="363"/>
      <c r="AE455" s="516"/>
      <c r="AF455" s="752"/>
      <c r="AG455" s="614"/>
    </row>
    <row r="456" spans="2:33" s="519" customFormat="1" ht="21.75" customHeight="1">
      <c r="B456" s="440"/>
      <c r="C456" s="440"/>
      <c r="D456" s="440"/>
      <c r="E456" s="440"/>
      <c r="F456" s="440"/>
      <c r="G456" s="440"/>
      <c r="H456" s="440"/>
      <c r="I456" s="440"/>
      <c r="J456" s="440"/>
      <c r="K456" s="440"/>
      <c r="L456" s="440"/>
      <c r="M456" s="440"/>
      <c r="N456" s="440"/>
      <c r="O456" s="440"/>
      <c r="P456" s="440"/>
      <c r="Q456" s="440"/>
      <c r="R456" s="440"/>
      <c r="S456" s="440"/>
      <c r="T456" s="440"/>
      <c r="U456" s="440"/>
      <c r="V456" s="440"/>
      <c r="W456" s="440"/>
      <c r="X456" s="440"/>
      <c r="Y456" s="440"/>
      <c r="Z456" s="440"/>
      <c r="AA456" s="440"/>
      <c r="AB456" s="440"/>
      <c r="AC456" s="524"/>
      <c r="AD456" s="363"/>
      <c r="AE456" s="516"/>
      <c r="AF456" s="752"/>
      <c r="AG456" s="614"/>
    </row>
    <row r="457" spans="2:33" s="519" customFormat="1" ht="21.75" customHeight="1">
      <c r="B457" s="440"/>
      <c r="C457" s="440"/>
      <c r="D457" s="440"/>
      <c r="E457" s="440"/>
      <c r="F457" s="440"/>
      <c r="G457" s="440"/>
      <c r="H457" s="440"/>
      <c r="I457" s="440"/>
      <c r="J457" s="440"/>
      <c r="K457" s="440"/>
      <c r="L457" s="440"/>
      <c r="M457" s="440"/>
      <c r="N457" s="440"/>
      <c r="O457" s="440"/>
      <c r="P457" s="440"/>
      <c r="Q457" s="440"/>
      <c r="R457" s="440"/>
      <c r="S457" s="440"/>
      <c r="T457" s="440"/>
      <c r="U457" s="440"/>
      <c r="V457" s="440"/>
      <c r="W457" s="440"/>
      <c r="X457" s="440"/>
      <c r="Y457" s="440"/>
      <c r="Z457" s="440"/>
      <c r="AA457" s="440"/>
      <c r="AB457" s="440"/>
      <c r="AC457" s="524"/>
      <c r="AD457" s="363"/>
      <c r="AE457" s="516"/>
      <c r="AF457" s="752"/>
      <c r="AG457" s="614"/>
    </row>
    <row r="458" spans="2:33" s="519" customFormat="1" ht="21.75" customHeight="1">
      <c r="B458" s="440"/>
      <c r="C458" s="440"/>
      <c r="D458" s="440"/>
      <c r="E458" s="440"/>
      <c r="F458" s="440"/>
      <c r="G458" s="440"/>
      <c r="H458" s="440"/>
      <c r="I458" s="440"/>
      <c r="J458" s="440"/>
      <c r="K458" s="440"/>
      <c r="L458" s="440"/>
      <c r="M458" s="440"/>
      <c r="N458" s="440"/>
      <c r="O458" s="440"/>
      <c r="P458" s="440"/>
      <c r="Q458" s="440"/>
      <c r="R458" s="440"/>
      <c r="S458" s="440"/>
      <c r="T458" s="440"/>
      <c r="U458" s="440"/>
      <c r="V458" s="440"/>
      <c r="W458" s="440"/>
      <c r="X458" s="440"/>
      <c r="Y458" s="440"/>
      <c r="Z458" s="440"/>
      <c r="AA458" s="440"/>
      <c r="AB458" s="440"/>
      <c r="AC458" s="524"/>
      <c r="AD458" s="363"/>
      <c r="AE458" s="516"/>
      <c r="AF458" s="752"/>
      <c r="AG458" s="614"/>
    </row>
    <row r="459" spans="2:33" s="519" customFormat="1" ht="21.75" customHeight="1">
      <c r="B459" s="440"/>
      <c r="C459" s="440"/>
      <c r="D459" s="440"/>
      <c r="E459" s="440"/>
      <c r="F459" s="440"/>
      <c r="G459" s="440"/>
      <c r="H459" s="440"/>
      <c r="I459" s="440"/>
      <c r="J459" s="440"/>
      <c r="K459" s="440"/>
      <c r="L459" s="440"/>
      <c r="M459" s="440"/>
      <c r="N459" s="440"/>
      <c r="O459" s="440"/>
      <c r="P459" s="440"/>
      <c r="Q459" s="440"/>
      <c r="R459" s="440"/>
      <c r="S459" s="440"/>
      <c r="T459" s="440"/>
      <c r="U459" s="440"/>
      <c r="V459" s="440"/>
      <c r="W459" s="440"/>
      <c r="X459" s="440"/>
      <c r="Y459" s="440"/>
      <c r="Z459" s="440"/>
      <c r="AA459" s="440"/>
      <c r="AB459" s="440"/>
      <c r="AC459" s="524"/>
      <c r="AD459" s="363"/>
      <c r="AE459" s="516"/>
      <c r="AF459" s="752"/>
      <c r="AG459" s="614"/>
    </row>
    <row r="460" spans="2:33" s="519" customFormat="1" ht="21.75" customHeight="1">
      <c r="B460" s="440"/>
      <c r="C460" s="440"/>
      <c r="D460" s="440"/>
      <c r="E460" s="440"/>
      <c r="F460" s="440"/>
      <c r="G460" s="440"/>
      <c r="H460" s="440"/>
      <c r="I460" s="440"/>
      <c r="J460" s="440"/>
      <c r="K460" s="440"/>
      <c r="L460" s="440"/>
      <c r="M460" s="440"/>
      <c r="N460" s="440"/>
      <c r="O460" s="440"/>
      <c r="P460" s="440"/>
      <c r="Q460" s="440"/>
      <c r="R460" s="440"/>
      <c r="S460" s="440"/>
      <c r="T460" s="440"/>
      <c r="U460" s="440"/>
      <c r="V460" s="440"/>
      <c r="W460" s="440"/>
      <c r="X460" s="440"/>
      <c r="Y460" s="440"/>
      <c r="Z460" s="440"/>
      <c r="AA460" s="440"/>
      <c r="AB460" s="440"/>
      <c r="AC460" s="524"/>
      <c r="AD460" s="363"/>
      <c r="AE460" s="516"/>
      <c r="AF460" s="752"/>
      <c r="AG460" s="614"/>
    </row>
    <row r="461" spans="2:33" s="519" customFormat="1" ht="21.75" customHeight="1">
      <c r="B461" s="440"/>
      <c r="C461" s="440"/>
      <c r="D461" s="440"/>
      <c r="E461" s="440"/>
      <c r="F461" s="440"/>
      <c r="G461" s="440"/>
      <c r="H461" s="440"/>
      <c r="I461" s="440"/>
      <c r="J461" s="440"/>
      <c r="K461" s="440"/>
      <c r="L461" s="440"/>
      <c r="M461" s="440"/>
      <c r="N461" s="440"/>
      <c r="O461" s="440"/>
      <c r="P461" s="440"/>
      <c r="Q461" s="440"/>
      <c r="R461" s="440"/>
      <c r="S461" s="440"/>
      <c r="T461" s="440"/>
      <c r="U461" s="440"/>
      <c r="V461" s="440"/>
      <c r="W461" s="440"/>
      <c r="X461" s="440"/>
      <c r="Y461" s="440"/>
      <c r="Z461" s="440"/>
      <c r="AA461" s="440"/>
      <c r="AB461" s="440"/>
      <c r="AC461" s="524"/>
      <c r="AD461" s="363"/>
      <c r="AE461" s="516"/>
      <c r="AF461" s="752"/>
      <c r="AG461" s="614"/>
    </row>
    <row r="462" spans="2:33" s="519" customFormat="1" ht="21.75" customHeight="1">
      <c r="B462" s="440"/>
      <c r="C462" s="440"/>
      <c r="D462" s="440"/>
      <c r="E462" s="440"/>
      <c r="F462" s="440"/>
      <c r="G462" s="440"/>
      <c r="H462" s="440"/>
      <c r="I462" s="440"/>
      <c r="J462" s="440"/>
      <c r="K462" s="440"/>
      <c r="L462" s="440"/>
      <c r="M462" s="440"/>
      <c r="N462" s="440"/>
      <c r="O462" s="440"/>
      <c r="P462" s="440"/>
      <c r="Q462" s="440"/>
      <c r="R462" s="440"/>
      <c r="S462" s="440"/>
      <c r="T462" s="440"/>
      <c r="U462" s="440"/>
      <c r="V462" s="440"/>
      <c r="W462" s="440"/>
      <c r="X462" s="440"/>
      <c r="Y462" s="440"/>
      <c r="Z462" s="440"/>
      <c r="AA462" s="440"/>
      <c r="AB462" s="440"/>
      <c r="AC462" s="524"/>
      <c r="AD462" s="363"/>
      <c r="AE462" s="516"/>
      <c r="AF462" s="752"/>
      <c r="AG462" s="614"/>
    </row>
    <row r="463" spans="2:33" s="519" customFormat="1" ht="21.75" customHeight="1">
      <c r="B463" s="440"/>
      <c r="C463" s="440"/>
      <c r="D463" s="440"/>
      <c r="E463" s="440"/>
      <c r="F463" s="440"/>
      <c r="G463" s="440"/>
      <c r="H463" s="440"/>
      <c r="I463" s="440"/>
      <c r="J463" s="440"/>
      <c r="K463" s="440"/>
      <c r="L463" s="440"/>
      <c r="M463" s="440"/>
      <c r="N463" s="440"/>
      <c r="O463" s="440"/>
      <c r="P463" s="440"/>
      <c r="Q463" s="440"/>
      <c r="R463" s="440"/>
      <c r="S463" s="440"/>
      <c r="T463" s="440"/>
      <c r="U463" s="440"/>
      <c r="V463" s="440"/>
      <c r="W463" s="440"/>
      <c r="X463" s="440"/>
      <c r="Y463" s="440"/>
      <c r="Z463" s="440"/>
      <c r="AA463" s="440"/>
      <c r="AB463" s="440"/>
      <c r="AC463" s="524"/>
      <c r="AD463" s="363"/>
      <c r="AE463" s="516"/>
      <c r="AF463" s="752"/>
      <c r="AG463" s="614"/>
    </row>
    <row r="464" spans="2:33" s="519" customFormat="1" ht="21.75" customHeight="1">
      <c r="B464" s="440"/>
      <c r="C464" s="440"/>
      <c r="D464" s="440"/>
      <c r="E464" s="440"/>
      <c r="F464" s="440"/>
      <c r="G464" s="440"/>
      <c r="H464" s="440"/>
      <c r="I464" s="440"/>
      <c r="J464" s="440"/>
      <c r="K464" s="440"/>
      <c r="L464" s="440"/>
      <c r="M464" s="440"/>
      <c r="N464" s="440"/>
      <c r="O464" s="440"/>
      <c r="P464" s="440"/>
      <c r="Q464" s="440"/>
      <c r="R464" s="440"/>
      <c r="S464" s="440"/>
      <c r="T464" s="440"/>
      <c r="U464" s="440"/>
      <c r="V464" s="440"/>
      <c r="W464" s="440"/>
      <c r="X464" s="440"/>
      <c r="Y464" s="440"/>
      <c r="Z464" s="440"/>
      <c r="AA464" s="440"/>
      <c r="AB464" s="440"/>
      <c r="AC464" s="524"/>
      <c r="AD464" s="363"/>
      <c r="AE464" s="516"/>
      <c r="AF464" s="752"/>
      <c r="AG464" s="614"/>
    </row>
    <row r="465" spans="2:33" s="519" customFormat="1" ht="21.75" customHeight="1">
      <c r="B465" s="440"/>
      <c r="C465" s="440"/>
      <c r="D465" s="440"/>
      <c r="E465" s="440"/>
      <c r="F465" s="440"/>
      <c r="G465" s="440"/>
      <c r="H465" s="440"/>
      <c r="I465" s="440"/>
      <c r="J465" s="440"/>
      <c r="K465" s="440"/>
      <c r="L465" s="440"/>
      <c r="M465" s="440"/>
      <c r="N465" s="440"/>
      <c r="O465" s="440"/>
      <c r="P465" s="440"/>
      <c r="Q465" s="440"/>
      <c r="R465" s="440"/>
      <c r="S465" s="440"/>
      <c r="T465" s="440"/>
      <c r="U465" s="440"/>
      <c r="V465" s="440"/>
      <c r="W465" s="440"/>
      <c r="X465" s="440"/>
      <c r="Y465" s="440"/>
      <c r="Z465" s="440"/>
      <c r="AA465" s="440"/>
      <c r="AB465" s="440"/>
      <c r="AC465" s="524"/>
      <c r="AD465" s="363"/>
      <c r="AE465" s="516"/>
      <c r="AF465" s="752"/>
      <c r="AG465" s="614"/>
    </row>
    <row r="466" spans="2:33" s="519" customFormat="1" ht="21.75" customHeight="1">
      <c r="B466" s="440"/>
      <c r="C466" s="440"/>
      <c r="D466" s="440"/>
      <c r="E466" s="440"/>
      <c r="F466" s="440"/>
      <c r="G466" s="440"/>
      <c r="H466" s="440"/>
      <c r="I466" s="440"/>
      <c r="J466" s="440"/>
      <c r="K466" s="440"/>
      <c r="L466" s="440"/>
      <c r="M466" s="440"/>
      <c r="N466" s="440"/>
      <c r="O466" s="440"/>
      <c r="P466" s="440"/>
      <c r="Q466" s="440"/>
      <c r="R466" s="440"/>
      <c r="S466" s="440"/>
      <c r="T466" s="440"/>
      <c r="U466" s="440"/>
      <c r="V466" s="440"/>
      <c r="W466" s="440"/>
      <c r="X466" s="440"/>
      <c r="Y466" s="440"/>
      <c r="Z466" s="440"/>
      <c r="AA466" s="440"/>
      <c r="AB466" s="440"/>
      <c r="AC466" s="524"/>
      <c r="AD466" s="363"/>
      <c r="AE466" s="516"/>
      <c r="AF466" s="752"/>
      <c r="AG466" s="614"/>
    </row>
    <row r="467" spans="2:33" s="519" customFormat="1" ht="21.75" customHeight="1">
      <c r="B467" s="440"/>
      <c r="C467" s="440"/>
      <c r="D467" s="440"/>
      <c r="E467" s="440"/>
      <c r="F467" s="440"/>
      <c r="G467" s="440"/>
      <c r="H467" s="440"/>
      <c r="I467" s="440"/>
      <c r="J467" s="440"/>
      <c r="K467" s="440"/>
      <c r="L467" s="440"/>
      <c r="M467" s="440"/>
      <c r="N467" s="440"/>
      <c r="O467" s="440"/>
      <c r="P467" s="440"/>
      <c r="Q467" s="440"/>
      <c r="R467" s="440"/>
      <c r="S467" s="440"/>
      <c r="T467" s="440"/>
      <c r="U467" s="440"/>
      <c r="V467" s="440"/>
      <c r="W467" s="440"/>
      <c r="X467" s="440"/>
      <c r="Y467" s="440"/>
      <c r="Z467" s="440"/>
      <c r="AA467" s="440"/>
      <c r="AB467" s="440"/>
      <c r="AC467" s="524"/>
      <c r="AD467" s="363"/>
      <c r="AE467" s="516"/>
      <c r="AF467" s="752"/>
      <c r="AG467" s="614"/>
    </row>
    <row r="468" spans="2:33" s="519" customFormat="1" ht="21.75" customHeight="1">
      <c r="B468" s="440"/>
      <c r="C468" s="440"/>
      <c r="D468" s="440"/>
      <c r="E468" s="440"/>
      <c r="F468" s="440"/>
      <c r="G468" s="440"/>
      <c r="H468" s="440"/>
      <c r="I468" s="440"/>
      <c r="J468" s="440"/>
      <c r="K468" s="440"/>
      <c r="L468" s="440"/>
      <c r="M468" s="440"/>
      <c r="N468" s="440"/>
      <c r="O468" s="440"/>
      <c r="P468" s="440"/>
      <c r="Q468" s="440"/>
      <c r="R468" s="440"/>
      <c r="S468" s="440"/>
      <c r="T468" s="440"/>
      <c r="U468" s="440"/>
      <c r="V468" s="440"/>
      <c r="W468" s="440"/>
      <c r="X468" s="440"/>
      <c r="Y468" s="440"/>
      <c r="Z468" s="440"/>
      <c r="AA468" s="440"/>
      <c r="AB468" s="440"/>
      <c r="AC468" s="524"/>
      <c r="AD468" s="363"/>
      <c r="AE468" s="516"/>
      <c r="AF468" s="752"/>
      <c r="AG468" s="614"/>
    </row>
    <row r="469" spans="2:33" s="519" customFormat="1" ht="21.75" customHeight="1">
      <c r="B469" s="440"/>
      <c r="C469" s="440"/>
      <c r="D469" s="440"/>
      <c r="E469" s="440"/>
      <c r="F469" s="440"/>
      <c r="G469" s="440"/>
      <c r="H469" s="440"/>
      <c r="I469" s="440"/>
      <c r="J469" s="440"/>
      <c r="K469" s="440"/>
      <c r="L469" s="440"/>
      <c r="M469" s="440"/>
      <c r="N469" s="440"/>
      <c r="O469" s="440"/>
      <c r="P469" s="440"/>
      <c r="Q469" s="440"/>
      <c r="R469" s="440"/>
      <c r="S469" s="440"/>
      <c r="T469" s="440"/>
      <c r="U469" s="440"/>
      <c r="V469" s="440"/>
      <c r="W469" s="440"/>
      <c r="X469" s="440"/>
      <c r="Y469" s="440"/>
      <c r="Z469" s="440"/>
      <c r="AA469" s="440"/>
      <c r="AB469" s="440"/>
      <c r="AC469" s="524"/>
      <c r="AD469" s="363"/>
      <c r="AE469" s="516"/>
      <c r="AF469" s="752"/>
      <c r="AG469" s="614"/>
    </row>
    <row r="470" spans="2:33" s="519" customFormat="1" ht="21.75" customHeight="1">
      <c r="B470" s="440"/>
      <c r="C470" s="440"/>
      <c r="D470" s="440"/>
      <c r="E470" s="440"/>
      <c r="F470" s="440"/>
      <c r="G470" s="440"/>
      <c r="H470" s="440"/>
      <c r="I470" s="440"/>
      <c r="J470" s="440"/>
      <c r="K470" s="440"/>
      <c r="L470" s="440"/>
      <c r="M470" s="440"/>
      <c r="N470" s="440"/>
      <c r="O470" s="440"/>
      <c r="P470" s="440"/>
      <c r="Q470" s="440"/>
      <c r="R470" s="440"/>
      <c r="S470" s="440"/>
      <c r="T470" s="440"/>
      <c r="U470" s="440"/>
      <c r="V470" s="440"/>
      <c r="W470" s="440"/>
      <c r="X470" s="440"/>
      <c r="Y470" s="440"/>
      <c r="Z470" s="440"/>
      <c r="AA470" s="440"/>
      <c r="AB470" s="440"/>
      <c r="AC470" s="524"/>
      <c r="AD470" s="363"/>
      <c r="AE470" s="516"/>
      <c r="AF470" s="752"/>
      <c r="AG470" s="614"/>
    </row>
    <row r="471" spans="2:33" s="519" customFormat="1" ht="21.75" customHeight="1">
      <c r="B471" s="440"/>
      <c r="C471" s="440"/>
      <c r="D471" s="440"/>
      <c r="E471" s="440"/>
      <c r="F471" s="440"/>
      <c r="G471" s="440"/>
      <c r="H471" s="440"/>
      <c r="I471" s="440"/>
      <c r="J471" s="440"/>
      <c r="K471" s="440"/>
      <c r="L471" s="440"/>
      <c r="M471" s="440"/>
      <c r="N471" s="440"/>
      <c r="O471" s="440"/>
      <c r="P471" s="440"/>
      <c r="Q471" s="440"/>
      <c r="R471" s="440"/>
      <c r="S471" s="440"/>
      <c r="T471" s="440"/>
      <c r="U471" s="440"/>
      <c r="V471" s="440"/>
      <c r="W471" s="440"/>
      <c r="X471" s="440"/>
      <c r="Y471" s="440"/>
      <c r="Z471" s="440"/>
      <c r="AA471" s="440"/>
      <c r="AB471" s="440"/>
      <c r="AC471" s="524"/>
      <c r="AD471" s="363"/>
      <c r="AE471" s="516"/>
      <c r="AF471" s="752"/>
      <c r="AG471" s="614"/>
    </row>
    <row r="472" spans="2:33" s="519" customFormat="1" ht="21.75" customHeight="1">
      <c r="B472" s="440"/>
      <c r="C472" s="440"/>
      <c r="D472" s="440"/>
      <c r="E472" s="440"/>
      <c r="F472" s="440"/>
      <c r="G472" s="440"/>
      <c r="H472" s="440"/>
      <c r="I472" s="440"/>
      <c r="J472" s="440"/>
      <c r="K472" s="440"/>
      <c r="L472" s="440"/>
      <c r="M472" s="440"/>
      <c r="N472" s="440"/>
      <c r="O472" s="440"/>
      <c r="P472" s="440"/>
      <c r="Q472" s="440"/>
      <c r="R472" s="440"/>
      <c r="S472" s="440"/>
      <c r="T472" s="440"/>
      <c r="U472" s="440"/>
      <c r="V472" s="440"/>
      <c r="W472" s="440"/>
      <c r="X472" s="440"/>
      <c r="Y472" s="440"/>
      <c r="Z472" s="440"/>
      <c r="AA472" s="440"/>
      <c r="AB472" s="440"/>
      <c r="AC472" s="524"/>
      <c r="AD472" s="363"/>
      <c r="AE472" s="516"/>
      <c r="AF472" s="752"/>
      <c r="AG472" s="614"/>
    </row>
    <row r="473" spans="2:33" s="519" customFormat="1" ht="21.75" customHeight="1">
      <c r="B473" s="440"/>
      <c r="C473" s="440"/>
      <c r="D473" s="440"/>
      <c r="E473" s="440"/>
      <c r="F473" s="440"/>
      <c r="G473" s="440"/>
      <c r="H473" s="440"/>
      <c r="I473" s="440"/>
      <c r="J473" s="440"/>
      <c r="K473" s="440"/>
      <c r="L473" s="440"/>
      <c r="M473" s="440"/>
      <c r="N473" s="440"/>
      <c r="O473" s="440"/>
      <c r="P473" s="440"/>
      <c r="Q473" s="440"/>
      <c r="R473" s="440"/>
      <c r="S473" s="440"/>
      <c r="T473" s="440"/>
      <c r="U473" s="440"/>
      <c r="V473" s="440"/>
      <c r="W473" s="440"/>
      <c r="X473" s="440"/>
      <c r="Y473" s="440"/>
      <c r="Z473" s="440"/>
      <c r="AA473" s="440"/>
      <c r="AB473" s="440"/>
      <c r="AC473" s="524"/>
      <c r="AD473" s="363"/>
      <c r="AE473" s="516"/>
      <c r="AF473" s="752"/>
      <c r="AG473" s="614"/>
    </row>
    <row r="474" spans="2:33" s="519" customFormat="1" ht="21.75" customHeight="1">
      <c r="B474" s="440"/>
      <c r="C474" s="440"/>
      <c r="D474" s="440"/>
      <c r="E474" s="440"/>
      <c r="F474" s="440"/>
      <c r="G474" s="440"/>
      <c r="H474" s="440"/>
      <c r="I474" s="440"/>
      <c r="J474" s="440"/>
      <c r="K474" s="440"/>
      <c r="L474" s="440"/>
      <c r="M474" s="440"/>
      <c r="N474" s="440"/>
      <c r="O474" s="440"/>
      <c r="P474" s="440"/>
      <c r="Q474" s="440"/>
      <c r="R474" s="440"/>
      <c r="S474" s="440"/>
      <c r="T474" s="440"/>
      <c r="U474" s="440"/>
      <c r="V474" s="440"/>
      <c r="W474" s="440"/>
      <c r="X474" s="440"/>
      <c r="Y474" s="440"/>
      <c r="Z474" s="440"/>
      <c r="AA474" s="440"/>
      <c r="AB474" s="440"/>
      <c r="AC474" s="524"/>
      <c r="AD474" s="363"/>
      <c r="AE474" s="516"/>
      <c r="AF474" s="752"/>
      <c r="AG474" s="614"/>
    </row>
    <row r="475" spans="2:33" s="519" customFormat="1" ht="21.75" customHeight="1">
      <c r="B475" s="440"/>
      <c r="C475" s="440"/>
      <c r="D475" s="440"/>
      <c r="E475" s="440"/>
      <c r="F475" s="440"/>
      <c r="G475" s="440"/>
      <c r="H475" s="440"/>
      <c r="I475" s="440"/>
      <c r="J475" s="440"/>
      <c r="K475" s="440"/>
      <c r="L475" s="440"/>
      <c r="M475" s="440"/>
      <c r="N475" s="440"/>
      <c r="O475" s="440"/>
      <c r="P475" s="440"/>
      <c r="Q475" s="440"/>
      <c r="R475" s="440"/>
      <c r="S475" s="440"/>
      <c r="T475" s="440"/>
      <c r="U475" s="440"/>
      <c r="V475" s="440"/>
      <c r="W475" s="440"/>
      <c r="X475" s="440"/>
      <c r="Y475" s="440"/>
      <c r="Z475" s="440"/>
      <c r="AA475" s="440"/>
      <c r="AB475" s="440"/>
      <c r="AC475" s="524"/>
      <c r="AD475" s="363"/>
      <c r="AE475" s="516"/>
      <c r="AF475" s="752"/>
      <c r="AG475" s="614"/>
    </row>
    <row r="476" spans="2:33" s="519" customFormat="1" ht="21.75" customHeight="1">
      <c r="B476" s="440"/>
      <c r="C476" s="440"/>
      <c r="D476" s="440"/>
      <c r="E476" s="440"/>
      <c r="F476" s="440"/>
      <c r="G476" s="440"/>
      <c r="H476" s="440"/>
      <c r="I476" s="440"/>
      <c r="J476" s="440"/>
      <c r="K476" s="440"/>
      <c r="L476" s="440"/>
      <c r="M476" s="440"/>
      <c r="N476" s="440"/>
      <c r="O476" s="440"/>
      <c r="P476" s="440"/>
      <c r="Q476" s="440"/>
      <c r="R476" s="440"/>
      <c r="S476" s="440"/>
      <c r="T476" s="440"/>
      <c r="U476" s="440"/>
      <c r="V476" s="440"/>
      <c r="W476" s="440"/>
      <c r="X476" s="440"/>
      <c r="Y476" s="440"/>
      <c r="Z476" s="440"/>
      <c r="AA476" s="440"/>
      <c r="AB476" s="440"/>
      <c r="AC476" s="524"/>
      <c r="AD476" s="363"/>
      <c r="AE476" s="516"/>
      <c r="AF476" s="752"/>
      <c r="AG476" s="614"/>
    </row>
    <row r="477" spans="2:33" s="519" customFormat="1" ht="21.75" customHeight="1">
      <c r="B477" s="440"/>
      <c r="C477" s="440"/>
      <c r="D477" s="440"/>
      <c r="E477" s="440"/>
      <c r="F477" s="440"/>
      <c r="G477" s="440"/>
      <c r="H477" s="440"/>
      <c r="I477" s="440"/>
      <c r="J477" s="440"/>
      <c r="K477" s="440"/>
      <c r="L477" s="440"/>
      <c r="M477" s="440"/>
      <c r="N477" s="440"/>
      <c r="O477" s="440"/>
      <c r="P477" s="440"/>
      <c r="Q477" s="440"/>
      <c r="R477" s="440"/>
      <c r="S477" s="440"/>
      <c r="T477" s="440"/>
      <c r="U477" s="440"/>
      <c r="V477" s="440"/>
      <c r="W477" s="440"/>
      <c r="X477" s="440"/>
      <c r="Y477" s="440"/>
      <c r="Z477" s="440"/>
      <c r="AA477" s="440"/>
      <c r="AB477" s="440"/>
      <c r="AC477" s="524"/>
      <c r="AD477" s="363"/>
      <c r="AE477" s="516"/>
      <c r="AF477" s="752"/>
      <c r="AG477" s="614"/>
    </row>
    <row r="478" spans="2:33" s="519" customFormat="1" ht="21.75" customHeight="1">
      <c r="B478" s="440"/>
      <c r="C478" s="440"/>
      <c r="D478" s="440"/>
      <c r="E478" s="440"/>
      <c r="F478" s="440"/>
      <c r="G478" s="440"/>
      <c r="H478" s="440"/>
      <c r="I478" s="440"/>
      <c r="J478" s="440"/>
      <c r="K478" s="440"/>
      <c r="L478" s="440"/>
      <c r="M478" s="440"/>
      <c r="N478" s="440"/>
      <c r="O478" s="440"/>
      <c r="P478" s="440"/>
      <c r="Q478" s="440"/>
      <c r="R478" s="440"/>
      <c r="S478" s="440"/>
      <c r="T478" s="440"/>
      <c r="U478" s="440"/>
      <c r="V478" s="440"/>
      <c r="W478" s="440"/>
      <c r="X478" s="440"/>
      <c r="Y478" s="440"/>
      <c r="Z478" s="440"/>
      <c r="AA478" s="440"/>
      <c r="AB478" s="440"/>
      <c r="AC478" s="524"/>
      <c r="AD478" s="363"/>
      <c r="AE478" s="516"/>
      <c r="AF478" s="752"/>
      <c r="AG478" s="614"/>
    </row>
    <row r="479" spans="2:33" s="519" customFormat="1" ht="21.75" customHeight="1">
      <c r="B479" s="440"/>
      <c r="C479" s="440"/>
      <c r="D479" s="440"/>
      <c r="E479" s="440"/>
      <c r="F479" s="440"/>
      <c r="G479" s="440"/>
      <c r="H479" s="440"/>
      <c r="I479" s="440"/>
      <c r="J479" s="440"/>
      <c r="K479" s="440"/>
      <c r="L479" s="440"/>
      <c r="M479" s="440"/>
      <c r="N479" s="440"/>
      <c r="O479" s="440"/>
      <c r="P479" s="440"/>
      <c r="Q479" s="440"/>
      <c r="R479" s="440"/>
      <c r="S479" s="440"/>
      <c r="T479" s="440"/>
      <c r="U479" s="440"/>
      <c r="V479" s="440"/>
      <c r="W479" s="440"/>
      <c r="X479" s="440"/>
      <c r="Y479" s="440"/>
      <c r="Z479" s="440"/>
      <c r="AA479" s="440"/>
      <c r="AB479" s="440"/>
      <c r="AC479" s="524"/>
      <c r="AD479" s="363"/>
      <c r="AE479" s="516"/>
      <c r="AF479" s="752"/>
      <c r="AG479" s="614"/>
    </row>
    <row r="480" spans="2:33" s="519" customFormat="1" ht="21.75" customHeight="1">
      <c r="B480" s="440"/>
      <c r="C480" s="440"/>
      <c r="D480" s="440"/>
      <c r="E480" s="440"/>
      <c r="F480" s="440"/>
      <c r="G480" s="440"/>
      <c r="H480" s="440"/>
      <c r="I480" s="440"/>
      <c r="J480" s="440"/>
      <c r="K480" s="440"/>
      <c r="L480" s="440"/>
      <c r="M480" s="440"/>
      <c r="N480" s="440"/>
      <c r="O480" s="440"/>
      <c r="P480" s="440"/>
      <c r="Q480" s="440"/>
      <c r="R480" s="440"/>
      <c r="S480" s="440"/>
      <c r="T480" s="440"/>
      <c r="U480" s="440"/>
      <c r="V480" s="440"/>
      <c r="W480" s="440"/>
      <c r="X480" s="440"/>
      <c r="Y480" s="440"/>
      <c r="Z480" s="440"/>
      <c r="AA480" s="440"/>
      <c r="AB480" s="440"/>
      <c r="AC480" s="524"/>
      <c r="AD480" s="363"/>
      <c r="AE480" s="516"/>
      <c r="AF480" s="752"/>
      <c r="AG480" s="614"/>
    </row>
    <row r="481" spans="2:33" s="519" customFormat="1" ht="21.75" customHeight="1">
      <c r="B481" s="440"/>
      <c r="C481" s="440"/>
      <c r="D481" s="440"/>
      <c r="E481" s="440"/>
      <c r="F481" s="440"/>
      <c r="G481" s="440"/>
      <c r="H481" s="440"/>
      <c r="I481" s="440"/>
      <c r="J481" s="440"/>
      <c r="K481" s="440"/>
      <c r="L481" s="440"/>
      <c r="M481" s="440"/>
      <c r="N481" s="440"/>
      <c r="O481" s="440"/>
      <c r="P481" s="440"/>
      <c r="Q481" s="440"/>
      <c r="R481" s="440"/>
      <c r="S481" s="440"/>
      <c r="T481" s="440"/>
      <c r="U481" s="440"/>
      <c r="V481" s="440"/>
      <c r="W481" s="440"/>
      <c r="X481" s="440"/>
      <c r="Y481" s="440"/>
      <c r="Z481" s="440"/>
      <c r="AA481" s="440"/>
      <c r="AB481" s="440"/>
      <c r="AC481" s="524"/>
      <c r="AD481" s="363"/>
      <c r="AE481" s="516"/>
      <c r="AF481" s="752"/>
      <c r="AG481" s="614"/>
    </row>
    <row r="482" spans="2:33" s="519" customFormat="1" ht="21.75" customHeight="1">
      <c r="B482" s="440"/>
      <c r="C482" s="440"/>
      <c r="D482" s="440"/>
      <c r="E482" s="440"/>
      <c r="F482" s="440"/>
      <c r="G482" s="440"/>
      <c r="H482" s="440"/>
      <c r="I482" s="440"/>
      <c r="J482" s="440"/>
      <c r="K482" s="440"/>
      <c r="L482" s="440"/>
      <c r="M482" s="440"/>
      <c r="N482" s="440"/>
      <c r="O482" s="440"/>
      <c r="P482" s="440"/>
      <c r="Q482" s="440"/>
      <c r="R482" s="440"/>
      <c r="S482" s="440"/>
      <c r="T482" s="440"/>
      <c r="U482" s="440"/>
      <c r="V482" s="440"/>
      <c r="W482" s="440"/>
      <c r="X482" s="440"/>
      <c r="Y482" s="440"/>
      <c r="Z482" s="440"/>
      <c r="AA482" s="440"/>
      <c r="AB482" s="440"/>
      <c r="AC482" s="524"/>
      <c r="AD482" s="363"/>
      <c r="AE482" s="516"/>
      <c r="AF482" s="752"/>
      <c r="AG482" s="614"/>
    </row>
    <row r="483" spans="2:33" s="519" customFormat="1" ht="21.75" customHeight="1">
      <c r="B483" s="440"/>
      <c r="C483" s="440"/>
      <c r="D483" s="440"/>
      <c r="E483" s="440"/>
      <c r="F483" s="440"/>
      <c r="G483" s="440"/>
      <c r="H483" s="440"/>
      <c r="I483" s="440"/>
      <c r="J483" s="440"/>
      <c r="K483" s="440"/>
      <c r="L483" s="440"/>
      <c r="M483" s="440"/>
      <c r="N483" s="440"/>
      <c r="O483" s="440"/>
      <c r="P483" s="440"/>
      <c r="Q483" s="440"/>
      <c r="R483" s="440"/>
      <c r="S483" s="440"/>
      <c r="T483" s="440"/>
      <c r="U483" s="440"/>
      <c r="V483" s="440"/>
      <c r="W483" s="440"/>
      <c r="X483" s="440"/>
      <c r="Y483" s="440"/>
      <c r="Z483" s="440"/>
      <c r="AA483" s="440"/>
      <c r="AB483" s="440"/>
      <c r="AC483" s="524"/>
      <c r="AD483" s="363"/>
      <c r="AE483" s="516"/>
      <c r="AF483" s="752"/>
      <c r="AG483" s="614"/>
    </row>
    <row r="484" spans="2:33" s="519" customFormat="1" ht="21.75" customHeight="1">
      <c r="B484" s="440"/>
      <c r="C484" s="440"/>
      <c r="D484" s="440"/>
      <c r="E484" s="440"/>
      <c r="F484" s="440"/>
      <c r="G484" s="440"/>
      <c r="H484" s="440"/>
      <c r="I484" s="440"/>
      <c r="J484" s="440"/>
      <c r="K484" s="440"/>
      <c r="L484" s="440"/>
      <c r="M484" s="440"/>
      <c r="N484" s="440"/>
      <c r="O484" s="440"/>
      <c r="P484" s="440"/>
      <c r="Q484" s="440"/>
      <c r="R484" s="440"/>
      <c r="S484" s="440"/>
      <c r="T484" s="440"/>
      <c r="U484" s="440"/>
      <c r="V484" s="440"/>
      <c r="W484" s="440"/>
      <c r="X484" s="440"/>
      <c r="Y484" s="440"/>
      <c r="Z484" s="440"/>
      <c r="AA484" s="440"/>
      <c r="AB484" s="440"/>
      <c r="AC484" s="524"/>
      <c r="AD484" s="363"/>
      <c r="AE484" s="516"/>
      <c r="AF484" s="752"/>
      <c r="AG484" s="614"/>
    </row>
    <row r="485" spans="2:33" s="519" customFormat="1" ht="21.75" customHeight="1">
      <c r="B485" s="440"/>
      <c r="C485" s="440"/>
      <c r="D485" s="440"/>
      <c r="E485" s="440"/>
      <c r="F485" s="440"/>
      <c r="G485" s="440"/>
      <c r="H485" s="440"/>
      <c r="I485" s="440"/>
      <c r="J485" s="440"/>
      <c r="K485" s="440"/>
      <c r="L485" s="440"/>
      <c r="M485" s="440"/>
      <c r="N485" s="440"/>
      <c r="O485" s="440"/>
      <c r="P485" s="440"/>
      <c r="Q485" s="440"/>
      <c r="R485" s="440"/>
      <c r="S485" s="440"/>
      <c r="T485" s="440"/>
      <c r="U485" s="440"/>
      <c r="V485" s="440"/>
      <c r="W485" s="440"/>
      <c r="X485" s="440"/>
      <c r="Y485" s="440"/>
      <c r="Z485" s="440"/>
      <c r="AA485" s="440"/>
      <c r="AB485" s="440"/>
      <c r="AC485" s="524"/>
      <c r="AD485" s="363"/>
      <c r="AE485" s="516"/>
      <c r="AF485" s="752"/>
      <c r="AG485" s="614"/>
    </row>
    <row r="486" spans="2:33" s="519" customFormat="1" ht="21.75" customHeight="1">
      <c r="B486" s="440"/>
      <c r="C486" s="440"/>
      <c r="D486" s="440"/>
      <c r="E486" s="440"/>
      <c r="F486" s="440"/>
      <c r="G486" s="440"/>
      <c r="H486" s="440"/>
      <c r="I486" s="440"/>
      <c r="J486" s="440"/>
      <c r="K486" s="440"/>
      <c r="L486" s="440"/>
      <c r="M486" s="440"/>
      <c r="N486" s="440"/>
      <c r="O486" s="440"/>
      <c r="P486" s="440"/>
      <c r="Q486" s="440"/>
      <c r="R486" s="440"/>
      <c r="S486" s="440"/>
      <c r="T486" s="440"/>
      <c r="U486" s="440"/>
      <c r="V486" s="440"/>
      <c r="W486" s="440"/>
      <c r="X486" s="440"/>
      <c r="Y486" s="440"/>
      <c r="Z486" s="440"/>
      <c r="AA486" s="440"/>
      <c r="AB486" s="440"/>
      <c r="AC486" s="524"/>
      <c r="AD486" s="363"/>
      <c r="AE486" s="516"/>
      <c r="AF486" s="752"/>
      <c r="AG486" s="614"/>
    </row>
    <row r="487" spans="2:33" s="519" customFormat="1" ht="21.75" customHeight="1">
      <c r="B487" s="440"/>
      <c r="C487" s="440"/>
      <c r="D487" s="440"/>
      <c r="E487" s="440"/>
      <c r="F487" s="440"/>
      <c r="G487" s="440"/>
      <c r="H487" s="440"/>
      <c r="I487" s="440"/>
      <c r="J487" s="440"/>
      <c r="K487" s="440"/>
      <c r="L487" s="440"/>
      <c r="M487" s="440"/>
      <c r="N487" s="440"/>
      <c r="O487" s="440"/>
      <c r="P487" s="440"/>
      <c r="Q487" s="440"/>
      <c r="R487" s="440"/>
      <c r="S487" s="440"/>
      <c r="T487" s="440"/>
      <c r="U487" s="440"/>
      <c r="V487" s="440"/>
      <c r="W487" s="440"/>
      <c r="X487" s="440"/>
      <c r="Y487" s="440"/>
      <c r="Z487" s="440"/>
      <c r="AA487" s="440"/>
      <c r="AB487" s="440"/>
      <c r="AC487" s="524"/>
      <c r="AD487" s="363"/>
      <c r="AE487" s="516"/>
      <c r="AF487" s="752"/>
      <c r="AG487" s="614"/>
    </row>
    <row r="488" spans="2:33" s="519" customFormat="1" ht="21.75" customHeight="1">
      <c r="B488" s="440"/>
      <c r="C488" s="440"/>
      <c r="D488" s="440"/>
      <c r="E488" s="440"/>
      <c r="F488" s="440"/>
      <c r="G488" s="440"/>
      <c r="H488" s="440"/>
      <c r="I488" s="440"/>
      <c r="J488" s="440"/>
      <c r="K488" s="440"/>
      <c r="L488" s="440"/>
      <c r="M488" s="440"/>
      <c r="N488" s="440"/>
      <c r="O488" s="440"/>
      <c r="P488" s="440"/>
      <c r="Q488" s="440"/>
      <c r="R488" s="440"/>
      <c r="S488" s="440"/>
      <c r="T488" s="440"/>
      <c r="U488" s="440"/>
      <c r="V488" s="440"/>
      <c r="W488" s="440"/>
      <c r="X488" s="440"/>
      <c r="Y488" s="440"/>
      <c r="Z488" s="440"/>
      <c r="AA488" s="440"/>
      <c r="AB488" s="440"/>
      <c r="AC488" s="524"/>
      <c r="AD488" s="363"/>
      <c r="AE488" s="516"/>
      <c r="AF488" s="752"/>
      <c r="AG488" s="614"/>
    </row>
    <row r="489" spans="2:33" s="519" customFormat="1" ht="21.75" customHeight="1">
      <c r="B489" s="440"/>
      <c r="C489" s="440"/>
      <c r="D489" s="440"/>
      <c r="E489" s="440"/>
      <c r="F489" s="440"/>
      <c r="G489" s="440"/>
      <c r="H489" s="440"/>
      <c r="I489" s="440"/>
      <c r="J489" s="440"/>
      <c r="K489" s="440"/>
      <c r="L489" s="440"/>
      <c r="M489" s="440"/>
      <c r="N489" s="440"/>
      <c r="O489" s="440"/>
      <c r="P489" s="440"/>
      <c r="Q489" s="440"/>
      <c r="R489" s="440"/>
      <c r="S489" s="440"/>
      <c r="T489" s="440"/>
      <c r="U489" s="440"/>
      <c r="V489" s="440"/>
      <c r="W489" s="440"/>
      <c r="X489" s="440"/>
      <c r="Y489" s="440"/>
      <c r="Z489" s="440"/>
      <c r="AA489" s="440"/>
      <c r="AB489" s="440"/>
      <c r="AC489" s="524"/>
      <c r="AD489" s="363"/>
      <c r="AE489" s="516"/>
      <c r="AF489" s="752"/>
      <c r="AG489" s="614"/>
    </row>
    <row r="490" spans="2:33" s="519" customFormat="1" ht="21.75" customHeight="1">
      <c r="B490" s="440"/>
      <c r="C490" s="440"/>
      <c r="D490" s="440"/>
      <c r="E490" s="440"/>
      <c r="F490" s="440"/>
      <c r="G490" s="440"/>
      <c r="H490" s="440"/>
      <c r="I490" s="440"/>
      <c r="J490" s="440"/>
      <c r="K490" s="440"/>
      <c r="L490" s="440"/>
      <c r="M490" s="440"/>
      <c r="N490" s="440"/>
      <c r="O490" s="440"/>
      <c r="P490" s="440"/>
      <c r="Q490" s="440"/>
      <c r="R490" s="440"/>
      <c r="S490" s="440"/>
      <c r="T490" s="440"/>
      <c r="U490" s="440"/>
      <c r="V490" s="440"/>
      <c r="W490" s="440"/>
      <c r="X490" s="440"/>
      <c r="Y490" s="440"/>
      <c r="Z490" s="440"/>
      <c r="AA490" s="440"/>
      <c r="AB490" s="440"/>
      <c r="AC490" s="524"/>
      <c r="AD490" s="363"/>
      <c r="AE490" s="516"/>
      <c r="AF490" s="752"/>
      <c r="AG490" s="614"/>
    </row>
    <row r="491" spans="2:33" s="519" customFormat="1" ht="21.75" customHeight="1">
      <c r="B491" s="440"/>
      <c r="C491" s="440"/>
      <c r="D491" s="440"/>
      <c r="E491" s="440"/>
      <c r="F491" s="440"/>
      <c r="G491" s="440"/>
      <c r="H491" s="440"/>
      <c r="I491" s="440"/>
      <c r="J491" s="440"/>
      <c r="K491" s="440"/>
      <c r="L491" s="440"/>
      <c r="M491" s="440"/>
      <c r="N491" s="440"/>
      <c r="O491" s="440"/>
      <c r="P491" s="440"/>
      <c r="Q491" s="440"/>
      <c r="R491" s="440"/>
      <c r="S491" s="440"/>
      <c r="T491" s="440"/>
      <c r="U491" s="440"/>
      <c r="V491" s="440"/>
      <c r="W491" s="440"/>
      <c r="X491" s="440"/>
      <c r="Y491" s="440"/>
      <c r="Z491" s="440"/>
      <c r="AA491" s="440"/>
      <c r="AB491" s="440"/>
      <c r="AC491" s="524"/>
      <c r="AD491" s="363"/>
      <c r="AE491" s="516"/>
      <c r="AF491" s="752"/>
      <c r="AG491" s="614"/>
    </row>
    <row r="492" spans="2:33" s="519" customFormat="1" ht="21.75" customHeight="1">
      <c r="B492" s="440"/>
      <c r="C492" s="440"/>
      <c r="D492" s="440"/>
      <c r="E492" s="440"/>
      <c r="F492" s="440"/>
      <c r="G492" s="440"/>
      <c r="H492" s="440"/>
      <c r="I492" s="440"/>
      <c r="J492" s="440"/>
      <c r="K492" s="440"/>
      <c r="L492" s="440"/>
      <c r="M492" s="440"/>
      <c r="N492" s="440"/>
      <c r="O492" s="440"/>
      <c r="P492" s="440"/>
      <c r="Q492" s="440"/>
      <c r="R492" s="440"/>
      <c r="S492" s="440"/>
      <c r="T492" s="440"/>
      <c r="U492" s="440"/>
      <c r="V492" s="440"/>
      <c r="W492" s="440"/>
      <c r="X492" s="440"/>
      <c r="Y492" s="440"/>
      <c r="Z492" s="440"/>
      <c r="AA492" s="440"/>
      <c r="AB492" s="440"/>
      <c r="AC492" s="524"/>
      <c r="AD492" s="363"/>
      <c r="AE492" s="516"/>
      <c r="AF492" s="752"/>
      <c r="AG492" s="614"/>
    </row>
    <row r="493" spans="2:33" s="519" customFormat="1" ht="21.75" customHeight="1">
      <c r="B493" s="440"/>
      <c r="C493" s="440"/>
      <c r="D493" s="440"/>
      <c r="E493" s="440"/>
      <c r="F493" s="440"/>
      <c r="G493" s="440"/>
      <c r="H493" s="440"/>
      <c r="I493" s="440"/>
      <c r="J493" s="440"/>
      <c r="K493" s="440"/>
      <c r="L493" s="440"/>
      <c r="M493" s="440"/>
      <c r="N493" s="440"/>
      <c r="O493" s="440"/>
      <c r="P493" s="440"/>
      <c r="Q493" s="440"/>
      <c r="R493" s="440"/>
      <c r="S493" s="440"/>
      <c r="T493" s="440"/>
      <c r="U493" s="440"/>
      <c r="V493" s="440"/>
      <c r="W493" s="440"/>
      <c r="X493" s="440"/>
      <c r="Y493" s="440"/>
      <c r="Z493" s="440"/>
      <c r="AA493" s="440"/>
      <c r="AB493" s="440"/>
      <c r="AC493" s="524"/>
      <c r="AD493" s="363"/>
      <c r="AE493" s="516"/>
      <c r="AF493" s="752"/>
      <c r="AG493" s="614"/>
    </row>
    <row r="494" spans="2:33" s="519" customFormat="1" ht="21.75" customHeight="1">
      <c r="B494" s="440"/>
      <c r="C494" s="440"/>
      <c r="D494" s="440"/>
      <c r="E494" s="440"/>
      <c r="F494" s="440"/>
      <c r="G494" s="440"/>
      <c r="H494" s="440"/>
      <c r="I494" s="440"/>
      <c r="J494" s="440"/>
      <c r="K494" s="440"/>
      <c r="L494" s="440"/>
      <c r="M494" s="440"/>
      <c r="N494" s="440"/>
      <c r="O494" s="440"/>
      <c r="P494" s="440"/>
      <c r="Q494" s="440"/>
      <c r="R494" s="440"/>
      <c r="S494" s="440"/>
      <c r="T494" s="440"/>
      <c r="U494" s="440"/>
      <c r="V494" s="440"/>
      <c r="W494" s="440"/>
      <c r="X494" s="440"/>
      <c r="Y494" s="440"/>
      <c r="Z494" s="440"/>
      <c r="AA494" s="440"/>
      <c r="AB494" s="440"/>
      <c r="AC494" s="524"/>
      <c r="AD494" s="363"/>
      <c r="AE494" s="516"/>
      <c r="AF494" s="752"/>
      <c r="AG494" s="614"/>
    </row>
    <row r="495" spans="2:33" s="519" customFormat="1" ht="21.75" customHeight="1">
      <c r="B495" s="440"/>
      <c r="C495" s="440"/>
      <c r="D495" s="440"/>
      <c r="E495" s="440"/>
      <c r="F495" s="440"/>
      <c r="G495" s="440"/>
      <c r="H495" s="440"/>
      <c r="I495" s="440"/>
      <c r="J495" s="440"/>
      <c r="K495" s="440"/>
      <c r="L495" s="440"/>
      <c r="M495" s="440"/>
      <c r="N495" s="440"/>
      <c r="O495" s="440"/>
      <c r="P495" s="440"/>
      <c r="Q495" s="440"/>
      <c r="R495" s="440"/>
      <c r="S495" s="440"/>
      <c r="T495" s="440"/>
      <c r="U495" s="440"/>
      <c r="V495" s="440"/>
      <c r="W495" s="440"/>
      <c r="X495" s="440"/>
      <c r="Y495" s="440"/>
      <c r="Z495" s="440"/>
      <c r="AA495" s="440"/>
      <c r="AB495" s="440"/>
      <c r="AC495" s="524"/>
      <c r="AD495" s="363"/>
      <c r="AE495" s="516"/>
      <c r="AF495" s="752"/>
      <c r="AG495" s="614"/>
    </row>
    <row r="496" spans="2:33" s="519" customFormat="1" ht="21.75" customHeight="1">
      <c r="B496" s="440"/>
      <c r="C496" s="440"/>
      <c r="D496" s="440"/>
      <c r="E496" s="440"/>
      <c r="F496" s="440"/>
      <c r="G496" s="440"/>
      <c r="H496" s="440"/>
      <c r="I496" s="440"/>
      <c r="J496" s="440"/>
      <c r="K496" s="440"/>
      <c r="L496" s="440"/>
      <c r="M496" s="440"/>
      <c r="N496" s="440"/>
      <c r="O496" s="440"/>
      <c r="P496" s="440"/>
      <c r="Q496" s="440"/>
      <c r="R496" s="440"/>
      <c r="S496" s="440"/>
      <c r="T496" s="440"/>
      <c r="U496" s="440"/>
      <c r="V496" s="440"/>
      <c r="W496" s="440"/>
      <c r="X496" s="440"/>
      <c r="Y496" s="440"/>
      <c r="Z496" s="440"/>
      <c r="AA496" s="440"/>
      <c r="AB496" s="440"/>
      <c r="AC496" s="524"/>
      <c r="AD496" s="363"/>
      <c r="AE496" s="516"/>
      <c r="AF496" s="752"/>
      <c r="AG496" s="614"/>
    </row>
    <row r="497" spans="2:33" s="519" customFormat="1" ht="21.75" customHeight="1">
      <c r="B497" s="440"/>
      <c r="C497" s="440"/>
      <c r="D497" s="440"/>
      <c r="E497" s="440"/>
      <c r="F497" s="440"/>
      <c r="G497" s="440"/>
      <c r="H497" s="440"/>
      <c r="I497" s="440"/>
      <c r="J497" s="440"/>
      <c r="K497" s="440"/>
      <c r="L497" s="440"/>
      <c r="M497" s="440"/>
      <c r="N497" s="440"/>
      <c r="O497" s="440"/>
      <c r="P497" s="440"/>
      <c r="Q497" s="440"/>
      <c r="R497" s="440"/>
      <c r="S497" s="440"/>
      <c r="T497" s="440"/>
      <c r="U497" s="440"/>
      <c r="V497" s="440"/>
      <c r="W497" s="440"/>
      <c r="X497" s="440"/>
      <c r="Y497" s="440"/>
      <c r="Z497" s="440"/>
      <c r="AA497" s="440"/>
      <c r="AB497" s="440"/>
      <c r="AC497" s="497"/>
      <c r="AD497" s="440"/>
      <c r="AE497" s="516"/>
      <c r="AF497" s="752"/>
      <c r="AG497" s="614"/>
    </row>
    <row r="498" spans="2:33" s="519" customFormat="1" ht="21.75" customHeight="1">
      <c r="B498" s="440"/>
      <c r="C498" s="440"/>
      <c r="D498" s="440"/>
      <c r="E498" s="440"/>
      <c r="F498" s="440"/>
      <c r="G498" s="440"/>
      <c r="H498" s="440"/>
      <c r="I498" s="440"/>
      <c r="J498" s="440"/>
      <c r="K498" s="440"/>
      <c r="L498" s="440"/>
      <c r="M498" s="440"/>
      <c r="N498" s="440"/>
      <c r="O498" s="440"/>
      <c r="P498" s="440"/>
      <c r="Q498" s="440"/>
      <c r="R498" s="440"/>
      <c r="S498" s="440"/>
      <c r="T498" s="440"/>
      <c r="U498" s="440"/>
      <c r="V498" s="440"/>
      <c r="W498" s="440"/>
      <c r="X498" s="440"/>
      <c r="Y498" s="440"/>
      <c r="Z498" s="440"/>
      <c r="AA498" s="440"/>
      <c r="AB498" s="440"/>
      <c r="AC498" s="497"/>
      <c r="AD498" s="440"/>
      <c r="AE498" s="516"/>
      <c r="AF498" s="752"/>
      <c r="AG498" s="614"/>
    </row>
    <row r="499" spans="2:33" s="519" customFormat="1" ht="21.75" customHeight="1">
      <c r="B499" s="440"/>
      <c r="C499" s="440"/>
      <c r="D499" s="440"/>
      <c r="E499" s="440"/>
      <c r="F499" s="440"/>
      <c r="G499" s="440"/>
      <c r="H499" s="440"/>
      <c r="I499" s="440"/>
      <c r="J499" s="440"/>
      <c r="K499" s="440"/>
      <c r="L499" s="440"/>
      <c r="M499" s="440"/>
      <c r="N499" s="440"/>
      <c r="O499" s="440"/>
      <c r="P499" s="440"/>
      <c r="Q499" s="440"/>
      <c r="R499" s="440"/>
      <c r="S499" s="440"/>
      <c r="T499" s="440"/>
      <c r="U499" s="440"/>
      <c r="V499" s="440"/>
      <c r="W499" s="440"/>
      <c r="X499" s="440"/>
      <c r="Y499" s="440"/>
      <c r="Z499" s="440"/>
      <c r="AA499" s="440"/>
      <c r="AB499" s="440"/>
      <c r="AC499" s="497"/>
      <c r="AD499" s="440"/>
      <c r="AE499" s="516"/>
      <c r="AF499" s="752"/>
      <c r="AG499" s="614"/>
    </row>
    <row r="500" spans="2:33" s="519" customFormat="1" ht="21.75" customHeight="1">
      <c r="B500" s="440"/>
      <c r="C500" s="440"/>
      <c r="D500" s="440"/>
      <c r="E500" s="440"/>
      <c r="F500" s="440"/>
      <c r="G500" s="440"/>
      <c r="H500" s="440"/>
      <c r="I500" s="440"/>
      <c r="J500" s="440"/>
      <c r="K500" s="440"/>
      <c r="L500" s="440"/>
      <c r="M500" s="440"/>
      <c r="N500" s="440"/>
      <c r="O500" s="440"/>
      <c r="P500" s="440"/>
      <c r="Q500" s="440"/>
      <c r="R500" s="440"/>
      <c r="S500" s="440"/>
      <c r="T500" s="440"/>
      <c r="U500" s="440"/>
      <c r="V500" s="440"/>
      <c r="W500" s="440"/>
      <c r="X500" s="440"/>
      <c r="Y500" s="440"/>
      <c r="Z500" s="440"/>
      <c r="AA500" s="440"/>
      <c r="AB500" s="440"/>
      <c r="AC500" s="497"/>
      <c r="AD500" s="440"/>
      <c r="AE500" s="516"/>
      <c r="AF500" s="752"/>
      <c r="AG500" s="614"/>
    </row>
    <row r="507" spans="2:33" ht="21.75" customHeight="1">
      <c r="AE507" s="440"/>
    </row>
    <row r="508" spans="2:33" ht="21.75" customHeight="1">
      <c r="AE508" s="440"/>
    </row>
    <row r="509" spans="2:33" ht="21.75" customHeight="1">
      <c r="AE509" s="440"/>
    </row>
    <row r="510" spans="2:33" ht="21.75" customHeight="1">
      <c r="AE510" s="440"/>
    </row>
    <row r="511" spans="2:33" ht="21.75" customHeight="1">
      <c r="AE511" s="440"/>
    </row>
    <row r="512" spans="2:33" ht="21.75" customHeight="1">
      <c r="AE512" s="440"/>
    </row>
    <row r="513" spans="31:31" ht="21.75" customHeight="1">
      <c r="AE513" s="440"/>
    </row>
    <row r="514" spans="31:31" ht="21.75" customHeight="1">
      <c r="AE514" s="440"/>
    </row>
    <row r="515" spans="31:31" ht="21.75" customHeight="1">
      <c r="AE515" s="440"/>
    </row>
    <row r="516" spans="31:31" ht="21.75" customHeight="1">
      <c r="AE516" s="440"/>
    </row>
    <row r="517" spans="31:31" ht="21.75" customHeight="1">
      <c r="AE517" s="440"/>
    </row>
    <row r="518" spans="31:31" ht="21.75" customHeight="1">
      <c r="AE518" s="440"/>
    </row>
    <row r="519" spans="31:31" ht="21.75" customHeight="1">
      <c r="AE519" s="440"/>
    </row>
    <row r="520" spans="31:31" ht="21.75" customHeight="1">
      <c r="AE520" s="440"/>
    </row>
    <row r="521" spans="31:31" ht="21.75" customHeight="1">
      <c r="AE521" s="440"/>
    </row>
    <row r="522" spans="31:31" ht="21.75" customHeight="1">
      <c r="AE522" s="440"/>
    </row>
    <row r="523" spans="31:31" ht="21.75" customHeight="1">
      <c r="AE523" s="440"/>
    </row>
    <row r="524" spans="31:31" ht="21.75" customHeight="1">
      <c r="AE524" s="440"/>
    </row>
    <row r="525" spans="31:31" ht="21.75" customHeight="1">
      <c r="AE525" s="440"/>
    </row>
    <row r="526" spans="31:31" ht="21.75" customHeight="1">
      <c r="AE526" s="440"/>
    </row>
    <row r="527" spans="31:31" ht="21.75" customHeight="1">
      <c r="AE527" s="440"/>
    </row>
    <row r="528" spans="31:31" ht="21.75" customHeight="1">
      <c r="AE528" s="440"/>
    </row>
    <row r="529" spans="31:31" ht="21.75" customHeight="1">
      <c r="AE529" s="440"/>
    </row>
    <row r="530" spans="31:31" ht="21.75" customHeight="1">
      <c r="AE530" s="440"/>
    </row>
    <row r="531" spans="31:31" ht="21.75" customHeight="1">
      <c r="AE531" s="440"/>
    </row>
    <row r="532" spans="31:31" ht="21.75" customHeight="1">
      <c r="AE532" s="440"/>
    </row>
    <row r="533" spans="31:31" ht="21.75" customHeight="1">
      <c r="AE533" s="440"/>
    </row>
    <row r="534" spans="31:31" ht="21.75" customHeight="1">
      <c r="AE534" s="440"/>
    </row>
    <row r="535" spans="31:31" ht="21.75" customHeight="1">
      <c r="AE535" s="440"/>
    </row>
    <row r="536" spans="31:31" ht="21.75" customHeight="1">
      <c r="AE536" s="440"/>
    </row>
    <row r="537" spans="31:31" ht="21.75" customHeight="1">
      <c r="AE537" s="440"/>
    </row>
    <row r="538" spans="31:31" ht="21.75" customHeight="1">
      <c r="AE538" s="440"/>
    </row>
  </sheetData>
  <mergeCells count="145">
    <mergeCell ref="B134:F134"/>
    <mergeCell ref="G134:K134"/>
    <mergeCell ref="L134:P134"/>
    <mergeCell ref="Q134:V134"/>
    <mergeCell ref="H127:AB127"/>
    <mergeCell ref="H128:AB128"/>
    <mergeCell ref="B132:F132"/>
    <mergeCell ref="G132:K132"/>
    <mergeCell ref="L132:P132"/>
    <mergeCell ref="Q132:V132"/>
    <mergeCell ref="B133:F133"/>
    <mergeCell ref="G133:K133"/>
    <mergeCell ref="L133:P133"/>
    <mergeCell ref="Q133:V133"/>
    <mergeCell ref="P145:AC145"/>
    <mergeCell ref="P146:AC146"/>
    <mergeCell ref="AG150:AJ150"/>
    <mergeCell ref="B135:F135"/>
    <mergeCell ref="G135:K135"/>
    <mergeCell ref="L135:P135"/>
    <mergeCell ref="Q135:V135"/>
    <mergeCell ref="D139:Q139"/>
    <mergeCell ref="D140:Q140"/>
    <mergeCell ref="D141:Q141"/>
    <mergeCell ref="R141:AE141"/>
    <mergeCell ref="R142:AE142"/>
    <mergeCell ref="D138:N138"/>
    <mergeCell ref="H124:AB124"/>
    <mergeCell ref="H125:AB125"/>
    <mergeCell ref="H126:AB126"/>
    <mergeCell ref="H121:AB121"/>
    <mergeCell ref="H122:AB122"/>
    <mergeCell ref="H123:AB123"/>
    <mergeCell ref="H118:AB118"/>
    <mergeCell ref="H119:AB119"/>
    <mergeCell ref="H120:AB120"/>
    <mergeCell ref="H115:AB115"/>
    <mergeCell ref="H116:AB116"/>
    <mergeCell ref="H117:AB117"/>
    <mergeCell ref="H112:AB112"/>
    <mergeCell ref="H113:AB113"/>
    <mergeCell ref="H114:AB114"/>
    <mergeCell ref="H109:AB109"/>
    <mergeCell ref="H110:AB110"/>
    <mergeCell ref="H111:AB111"/>
    <mergeCell ref="H106:AB106"/>
    <mergeCell ref="H107:AB107"/>
    <mergeCell ref="H108:AB108"/>
    <mergeCell ref="H103:AB103"/>
    <mergeCell ref="H104:AB104"/>
    <mergeCell ref="H105:AB105"/>
    <mergeCell ref="H100:AB100"/>
    <mergeCell ref="H101:AB101"/>
    <mergeCell ref="H102:AB102"/>
    <mergeCell ref="H97:AB97"/>
    <mergeCell ref="H98:AB98"/>
    <mergeCell ref="H99:AB99"/>
    <mergeCell ref="H94:AB94"/>
    <mergeCell ref="H95:AB95"/>
    <mergeCell ref="H96:AB96"/>
    <mergeCell ref="H91:AB91"/>
    <mergeCell ref="H92:AB92"/>
    <mergeCell ref="H93:AB93"/>
    <mergeCell ref="H88:AB88"/>
    <mergeCell ref="H89:AB89"/>
    <mergeCell ref="H90:AB90"/>
    <mergeCell ref="H85:AB85"/>
    <mergeCell ref="H86:AB86"/>
    <mergeCell ref="H87:AB87"/>
    <mergeCell ref="H82:AB82"/>
    <mergeCell ref="H83:AB83"/>
    <mergeCell ref="H84:AB84"/>
    <mergeCell ref="H79:AB79"/>
    <mergeCell ref="H80:AB80"/>
    <mergeCell ref="H81:AB81"/>
    <mergeCell ref="H76:AB76"/>
    <mergeCell ref="H77:AB77"/>
    <mergeCell ref="H78:AB78"/>
    <mergeCell ref="H73:AB73"/>
    <mergeCell ref="H74:AB74"/>
    <mergeCell ref="H75:AB75"/>
    <mergeCell ref="H70:AB70"/>
    <mergeCell ref="H71:AB71"/>
    <mergeCell ref="H72:AB72"/>
    <mergeCell ref="H67:AB67"/>
    <mergeCell ref="H68:AB68"/>
    <mergeCell ref="H69:AB69"/>
    <mergeCell ref="H64:AB64"/>
    <mergeCell ref="H65:AB65"/>
    <mergeCell ref="H66:AB66"/>
    <mergeCell ref="H61:AB61"/>
    <mergeCell ref="H62:AB62"/>
    <mergeCell ref="H63:AB63"/>
    <mergeCell ref="H58:AB58"/>
    <mergeCell ref="H59:AB59"/>
    <mergeCell ref="H60:AB60"/>
    <mergeCell ref="H55:AB55"/>
    <mergeCell ref="H56:AB56"/>
    <mergeCell ref="H57:AB57"/>
    <mergeCell ref="H52:AB52"/>
    <mergeCell ref="H53:AB53"/>
    <mergeCell ref="H54:AB54"/>
    <mergeCell ref="H49:AB49"/>
    <mergeCell ref="H50:AB50"/>
    <mergeCell ref="H51:AB51"/>
    <mergeCell ref="H46:AB46"/>
    <mergeCell ref="H47:AB47"/>
    <mergeCell ref="H48:AB48"/>
    <mergeCell ref="H43:AB43"/>
    <mergeCell ref="H44:AB44"/>
    <mergeCell ref="H45:AB45"/>
    <mergeCell ref="H40:AB40"/>
    <mergeCell ref="H41:AB41"/>
    <mergeCell ref="H42:AB42"/>
    <mergeCell ref="H37:AB37"/>
    <mergeCell ref="H38:AB38"/>
    <mergeCell ref="H39:AB39"/>
    <mergeCell ref="H34:AB34"/>
    <mergeCell ref="H35:AB35"/>
    <mergeCell ref="H36:AB36"/>
    <mergeCell ref="H31:AB31"/>
    <mergeCell ref="H32:AB32"/>
    <mergeCell ref="H33:AB33"/>
    <mergeCell ref="H28:AB28"/>
    <mergeCell ref="H29:AB29"/>
    <mergeCell ref="H30:AB30"/>
    <mergeCell ref="H25:AB25"/>
    <mergeCell ref="H26:AB26"/>
    <mergeCell ref="H27:AB27"/>
    <mergeCell ref="H22:AB22"/>
    <mergeCell ref="H23:AB23"/>
    <mergeCell ref="H24:AB24"/>
    <mergeCell ref="B20:B21"/>
    <mergeCell ref="C20:G21"/>
    <mergeCell ref="H20:AB21"/>
    <mergeCell ref="B6:AE6"/>
    <mergeCell ref="AE20:AE21"/>
    <mergeCell ref="AD20:AD21"/>
    <mergeCell ref="C17:AC17"/>
    <mergeCell ref="H19:AB19"/>
    <mergeCell ref="B8:AE8"/>
    <mergeCell ref="B10:AE10"/>
    <mergeCell ref="C11:AC11"/>
    <mergeCell ref="B13:AE13"/>
    <mergeCell ref="AC20:AC21"/>
  </mergeCells>
  <pageMargins left="0.70866141732283472" right="0.53" top="0.74803149606299213" bottom="0.74803149606299213" header="0.31496062992125984" footer="0.31496062992125984"/>
  <pageSetup paperSize="9" scale="55" fitToHeight="0" orientation="portrait" r:id="rId1"/>
  <rowBreaks count="3" manualBreakCount="3">
    <brk id="56" min="1" max="32" man="1"/>
    <brk id="90" min="1" max="32" man="1"/>
    <brk id="123" min="1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737"/>
  <sheetViews>
    <sheetView showGridLines="0" topLeftCell="B1" zoomScale="89" zoomScaleNormal="89" workbookViewId="0">
      <pane ySplit="21" topLeftCell="A523" activePane="bottomLeft" state="frozen"/>
      <selection pane="bottomLeft" activeCell="AH1" sqref="AH1:AL1048576"/>
    </sheetView>
  </sheetViews>
  <sheetFormatPr defaultColWidth="17.85546875" defaultRowHeight="15.75"/>
  <cols>
    <col min="1" max="1" width="2.5703125" style="362" customWidth="1"/>
    <col min="2" max="2" width="2.42578125" style="362" customWidth="1"/>
    <col min="3" max="3" width="8.7109375" style="362" customWidth="1"/>
    <col min="4" max="4" width="1.28515625" style="362" customWidth="1"/>
    <col min="5" max="5" width="0.85546875" style="362" customWidth="1"/>
    <col min="6" max="6" width="1.28515625" style="362" customWidth="1"/>
    <col min="7" max="7" width="0.85546875" style="362" customWidth="1"/>
    <col min="8" max="8" width="0.42578125" style="362" customWidth="1"/>
    <col min="9" max="9" width="1.5703125" style="362" customWidth="1"/>
    <col min="10" max="10" width="17.85546875" style="362" customWidth="1"/>
    <col min="11" max="11" width="1.85546875" style="362" customWidth="1"/>
    <col min="12" max="15" width="3.28515625" style="362" customWidth="1"/>
    <col min="16" max="16" width="1.85546875" style="362" customWidth="1"/>
    <col min="17" max="17" width="12.42578125" style="362" customWidth="1"/>
    <col min="18" max="18" width="1.85546875" style="362" customWidth="1"/>
    <col min="19" max="21" width="3" style="362" customWidth="1"/>
    <col min="22" max="22" width="4.42578125" style="362" customWidth="1"/>
    <col min="23" max="24" width="3" style="362" customWidth="1"/>
    <col min="25" max="29" width="3.28515625" style="362" customWidth="1"/>
    <col min="30" max="30" width="1" style="362" customWidth="1"/>
    <col min="31" max="31" width="14" style="362" customWidth="1"/>
    <col min="32" max="32" width="13" style="362" customWidth="1"/>
    <col min="33" max="33" width="7.85546875" style="431" customWidth="1"/>
    <col min="34" max="34" width="16.5703125" style="362" bestFit="1" customWidth="1"/>
    <col min="35" max="36" width="14" style="362" bestFit="1" customWidth="1"/>
    <col min="37" max="39" width="10.28515625" style="362" customWidth="1"/>
    <col min="40" max="40" width="15.42578125" style="362" bestFit="1" customWidth="1"/>
    <col min="41" max="237" width="10.28515625" style="362" customWidth="1"/>
    <col min="238" max="246" width="9.140625" style="362" customWidth="1"/>
    <col min="247" max="247" width="1" style="362" customWidth="1"/>
    <col min="248" max="251" width="3.28515625" style="362" customWidth="1"/>
    <col min="252" max="252" width="1.85546875" style="362" customWidth="1"/>
    <col min="253" max="16384" width="17.85546875" style="362"/>
  </cols>
  <sheetData>
    <row r="1" spans="2:33" ht="21" customHeight="1">
      <c r="B1" s="361"/>
      <c r="C1" s="985" t="s">
        <v>1045</v>
      </c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985"/>
      <c r="O1" s="985"/>
      <c r="P1" s="985"/>
      <c r="Q1" s="985"/>
      <c r="R1" s="985"/>
      <c r="S1" s="985"/>
      <c r="T1" s="985"/>
      <c r="U1" s="985"/>
      <c r="V1" s="985"/>
      <c r="W1" s="985"/>
      <c r="X1" s="985"/>
      <c r="Y1" s="985"/>
      <c r="Z1" s="985"/>
      <c r="AA1" s="985"/>
      <c r="AB1" s="985"/>
      <c r="AC1" s="985"/>
      <c r="AD1" s="985"/>
      <c r="AE1" s="985"/>
      <c r="AF1" s="985"/>
      <c r="AG1" s="985"/>
    </row>
    <row r="2" spans="2:33" ht="9" customHeight="1"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725"/>
      <c r="AG2" s="726"/>
    </row>
    <row r="3" spans="2:33">
      <c r="C3" s="986" t="s">
        <v>1046</v>
      </c>
      <c r="D3" s="986"/>
      <c r="E3" s="986"/>
      <c r="F3" s="986"/>
      <c r="G3" s="986"/>
      <c r="H3" s="986"/>
      <c r="I3" s="986"/>
      <c r="J3" s="986"/>
      <c r="K3" s="986"/>
      <c r="L3" s="986"/>
      <c r="M3" s="986"/>
      <c r="N3" s="986"/>
      <c r="O3" s="986"/>
      <c r="P3" s="986"/>
      <c r="Q3" s="986"/>
      <c r="R3" s="986"/>
      <c r="S3" s="986"/>
      <c r="T3" s="986"/>
      <c r="U3" s="986"/>
      <c r="V3" s="986"/>
      <c r="W3" s="986"/>
      <c r="X3" s="986"/>
      <c r="Y3" s="986"/>
      <c r="Z3" s="986"/>
      <c r="AA3" s="986"/>
      <c r="AB3" s="986"/>
      <c r="AC3" s="986"/>
      <c r="AD3" s="986"/>
      <c r="AE3" s="986"/>
      <c r="AF3" s="986"/>
      <c r="AG3" s="986"/>
    </row>
    <row r="4" spans="2:33">
      <c r="C4" s="987" t="s">
        <v>1047</v>
      </c>
      <c r="D4" s="987"/>
      <c r="E4" s="987"/>
      <c r="F4" s="987"/>
      <c r="G4" s="987"/>
      <c r="H4" s="987"/>
      <c r="I4" s="987"/>
      <c r="J4" s="987"/>
      <c r="K4" s="987"/>
      <c r="L4" s="987"/>
      <c r="M4" s="987"/>
      <c r="N4" s="987"/>
      <c r="O4" s="987"/>
      <c r="P4" s="987"/>
      <c r="Q4" s="987"/>
      <c r="R4" s="987"/>
      <c r="S4" s="987"/>
      <c r="T4" s="987"/>
      <c r="U4" s="987"/>
      <c r="V4" s="987"/>
      <c r="W4" s="987"/>
      <c r="X4" s="987"/>
      <c r="Y4" s="987"/>
      <c r="Z4" s="987"/>
      <c r="AA4" s="987"/>
      <c r="AB4" s="987"/>
      <c r="AC4" s="987"/>
      <c r="AD4" s="987"/>
      <c r="AE4" s="987"/>
      <c r="AF4" s="987"/>
    </row>
    <row r="5" spans="2:33" ht="6" customHeight="1"/>
    <row r="6" spans="2:33" s="364" customFormat="1" ht="60.75" customHeight="1">
      <c r="B6" s="988" t="s">
        <v>1413</v>
      </c>
      <c r="C6" s="988"/>
      <c r="D6" s="988"/>
      <c r="E6" s="988"/>
      <c r="F6" s="988"/>
      <c r="G6" s="988"/>
      <c r="H6" s="988"/>
      <c r="I6" s="988"/>
      <c r="J6" s="988"/>
      <c r="K6" s="988"/>
      <c r="L6" s="988"/>
      <c r="M6" s="988"/>
      <c r="N6" s="988"/>
      <c r="O6" s="988"/>
      <c r="P6" s="988"/>
      <c r="Q6" s="988"/>
      <c r="R6" s="988"/>
      <c r="S6" s="988"/>
      <c r="T6" s="988"/>
      <c r="U6" s="988"/>
      <c r="V6" s="988"/>
      <c r="W6" s="988"/>
      <c r="X6" s="988"/>
      <c r="Y6" s="988"/>
      <c r="Z6" s="988"/>
      <c r="AA6" s="988"/>
      <c r="AB6" s="988"/>
      <c r="AC6" s="988"/>
      <c r="AD6" s="988"/>
      <c r="AE6" s="988"/>
      <c r="AF6" s="988"/>
      <c r="AG6" s="988"/>
    </row>
    <row r="7" spans="2:33" s="364" customFormat="1" ht="13.5" thickBot="1">
      <c r="B7" s="365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433"/>
    </row>
    <row r="8" spans="2:33" s="364" customFormat="1" ht="16.5" thickBot="1">
      <c r="B8" s="925" t="s">
        <v>1048</v>
      </c>
      <c r="C8" s="926"/>
      <c r="D8" s="926"/>
      <c r="E8" s="926"/>
      <c r="F8" s="926"/>
      <c r="G8" s="926"/>
      <c r="H8" s="926"/>
      <c r="I8" s="926"/>
      <c r="J8" s="926"/>
      <c r="K8" s="926"/>
      <c r="L8" s="926"/>
      <c r="M8" s="926"/>
      <c r="N8" s="926"/>
      <c r="O8" s="926"/>
      <c r="P8" s="926"/>
      <c r="Q8" s="926"/>
      <c r="R8" s="926"/>
      <c r="S8" s="926"/>
      <c r="T8" s="926"/>
      <c r="U8" s="926"/>
      <c r="V8" s="926"/>
      <c r="W8" s="926"/>
      <c r="X8" s="926"/>
      <c r="Y8" s="926"/>
      <c r="Z8" s="926"/>
      <c r="AA8" s="926"/>
      <c r="AB8" s="926"/>
      <c r="AC8" s="926"/>
      <c r="AD8" s="926"/>
      <c r="AE8" s="926"/>
      <c r="AF8" s="926"/>
      <c r="AG8" s="927"/>
    </row>
    <row r="9" spans="2:33" s="364" customFormat="1" ht="9.75" customHeight="1">
      <c r="B9" s="367"/>
      <c r="C9" s="368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679" t="s">
        <v>2279</v>
      </c>
      <c r="AF9" s="679"/>
      <c r="AG9" s="434"/>
    </row>
    <row r="10" spans="2:33" s="364" customFormat="1" ht="12.75">
      <c r="B10" s="928" t="s">
        <v>2251</v>
      </c>
      <c r="C10" s="928"/>
      <c r="D10" s="928"/>
      <c r="E10" s="928"/>
      <c r="F10" s="928"/>
      <c r="G10" s="928"/>
      <c r="H10" s="928"/>
      <c r="I10" s="928"/>
      <c r="J10" s="928"/>
      <c r="K10" s="928"/>
      <c r="L10" s="928"/>
      <c r="M10" s="928"/>
      <c r="N10" s="928"/>
      <c r="O10" s="928"/>
      <c r="P10" s="928"/>
      <c r="Q10" s="928"/>
      <c r="R10" s="928"/>
      <c r="S10" s="928"/>
      <c r="T10" s="928"/>
      <c r="U10" s="928"/>
      <c r="V10" s="928"/>
      <c r="W10" s="928"/>
      <c r="X10" s="928"/>
      <c r="Y10" s="928"/>
      <c r="Z10" s="928"/>
      <c r="AA10" s="928"/>
      <c r="AB10" s="928"/>
      <c r="AC10" s="928"/>
      <c r="AD10" s="928"/>
      <c r="AE10" s="928"/>
      <c r="AF10" s="928"/>
      <c r="AG10" s="928"/>
    </row>
    <row r="11" spans="2:33" s="364" customFormat="1" ht="9" customHeight="1">
      <c r="B11" s="362"/>
      <c r="C11" s="929"/>
      <c r="D11" s="929"/>
      <c r="E11" s="929"/>
      <c r="F11" s="929"/>
      <c r="G11" s="929"/>
      <c r="H11" s="929"/>
      <c r="I11" s="929"/>
      <c r="J11" s="929"/>
      <c r="K11" s="929"/>
      <c r="L11" s="929"/>
      <c r="M11" s="929"/>
      <c r="N11" s="929"/>
      <c r="O11" s="929"/>
      <c r="P11" s="929"/>
      <c r="Q11" s="929"/>
      <c r="R11" s="929"/>
      <c r="S11" s="929"/>
      <c r="T11" s="929"/>
      <c r="U11" s="929"/>
      <c r="V11" s="929"/>
      <c r="W11" s="929"/>
      <c r="X11" s="929"/>
      <c r="Y11" s="929"/>
      <c r="Z11" s="929"/>
      <c r="AA11" s="929"/>
      <c r="AB11" s="929"/>
      <c r="AC11" s="929"/>
      <c r="AD11" s="929"/>
      <c r="AE11" s="929"/>
      <c r="AF11" s="683"/>
      <c r="AG11" s="434"/>
    </row>
    <row r="12" spans="2:33" s="364" customFormat="1" ht="2.25" customHeight="1" thickBot="1">
      <c r="B12" s="362"/>
      <c r="C12" s="368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679"/>
      <c r="AF12" s="679"/>
      <c r="AG12" s="433"/>
    </row>
    <row r="13" spans="2:33" s="364" customFormat="1" ht="17.25" customHeight="1" thickBot="1">
      <c r="B13" s="925" t="s">
        <v>1049</v>
      </c>
      <c r="C13" s="926"/>
      <c r="D13" s="926"/>
      <c r="E13" s="926"/>
      <c r="F13" s="926"/>
      <c r="G13" s="926"/>
      <c r="H13" s="926"/>
      <c r="I13" s="926"/>
      <c r="J13" s="926"/>
      <c r="K13" s="926"/>
      <c r="L13" s="926"/>
      <c r="M13" s="926"/>
      <c r="N13" s="926"/>
      <c r="O13" s="926"/>
      <c r="P13" s="926"/>
      <c r="Q13" s="926"/>
      <c r="R13" s="926"/>
      <c r="S13" s="926"/>
      <c r="T13" s="926"/>
      <c r="U13" s="926"/>
      <c r="V13" s="926"/>
      <c r="W13" s="926"/>
      <c r="X13" s="926"/>
      <c r="Y13" s="926"/>
      <c r="Z13" s="926"/>
      <c r="AA13" s="926"/>
      <c r="AB13" s="926"/>
      <c r="AC13" s="926"/>
      <c r="AD13" s="926"/>
      <c r="AE13" s="926"/>
      <c r="AF13" s="926"/>
      <c r="AG13" s="927"/>
    </row>
    <row r="14" spans="2:33" s="364" customFormat="1">
      <c r="B14" s="362"/>
      <c r="C14" s="369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434"/>
    </row>
    <row r="15" spans="2:33" s="364" customFormat="1">
      <c r="B15" s="362"/>
      <c r="C15" s="368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71" t="s">
        <v>1269</v>
      </c>
      <c r="O15" s="372"/>
      <c r="P15" s="365"/>
      <c r="Q15" s="365"/>
      <c r="R15" s="371" t="s">
        <v>1270</v>
      </c>
      <c r="S15" s="372"/>
      <c r="T15" s="368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679"/>
      <c r="AF15" s="679"/>
      <c r="AG15" s="434"/>
    </row>
    <row r="16" spans="2:33" s="364" customFormat="1" ht="6.75" customHeight="1" thickBot="1">
      <c r="B16" s="362"/>
      <c r="C16" s="525"/>
      <c r="D16" s="526"/>
      <c r="E16" s="526"/>
      <c r="F16" s="526"/>
      <c r="G16" s="526"/>
      <c r="H16" s="526"/>
      <c r="I16" s="526"/>
      <c r="J16" s="526"/>
      <c r="K16" s="526"/>
      <c r="L16" s="526"/>
      <c r="M16" s="526"/>
      <c r="N16" s="526"/>
      <c r="O16" s="526"/>
      <c r="P16" s="526"/>
      <c r="Q16" s="526"/>
      <c r="R16" s="526"/>
      <c r="S16" s="526"/>
      <c r="T16" s="526"/>
      <c r="U16" s="526"/>
      <c r="V16" s="526"/>
      <c r="W16" s="526"/>
      <c r="X16" s="526"/>
      <c r="Y16" s="526"/>
      <c r="Z16" s="526"/>
      <c r="AA16" s="526"/>
      <c r="AB16" s="526"/>
      <c r="AC16" s="526"/>
      <c r="AD16" s="526"/>
      <c r="AE16" s="526"/>
      <c r="AF16" s="679"/>
      <c r="AG16" s="527"/>
    </row>
    <row r="17" spans="2:40" s="364" customFormat="1" ht="6" customHeight="1">
      <c r="B17" s="528"/>
      <c r="C17" s="999"/>
      <c r="D17" s="999"/>
      <c r="E17" s="999"/>
      <c r="F17" s="999"/>
      <c r="G17" s="999"/>
      <c r="H17" s="999"/>
      <c r="I17" s="999"/>
      <c r="J17" s="999"/>
      <c r="K17" s="999"/>
      <c r="L17" s="999"/>
      <c r="M17" s="999"/>
      <c r="N17" s="999"/>
      <c r="O17" s="999"/>
      <c r="P17" s="999"/>
      <c r="Q17" s="999"/>
      <c r="R17" s="999"/>
      <c r="S17" s="999"/>
      <c r="T17" s="999"/>
      <c r="U17" s="999"/>
      <c r="V17" s="999"/>
      <c r="W17" s="999"/>
      <c r="X17" s="999"/>
      <c r="Y17" s="999"/>
      <c r="Z17" s="999"/>
      <c r="AA17" s="999"/>
      <c r="AB17" s="999"/>
      <c r="AC17" s="999"/>
      <c r="AD17" s="999"/>
      <c r="AE17" s="999"/>
      <c r="AF17" s="686"/>
      <c r="AG17" s="529"/>
    </row>
    <row r="18" spans="2:40" s="364" customFormat="1" ht="7.5" customHeight="1">
      <c r="B18" s="530"/>
      <c r="C18" s="929"/>
      <c r="D18" s="929"/>
      <c r="E18" s="929"/>
      <c r="F18" s="929"/>
      <c r="G18" s="929"/>
      <c r="H18" s="929"/>
      <c r="I18" s="929"/>
      <c r="J18" s="929"/>
      <c r="K18" s="929"/>
      <c r="L18" s="929"/>
      <c r="M18" s="929"/>
      <c r="N18" s="929"/>
      <c r="O18" s="929"/>
      <c r="P18" s="929"/>
      <c r="Q18" s="929"/>
      <c r="R18" s="929"/>
      <c r="S18" s="929"/>
      <c r="T18" s="929"/>
      <c r="U18" s="929"/>
      <c r="V18" s="929"/>
      <c r="W18" s="929"/>
      <c r="X18" s="929"/>
      <c r="Y18" s="929"/>
      <c r="Z18" s="929"/>
      <c r="AA18" s="929"/>
      <c r="AB18" s="929"/>
      <c r="AC18" s="929"/>
      <c r="AD18" s="929"/>
      <c r="AE18" s="929"/>
      <c r="AF18" s="683"/>
      <c r="AG18" s="531"/>
    </row>
    <row r="19" spans="2:40" s="364" customFormat="1" ht="13.5" thickBot="1">
      <c r="B19" s="532"/>
      <c r="C19" s="525"/>
      <c r="D19" s="526"/>
      <c r="E19" s="526"/>
      <c r="F19" s="526"/>
      <c r="G19" s="526"/>
      <c r="H19" s="526"/>
      <c r="I19" s="533"/>
      <c r="J19" s="533"/>
      <c r="K19" s="533"/>
      <c r="L19" s="533"/>
      <c r="M19" s="533"/>
      <c r="N19" s="533"/>
      <c r="O19" s="533"/>
      <c r="P19" s="533"/>
      <c r="Q19" s="533"/>
      <c r="R19" s="533"/>
      <c r="S19" s="533"/>
      <c r="T19" s="533"/>
      <c r="U19" s="533"/>
      <c r="V19" s="533"/>
      <c r="W19" s="533"/>
      <c r="X19" s="533"/>
      <c r="Y19" s="533"/>
      <c r="Z19" s="533"/>
      <c r="AA19" s="533"/>
      <c r="AB19" s="533"/>
      <c r="AC19" s="533"/>
      <c r="AD19" s="533"/>
      <c r="AE19" s="666" t="s">
        <v>2272</v>
      </c>
      <c r="AF19" s="666" t="s">
        <v>2272</v>
      </c>
      <c r="AG19" s="534"/>
      <c r="AN19" s="364" t="s">
        <v>2278</v>
      </c>
    </row>
    <row r="20" spans="2:40" ht="18.75" customHeight="1">
      <c r="B20" s="1000" t="s">
        <v>1051</v>
      </c>
      <c r="C20" s="1002" t="s">
        <v>1052</v>
      </c>
      <c r="D20" s="1003"/>
      <c r="E20" s="1003"/>
      <c r="F20" s="1003"/>
      <c r="G20" s="1003"/>
      <c r="H20" s="1003"/>
      <c r="I20" s="1006" t="s">
        <v>1414</v>
      </c>
      <c r="J20" s="1007"/>
      <c r="K20" s="1007"/>
      <c r="L20" s="1007"/>
      <c r="M20" s="1007"/>
      <c r="N20" s="1007"/>
      <c r="O20" s="1007"/>
      <c r="P20" s="1007"/>
      <c r="Q20" s="1007"/>
      <c r="R20" s="1007"/>
      <c r="S20" s="1007"/>
      <c r="T20" s="1007"/>
      <c r="U20" s="1007"/>
      <c r="V20" s="1007"/>
      <c r="W20" s="1007"/>
      <c r="X20" s="1007"/>
      <c r="Y20" s="1007"/>
      <c r="Z20" s="1007"/>
      <c r="AA20" s="1007"/>
      <c r="AB20" s="1007"/>
      <c r="AC20" s="1007"/>
      <c r="AD20" s="1007"/>
      <c r="AE20" s="860">
        <v>2016</v>
      </c>
      <c r="AF20" s="1010">
        <v>2015</v>
      </c>
      <c r="AG20" s="989" t="s">
        <v>1053</v>
      </c>
    </row>
    <row r="21" spans="2:40" ht="16.5" thickBot="1">
      <c r="B21" s="1001"/>
      <c r="C21" s="1004"/>
      <c r="D21" s="1005"/>
      <c r="E21" s="1005"/>
      <c r="F21" s="1005"/>
      <c r="G21" s="1005"/>
      <c r="H21" s="1005"/>
      <c r="I21" s="1008"/>
      <c r="J21" s="1009"/>
      <c r="K21" s="1009"/>
      <c r="L21" s="1009"/>
      <c r="M21" s="1009"/>
      <c r="N21" s="1009"/>
      <c r="O21" s="1009"/>
      <c r="P21" s="1009"/>
      <c r="Q21" s="1009"/>
      <c r="R21" s="1009"/>
      <c r="S21" s="1009"/>
      <c r="T21" s="1009"/>
      <c r="U21" s="1009"/>
      <c r="V21" s="1009"/>
      <c r="W21" s="1009"/>
      <c r="X21" s="1009"/>
      <c r="Y21" s="1009"/>
      <c r="Z21" s="1009"/>
      <c r="AA21" s="1009"/>
      <c r="AB21" s="1009"/>
      <c r="AC21" s="1009"/>
      <c r="AD21" s="1009"/>
      <c r="AE21" s="861"/>
      <c r="AF21" s="1011"/>
      <c r="AG21" s="990"/>
    </row>
    <row r="22" spans="2:40" s="540" customFormat="1" ht="16.5" thickBot="1">
      <c r="B22" s="535"/>
      <c r="C22" s="536"/>
      <c r="D22" s="537"/>
      <c r="E22" s="537"/>
      <c r="F22" s="537"/>
      <c r="G22" s="537"/>
      <c r="H22" s="538"/>
      <c r="I22" s="991" t="s">
        <v>1415</v>
      </c>
      <c r="J22" s="992"/>
      <c r="K22" s="992"/>
      <c r="L22" s="992"/>
      <c r="M22" s="992"/>
      <c r="N22" s="992"/>
      <c r="O22" s="992"/>
      <c r="P22" s="992"/>
      <c r="Q22" s="992"/>
      <c r="R22" s="992"/>
      <c r="S22" s="992"/>
      <c r="T22" s="992"/>
      <c r="U22" s="992"/>
      <c r="V22" s="992"/>
      <c r="W22" s="992"/>
      <c r="X22" s="992"/>
      <c r="Y22" s="992"/>
      <c r="Z22" s="992"/>
      <c r="AA22" s="992"/>
      <c r="AB22" s="992"/>
      <c r="AC22" s="992"/>
      <c r="AD22" s="992"/>
      <c r="AE22" s="675"/>
      <c r="AF22" s="539"/>
      <c r="AG22" s="535"/>
    </row>
    <row r="23" spans="2:40" s="546" customFormat="1" ht="26.25" customHeight="1">
      <c r="B23" s="541"/>
      <c r="C23" s="542" t="s">
        <v>1416</v>
      </c>
      <c r="D23" s="543"/>
      <c r="E23" s="543"/>
      <c r="F23" s="543"/>
      <c r="G23" s="543"/>
      <c r="H23" s="544"/>
      <c r="I23" s="993" t="s">
        <v>1417</v>
      </c>
      <c r="J23" s="994"/>
      <c r="K23" s="994"/>
      <c r="L23" s="994"/>
      <c r="M23" s="994"/>
      <c r="N23" s="994"/>
      <c r="O23" s="994"/>
      <c r="P23" s="994"/>
      <c r="Q23" s="994"/>
      <c r="R23" s="994"/>
      <c r="S23" s="994"/>
      <c r="T23" s="994"/>
      <c r="U23" s="994"/>
      <c r="V23" s="994"/>
      <c r="W23" s="994"/>
      <c r="X23" s="994"/>
      <c r="Y23" s="994"/>
      <c r="Z23" s="994"/>
      <c r="AA23" s="994"/>
      <c r="AB23" s="994"/>
      <c r="AC23" s="994"/>
      <c r="AD23" s="994"/>
      <c r="AE23" s="724">
        <v>169555</v>
      </c>
      <c r="AF23" s="711">
        <v>174058</v>
      </c>
      <c r="AG23" s="545" t="s">
        <v>1056</v>
      </c>
      <c r="AK23" s="777"/>
    </row>
    <row r="24" spans="2:40" s="552" customFormat="1" ht="27.75" customHeight="1">
      <c r="B24" s="547"/>
      <c r="C24" s="548" t="s">
        <v>1418</v>
      </c>
      <c r="D24" s="549"/>
      <c r="E24" s="549"/>
      <c r="F24" s="549"/>
      <c r="G24" s="549"/>
      <c r="H24" s="550"/>
      <c r="I24" s="995" t="s">
        <v>1419</v>
      </c>
      <c r="J24" s="996"/>
      <c r="K24" s="996"/>
      <c r="L24" s="996"/>
      <c r="M24" s="996"/>
      <c r="N24" s="996"/>
      <c r="O24" s="996"/>
      <c r="P24" s="996"/>
      <c r="Q24" s="996"/>
      <c r="R24" s="996"/>
      <c r="S24" s="996"/>
      <c r="T24" s="996"/>
      <c r="U24" s="996"/>
      <c r="V24" s="996"/>
      <c r="W24" s="996"/>
      <c r="X24" s="996"/>
      <c r="Y24" s="996"/>
      <c r="Z24" s="996"/>
      <c r="AA24" s="996"/>
      <c r="AB24" s="996"/>
      <c r="AC24" s="996"/>
      <c r="AD24" s="996"/>
      <c r="AE24" s="688">
        <v>168458</v>
      </c>
      <c r="AF24" s="693">
        <v>173309</v>
      </c>
      <c r="AG24" s="545" t="s">
        <v>1056</v>
      </c>
      <c r="AH24" s="546"/>
      <c r="AI24" s="551"/>
      <c r="AK24" s="777"/>
    </row>
    <row r="25" spans="2:40" s="504" customFormat="1">
      <c r="B25" s="541"/>
      <c r="C25" s="553" t="s">
        <v>24</v>
      </c>
      <c r="D25" s="554"/>
      <c r="E25" s="554"/>
      <c r="F25" s="554"/>
      <c r="G25" s="554"/>
      <c r="H25" s="555"/>
      <c r="I25" s="997" t="s">
        <v>1420</v>
      </c>
      <c r="J25" s="998"/>
      <c r="K25" s="998"/>
      <c r="L25" s="998"/>
      <c r="M25" s="998"/>
      <c r="N25" s="998"/>
      <c r="O25" s="998"/>
      <c r="P25" s="998"/>
      <c r="Q25" s="998"/>
      <c r="R25" s="998"/>
      <c r="S25" s="998"/>
      <c r="T25" s="998"/>
      <c r="U25" s="998"/>
      <c r="V25" s="998"/>
      <c r="W25" s="998"/>
      <c r="X25" s="998"/>
      <c r="Y25" s="998"/>
      <c r="Z25" s="998"/>
      <c r="AA25" s="998"/>
      <c r="AB25" s="998"/>
      <c r="AC25" s="998"/>
      <c r="AD25" s="998"/>
      <c r="AE25" s="689">
        <v>147190</v>
      </c>
      <c r="AF25" s="690">
        <v>151237</v>
      </c>
      <c r="AG25" s="541" t="s">
        <v>1056</v>
      </c>
      <c r="AK25" s="777"/>
    </row>
    <row r="26" spans="2:40" s="504" customFormat="1">
      <c r="B26" s="541"/>
      <c r="C26" s="553" t="s">
        <v>25</v>
      </c>
      <c r="D26" s="554"/>
      <c r="E26" s="554"/>
      <c r="F26" s="554"/>
      <c r="G26" s="554"/>
      <c r="H26" s="555"/>
      <c r="I26" s="997" t="s">
        <v>1421</v>
      </c>
      <c r="J26" s="998"/>
      <c r="K26" s="998"/>
      <c r="L26" s="998"/>
      <c r="M26" s="998"/>
      <c r="N26" s="998"/>
      <c r="O26" s="998"/>
      <c r="P26" s="998"/>
      <c r="Q26" s="998"/>
      <c r="R26" s="998"/>
      <c r="S26" s="998"/>
      <c r="T26" s="998"/>
      <c r="U26" s="998"/>
      <c r="V26" s="998"/>
      <c r="W26" s="998"/>
      <c r="X26" s="998"/>
      <c r="Y26" s="998"/>
      <c r="Z26" s="998"/>
      <c r="AA26" s="998"/>
      <c r="AB26" s="998"/>
      <c r="AC26" s="998"/>
      <c r="AD26" s="998"/>
      <c r="AE26" s="689">
        <v>21268</v>
      </c>
      <c r="AF26" s="690">
        <v>22072</v>
      </c>
      <c r="AG26" s="541" t="s">
        <v>1056</v>
      </c>
      <c r="AK26" s="777"/>
    </row>
    <row r="27" spans="2:40" s="504" customFormat="1">
      <c r="B27" s="541"/>
      <c r="C27" s="548" t="s">
        <v>1422</v>
      </c>
      <c r="D27" s="549"/>
      <c r="E27" s="549"/>
      <c r="F27" s="549"/>
      <c r="G27" s="549"/>
      <c r="H27" s="550"/>
      <c r="I27" s="995" t="s">
        <v>1423</v>
      </c>
      <c r="J27" s="996" t="s">
        <v>1424</v>
      </c>
      <c r="K27" s="996" t="s">
        <v>1424</v>
      </c>
      <c r="L27" s="996" t="s">
        <v>1424</v>
      </c>
      <c r="M27" s="996" t="s">
        <v>1424</v>
      </c>
      <c r="N27" s="996" t="s">
        <v>1424</v>
      </c>
      <c r="O27" s="996" t="s">
        <v>1424</v>
      </c>
      <c r="P27" s="996" t="s">
        <v>1424</v>
      </c>
      <c r="Q27" s="996" t="s">
        <v>1424</v>
      </c>
      <c r="R27" s="996" t="s">
        <v>1424</v>
      </c>
      <c r="S27" s="996"/>
      <c r="T27" s="996"/>
      <c r="U27" s="996"/>
      <c r="V27" s="996"/>
      <c r="W27" s="996" t="s">
        <v>1424</v>
      </c>
      <c r="X27" s="996" t="s">
        <v>1424</v>
      </c>
      <c r="Y27" s="996" t="s">
        <v>1424</v>
      </c>
      <c r="Z27" s="996" t="s">
        <v>1424</v>
      </c>
      <c r="AA27" s="996" t="s">
        <v>1424</v>
      </c>
      <c r="AB27" s="996" t="s">
        <v>1424</v>
      </c>
      <c r="AC27" s="996" t="s">
        <v>1424</v>
      </c>
      <c r="AD27" s="996" t="s">
        <v>1424</v>
      </c>
      <c r="AE27" s="688">
        <v>1049</v>
      </c>
      <c r="AF27" s="693">
        <v>628</v>
      </c>
      <c r="AG27" s="545" t="s">
        <v>1056</v>
      </c>
      <c r="AH27" s="546"/>
      <c r="AK27" s="777"/>
    </row>
    <row r="28" spans="2:40" s="504" customFormat="1">
      <c r="B28" s="541"/>
      <c r="C28" s="553" t="s">
        <v>1425</v>
      </c>
      <c r="D28" s="554"/>
      <c r="E28" s="554"/>
      <c r="F28" s="554"/>
      <c r="G28" s="554"/>
      <c r="H28" s="555"/>
      <c r="I28" s="997" t="s">
        <v>1426</v>
      </c>
      <c r="J28" s="998" t="s">
        <v>1427</v>
      </c>
      <c r="K28" s="998" t="s">
        <v>1427</v>
      </c>
      <c r="L28" s="998" t="s">
        <v>1427</v>
      </c>
      <c r="M28" s="998" t="s">
        <v>1427</v>
      </c>
      <c r="N28" s="998" t="s">
        <v>1427</v>
      </c>
      <c r="O28" s="998" t="s">
        <v>1427</v>
      </c>
      <c r="P28" s="998" t="s">
        <v>1427</v>
      </c>
      <c r="Q28" s="998" t="s">
        <v>1427</v>
      </c>
      <c r="R28" s="998" t="s">
        <v>1427</v>
      </c>
      <c r="S28" s="998"/>
      <c r="T28" s="998"/>
      <c r="U28" s="998"/>
      <c r="V28" s="998"/>
      <c r="W28" s="998" t="s">
        <v>1427</v>
      </c>
      <c r="X28" s="998" t="s">
        <v>1427</v>
      </c>
      <c r="Y28" s="998" t="s">
        <v>1427</v>
      </c>
      <c r="Z28" s="998" t="s">
        <v>1427</v>
      </c>
      <c r="AA28" s="998" t="s">
        <v>1427</v>
      </c>
      <c r="AB28" s="998" t="s">
        <v>1427</v>
      </c>
      <c r="AC28" s="998" t="s">
        <v>1427</v>
      </c>
      <c r="AD28" s="998" t="s">
        <v>1427</v>
      </c>
      <c r="AE28" s="689">
        <v>950</v>
      </c>
      <c r="AF28" s="690">
        <v>301</v>
      </c>
      <c r="AG28" s="541" t="s">
        <v>1056</v>
      </c>
      <c r="AH28" s="546"/>
      <c r="AK28" s="777"/>
    </row>
    <row r="29" spans="2:40" s="504" customFormat="1">
      <c r="B29" s="541"/>
      <c r="C29" s="556" t="s">
        <v>26</v>
      </c>
      <c r="D29" s="557"/>
      <c r="E29" s="557"/>
      <c r="F29" s="557"/>
      <c r="G29" s="557"/>
      <c r="H29" s="558"/>
      <c r="I29" s="1012" t="s">
        <v>1428</v>
      </c>
      <c r="J29" s="1013" t="s">
        <v>1429</v>
      </c>
      <c r="K29" s="1013" t="s">
        <v>1429</v>
      </c>
      <c r="L29" s="1013" t="s">
        <v>1429</v>
      </c>
      <c r="M29" s="1013" t="s">
        <v>1429</v>
      </c>
      <c r="N29" s="1013" t="s">
        <v>1429</v>
      </c>
      <c r="O29" s="1013" t="s">
        <v>1429</v>
      </c>
      <c r="P29" s="1013" t="s">
        <v>1429</v>
      </c>
      <c r="Q29" s="1013" t="s">
        <v>1429</v>
      </c>
      <c r="R29" s="1013" t="s">
        <v>1429</v>
      </c>
      <c r="S29" s="1013"/>
      <c r="T29" s="1013"/>
      <c r="U29" s="1013"/>
      <c r="V29" s="1013"/>
      <c r="W29" s="1013" t="s">
        <v>1429</v>
      </c>
      <c r="X29" s="1013" t="s">
        <v>1429</v>
      </c>
      <c r="Y29" s="1013" t="s">
        <v>1429</v>
      </c>
      <c r="Z29" s="1013" t="s">
        <v>1429</v>
      </c>
      <c r="AA29" s="1013" t="s">
        <v>1429</v>
      </c>
      <c r="AB29" s="1013" t="s">
        <v>1429</v>
      </c>
      <c r="AC29" s="1013" t="s">
        <v>1429</v>
      </c>
      <c r="AD29" s="1013" t="s">
        <v>1429</v>
      </c>
      <c r="AE29" s="689">
        <v>950</v>
      </c>
      <c r="AF29" s="690">
        <v>301</v>
      </c>
      <c r="AG29" s="541" t="s">
        <v>1056</v>
      </c>
      <c r="AK29" s="777"/>
    </row>
    <row r="30" spans="2:40" s="504" customFormat="1" ht="27" customHeight="1">
      <c r="B30" s="541"/>
      <c r="C30" s="556" t="s">
        <v>27</v>
      </c>
      <c r="D30" s="557"/>
      <c r="E30" s="557"/>
      <c r="F30" s="557"/>
      <c r="G30" s="557"/>
      <c r="H30" s="558"/>
      <c r="I30" s="1012" t="s">
        <v>2265</v>
      </c>
      <c r="J30" s="1013" t="s">
        <v>1430</v>
      </c>
      <c r="K30" s="1013" t="s">
        <v>1430</v>
      </c>
      <c r="L30" s="1013" t="s">
        <v>1430</v>
      </c>
      <c r="M30" s="1013" t="s">
        <v>1430</v>
      </c>
      <c r="N30" s="1013" t="s">
        <v>1430</v>
      </c>
      <c r="O30" s="1013" t="s">
        <v>1430</v>
      </c>
      <c r="P30" s="1013" t="s">
        <v>1430</v>
      </c>
      <c r="Q30" s="1013" t="s">
        <v>1430</v>
      </c>
      <c r="R30" s="1013" t="s">
        <v>1430</v>
      </c>
      <c r="S30" s="1013"/>
      <c r="T30" s="1013"/>
      <c r="U30" s="1013"/>
      <c r="V30" s="1013"/>
      <c r="W30" s="1013" t="s">
        <v>1430</v>
      </c>
      <c r="X30" s="1013" t="s">
        <v>1430</v>
      </c>
      <c r="Y30" s="1013" t="s">
        <v>1430</v>
      </c>
      <c r="Z30" s="1013" t="s">
        <v>1430</v>
      </c>
      <c r="AA30" s="1013" t="s">
        <v>1430</v>
      </c>
      <c r="AB30" s="1013" t="s">
        <v>1430</v>
      </c>
      <c r="AC30" s="1013" t="s">
        <v>1430</v>
      </c>
      <c r="AD30" s="1013" t="s">
        <v>1430</v>
      </c>
      <c r="AE30" s="691">
        <v>0</v>
      </c>
      <c r="AF30" s="690">
        <v>0</v>
      </c>
      <c r="AG30" s="541" t="s">
        <v>1056</v>
      </c>
      <c r="AK30" s="777"/>
    </row>
    <row r="31" spans="2:40" s="504" customFormat="1" ht="29.25" customHeight="1">
      <c r="B31" s="541"/>
      <c r="C31" s="556" t="s">
        <v>28</v>
      </c>
      <c r="D31" s="557"/>
      <c r="E31" s="557"/>
      <c r="F31" s="557"/>
      <c r="G31" s="557"/>
      <c r="H31" s="558"/>
      <c r="I31" s="1012" t="s">
        <v>2266</v>
      </c>
      <c r="J31" s="1013" t="s">
        <v>1430</v>
      </c>
      <c r="K31" s="1013" t="s">
        <v>1430</v>
      </c>
      <c r="L31" s="1013" t="s">
        <v>1430</v>
      </c>
      <c r="M31" s="1013" t="s">
        <v>1430</v>
      </c>
      <c r="N31" s="1013" t="s">
        <v>1430</v>
      </c>
      <c r="O31" s="1013" t="s">
        <v>1430</v>
      </c>
      <c r="P31" s="1013" t="s">
        <v>1430</v>
      </c>
      <c r="Q31" s="1013" t="s">
        <v>1430</v>
      </c>
      <c r="R31" s="1013" t="s">
        <v>1430</v>
      </c>
      <c r="S31" s="1013"/>
      <c r="T31" s="1013"/>
      <c r="U31" s="1013"/>
      <c r="V31" s="1013"/>
      <c r="W31" s="1013" t="s">
        <v>1430</v>
      </c>
      <c r="X31" s="1013" t="s">
        <v>1430</v>
      </c>
      <c r="Y31" s="1013" t="s">
        <v>1430</v>
      </c>
      <c r="Z31" s="1013" t="s">
        <v>1430</v>
      </c>
      <c r="AA31" s="1013" t="s">
        <v>1430</v>
      </c>
      <c r="AB31" s="1013" t="s">
        <v>1430</v>
      </c>
      <c r="AC31" s="1013" t="s">
        <v>1430</v>
      </c>
      <c r="AD31" s="1013" t="s">
        <v>1430</v>
      </c>
      <c r="AE31" s="691">
        <v>0</v>
      </c>
      <c r="AF31" s="690">
        <v>0</v>
      </c>
      <c r="AG31" s="541" t="s">
        <v>1056</v>
      </c>
      <c r="AK31" s="777"/>
    </row>
    <row r="32" spans="2:40" s="504" customFormat="1">
      <c r="B32" s="541"/>
      <c r="C32" s="556" t="s">
        <v>29</v>
      </c>
      <c r="D32" s="557"/>
      <c r="E32" s="557"/>
      <c r="F32" s="557"/>
      <c r="G32" s="557"/>
      <c r="H32" s="558"/>
      <c r="I32" s="1012" t="s">
        <v>1431</v>
      </c>
      <c r="J32" s="1013" t="s">
        <v>1430</v>
      </c>
      <c r="K32" s="1013" t="s">
        <v>1430</v>
      </c>
      <c r="L32" s="1013" t="s">
        <v>1430</v>
      </c>
      <c r="M32" s="1013" t="s">
        <v>1430</v>
      </c>
      <c r="N32" s="1013" t="s">
        <v>1430</v>
      </c>
      <c r="O32" s="1013" t="s">
        <v>1430</v>
      </c>
      <c r="P32" s="1013" t="s">
        <v>1430</v>
      </c>
      <c r="Q32" s="1013" t="s">
        <v>1430</v>
      </c>
      <c r="R32" s="1013" t="s">
        <v>1430</v>
      </c>
      <c r="S32" s="1013"/>
      <c r="T32" s="1013"/>
      <c r="U32" s="1013"/>
      <c r="V32" s="1013"/>
      <c r="W32" s="1013" t="s">
        <v>1430</v>
      </c>
      <c r="X32" s="1013" t="s">
        <v>1430</v>
      </c>
      <c r="Y32" s="1013" t="s">
        <v>1430</v>
      </c>
      <c r="Z32" s="1013" t="s">
        <v>1430</v>
      </c>
      <c r="AA32" s="1013" t="s">
        <v>1430</v>
      </c>
      <c r="AB32" s="1013" t="s">
        <v>1430</v>
      </c>
      <c r="AC32" s="1013" t="s">
        <v>1430</v>
      </c>
      <c r="AD32" s="1013" t="s">
        <v>1430</v>
      </c>
      <c r="AE32" s="689">
        <v>0</v>
      </c>
      <c r="AF32" s="690">
        <v>0</v>
      </c>
      <c r="AG32" s="541" t="s">
        <v>1056</v>
      </c>
      <c r="AK32" s="777"/>
    </row>
    <row r="33" spans="2:37" s="504" customFormat="1">
      <c r="B33" s="541"/>
      <c r="C33" s="553" t="s">
        <v>1432</v>
      </c>
      <c r="D33" s="554"/>
      <c r="E33" s="554"/>
      <c r="F33" s="554"/>
      <c r="G33" s="554"/>
      <c r="H33" s="555"/>
      <c r="I33" s="997" t="s">
        <v>1433</v>
      </c>
      <c r="J33" s="998" t="s">
        <v>1427</v>
      </c>
      <c r="K33" s="998" t="s">
        <v>1427</v>
      </c>
      <c r="L33" s="998" t="s">
        <v>1427</v>
      </c>
      <c r="M33" s="998" t="s">
        <v>1427</v>
      </c>
      <c r="N33" s="998" t="s">
        <v>1427</v>
      </c>
      <c r="O33" s="998" t="s">
        <v>1427</v>
      </c>
      <c r="P33" s="998" t="s">
        <v>1427</v>
      </c>
      <c r="Q33" s="998" t="s">
        <v>1427</v>
      </c>
      <c r="R33" s="998" t="s">
        <v>1427</v>
      </c>
      <c r="S33" s="998"/>
      <c r="T33" s="998"/>
      <c r="U33" s="998"/>
      <c r="V33" s="998"/>
      <c r="W33" s="998" t="s">
        <v>1427</v>
      </c>
      <c r="X33" s="998" t="s">
        <v>1427</v>
      </c>
      <c r="Y33" s="998" t="s">
        <v>1427</v>
      </c>
      <c r="Z33" s="998" t="s">
        <v>1427</v>
      </c>
      <c r="AA33" s="998" t="s">
        <v>1427</v>
      </c>
      <c r="AB33" s="998" t="s">
        <v>1427</v>
      </c>
      <c r="AC33" s="998" t="s">
        <v>1427</v>
      </c>
      <c r="AD33" s="998" t="s">
        <v>1427</v>
      </c>
      <c r="AE33" s="691">
        <v>0</v>
      </c>
      <c r="AF33" s="692">
        <v>0</v>
      </c>
      <c r="AG33" s="541" t="s">
        <v>1056</v>
      </c>
      <c r="AH33" s="546"/>
      <c r="AK33" s="777"/>
    </row>
    <row r="34" spans="2:37" s="504" customFormat="1">
      <c r="B34" s="541" t="s">
        <v>1208</v>
      </c>
      <c r="C34" s="556" t="s">
        <v>30</v>
      </c>
      <c r="D34" s="557"/>
      <c r="E34" s="557"/>
      <c r="F34" s="557"/>
      <c r="G34" s="557"/>
      <c r="H34" s="558"/>
      <c r="I34" s="1012" t="s">
        <v>1434</v>
      </c>
      <c r="J34" s="1013" t="s">
        <v>1427</v>
      </c>
      <c r="K34" s="1013" t="s">
        <v>1427</v>
      </c>
      <c r="L34" s="1013" t="s">
        <v>1427</v>
      </c>
      <c r="M34" s="1013" t="s">
        <v>1427</v>
      </c>
      <c r="N34" s="1013" t="s">
        <v>1427</v>
      </c>
      <c r="O34" s="1013" t="s">
        <v>1427</v>
      </c>
      <c r="P34" s="1013" t="s">
        <v>1427</v>
      </c>
      <c r="Q34" s="1013" t="s">
        <v>1427</v>
      </c>
      <c r="R34" s="1013" t="s">
        <v>1427</v>
      </c>
      <c r="S34" s="1013"/>
      <c r="T34" s="1013"/>
      <c r="U34" s="1013"/>
      <c r="V34" s="1013"/>
      <c r="W34" s="1013" t="s">
        <v>1427</v>
      </c>
      <c r="X34" s="1013" t="s">
        <v>1427</v>
      </c>
      <c r="Y34" s="1013" t="s">
        <v>1427</v>
      </c>
      <c r="Z34" s="1013" t="s">
        <v>1427</v>
      </c>
      <c r="AA34" s="1013" t="s">
        <v>1427</v>
      </c>
      <c r="AB34" s="1013" t="s">
        <v>1427</v>
      </c>
      <c r="AC34" s="1013" t="s">
        <v>1427</v>
      </c>
      <c r="AD34" s="1013" t="s">
        <v>1427</v>
      </c>
      <c r="AE34" s="691">
        <v>0</v>
      </c>
      <c r="AF34" s="690">
        <v>0</v>
      </c>
      <c r="AG34" s="541" t="s">
        <v>1056</v>
      </c>
      <c r="AK34" s="777"/>
    </row>
    <row r="35" spans="2:37" s="504" customFormat="1">
      <c r="B35" s="541" t="s">
        <v>1208</v>
      </c>
      <c r="C35" s="556" t="s">
        <v>31</v>
      </c>
      <c r="D35" s="557"/>
      <c r="E35" s="557"/>
      <c r="F35" s="557"/>
      <c r="G35" s="557"/>
      <c r="H35" s="558"/>
      <c r="I35" s="1012" t="s">
        <v>1435</v>
      </c>
      <c r="J35" s="1013" t="s">
        <v>1427</v>
      </c>
      <c r="K35" s="1013" t="s">
        <v>1427</v>
      </c>
      <c r="L35" s="1013" t="s">
        <v>1427</v>
      </c>
      <c r="M35" s="1013" t="s">
        <v>1427</v>
      </c>
      <c r="N35" s="1013" t="s">
        <v>1427</v>
      </c>
      <c r="O35" s="1013" t="s">
        <v>1427</v>
      </c>
      <c r="P35" s="1013" t="s">
        <v>1427</v>
      </c>
      <c r="Q35" s="1013" t="s">
        <v>1427</v>
      </c>
      <c r="R35" s="1013" t="s">
        <v>1427</v>
      </c>
      <c r="S35" s="1013"/>
      <c r="T35" s="1013"/>
      <c r="U35" s="1013"/>
      <c r="V35" s="1013"/>
      <c r="W35" s="1013" t="s">
        <v>1427</v>
      </c>
      <c r="X35" s="1013" t="s">
        <v>1427</v>
      </c>
      <c r="Y35" s="1013" t="s">
        <v>1427</v>
      </c>
      <c r="Z35" s="1013" t="s">
        <v>1427</v>
      </c>
      <c r="AA35" s="1013" t="s">
        <v>1427</v>
      </c>
      <c r="AB35" s="1013" t="s">
        <v>1427</v>
      </c>
      <c r="AC35" s="1013" t="s">
        <v>1427</v>
      </c>
      <c r="AD35" s="1013" t="s">
        <v>1427</v>
      </c>
      <c r="AE35" s="691">
        <v>0</v>
      </c>
      <c r="AF35" s="690">
        <v>0</v>
      </c>
      <c r="AG35" s="541" t="s">
        <v>1056</v>
      </c>
      <c r="AK35" s="777"/>
    </row>
    <row r="36" spans="2:37" s="504" customFormat="1">
      <c r="B36" s="541"/>
      <c r="C36" s="553" t="s">
        <v>1436</v>
      </c>
      <c r="D36" s="554"/>
      <c r="E36" s="554"/>
      <c r="F36" s="554"/>
      <c r="G36" s="554"/>
      <c r="H36" s="555"/>
      <c r="I36" s="997" t="s">
        <v>1437</v>
      </c>
      <c r="J36" s="998" t="s">
        <v>1427</v>
      </c>
      <c r="K36" s="998" t="s">
        <v>1427</v>
      </c>
      <c r="L36" s="998" t="s">
        <v>1427</v>
      </c>
      <c r="M36" s="998" t="s">
        <v>1427</v>
      </c>
      <c r="N36" s="998" t="s">
        <v>1427</v>
      </c>
      <c r="O36" s="998" t="s">
        <v>1427</v>
      </c>
      <c r="P36" s="998" t="s">
        <v>1427</v>
      </c>
      <c r="Q36" s="998" t="s">
        <v>1427</v>
      </c>
      <c r="R36" s="998" t="s">
        <v>1427</v>
      </c>
      <c r="S36" s="998"/>
      <c r="T36" s="998"/>
      <c r="U36" s="998"/>
      <c r="V36" s="998"/>
      <c r="W36" s="998" t="s">
        <v>1427</v>
      </c>
      <c r="X36" s="998" t="s">
        <v>1427</v>
      </c>
      <c r="Y36" s="998" t="s">
        <v>1427</v>
      </c>
      <c r="Z36" s="998" t="s">
        <v>1427</v>
      </c>
      <c r="AA36" s="998" t="s">
        <v>1427</v>
      </c>
      <c r="AB36" s="998" t="s">
        <v>1427</v>
      </c>
      <c r="AC36" s="998" t="s">
        <v>1427</v>
      </c>
      <c r="AD36" s="998" t="s">
        <v>1427</v>
      </c>
      <c r="AE36" s="689">
        <v>99</v>
      </c>
      <c r="AF36" s="690">
        <v>327</v>
      </c>
      <c r="AG36" s="541" t="s">
        <v>1056</v>
      </c>
      <c r="AH36" s="546"/>
      <c r="AK36" s="777"/>
    </row>
    <row r="37" spans="2:37" s="504" customFormat="1">
      <c r="B37" s="541"/>
      <c r="C37" s="556" t="s">
        <v>32</v>
      </c>
      <c r="D37" s="557"/>
      <c r="E37" s="557"/>
      <c r="F37" s="557"/>
      <c r="G37" s="557"/>
      <c r="H37" s="558"/>
      <c r="I37" s="1012" t="s">
        <v>1438</v>
      </c>
      <c r="J37" s="1013" t="s">
        <v>1439</v>
      </c>
      <c r="K37" s="1013" t="s">
        <v>1439</v>
      </c>
      <c r="L37" s="1013" t="s">
        <v>1439</v>
      </c>
      <c r="M37" s="1013" t="s">
        <v>1439</v>
      </c>
      <c r="N37" s="1013" t="s">
        <v>1439</v>
      </c>
      <c r="O37" s="1013" t="s">
        <v>1439</v>
      </c>
      <c r="P37" s="1013" t="s">
        <v>1439</v>
      </c>
      <c r="Q37" s="1013" t="s">
        <v>1439</v>
      </c>
      <c r="R37" s="1013" t="s">
        <v>1439</v>
      </c>
      <c r="S37" s="1013"/>
      <c r="T37" s="1013"/>
      <c r="U37" s="1013"/>
      <c r="V37" s="1013"/>
      <c r="W37" s="1013" t="s">
        <v>1439</v>
      </c>
      <c r="X37" s="1013" t="s">
        <v>1439</v>
      </c>
      <c r="Y37" s="1013" t="s">
        <v>1439</v>
      </c>
      <c r="Z37" s="1013" t="s">
        <v>1439</v>
      </c>
      <c r="AA37" s="1013" t="s">
        <v>1439</v>
      </c>
      <c r="AB37" s="1013" t="s">
        <v>1439</v>
      </c>
      <c r="AC37" s="1013" t="s">
        <v>1439</v>
      </c>
      <c r="AD37" s="1013" t="s">
        <v>1439</v>
      </c>
      <c r="AE37" s="689">
        <v>99</v>
      </c>
      <c r="AF37" s="690">
        <v>327</v>
      </c>
      <c r="AG37" s="541" t="s">
        <v>1056</v>
      </c>
      <c r="AK37" s="777"/>
    </row>
    <row r="38" spans="2:37" s="504" customFormat="1">
      <c r="B38" s="541"/>
      <c r="C38" s="556" t="s">
        <v>33</v>
      </c>
      <c r="D38" s="557"/>
      <c r="E38" s="557"/>
      <c r="F38" s="557"/>
      <c r="G38" s="557"/>
      <c r="H38" s="558"/>
      <c r="I38" s="1012" t="s">
        <v>1440</v>
      </c>
      <c r="J38" s="1013" t="s">
        <v>1439</v>
      </c>
      <c r="K38" s="1013" t="s">
        <v>1439</v>
      </c>
      <c r="L38" s="1013" t="s">
        <v>1439</v>
      </c>
      <c r="M38" s="1013" t="s">
        <v>1439</v>
      </c>
      <c r="N38" s="1013" t="s">
        <v>1439</v>
      </c>
      <c r="O38" s="1013" t="s">
        <v>1439</v>
      </c>
      <c r="P38" s="1013" t="s">
        <v>1439</v>
      </c>
      <c r="Q38" s="1013" t="s">
        <v>1439</v>
      </c>
      <c r="R38" s="1013" t="s">
        <v>1439</v>
      </c>
      <c r="S38" s="1013"/>
      <c r="T38" s="1013"/>
      <c r="U38" s="1013"/>
      <c r="V38" s="1013"/>
      <c r="W38" s="1013" t="s">
        <v>1439</v>
      </c>
      <c r="X38" s="1013" t="s">
        <v>1439</v>
      </c>
      <c r="Y38" s="1013" t="s">
        <v>1439</v>
      </c>
      <c r="Z38" s="1013" t="s">
        <v>1439</v>
      </c>
      <c r="AA38" s="1013" t="s">
        <v>1439</v>
      </c>
      <c r="AB38" s="1013" t="s">
        <v>1439</v>
      </c>
      <c r="AC38" s="1013" t="s">
        <v>1439</v>
      </c>
      <c r="AD38" s="1013" t="s">
        <v>1439</v>
      </c>
      <c r="AE38" s="691">
        <v>0</v>
      </c>
      <c r="AF38" s="690">
        <v>0</v>
      </c>
      <c r="AG38" s="541" t="s">
        <v>1056</v>
      </c>
      <c r="AK38" s="777"/>
    </row>
    <row r="39" spans="2:37" s="504" customFormat="1">
      <c r="B39" s="541"/>
      <c r="C39" s="556" t="s">
        <v>34</v>
      </c>
      <c r="D39" s="557"/>
      <c r="E39" s="557"/>
      <c r="F39" s="557"/>
      <c r="G39" s="557"/>
      <c r="H39" s="558"/>
      <c r="I39" s="1012" t="s">
        <v>1441</v>
      </c>
      <c r="J39" s="1013" t="s">
        <v>1427</v>
      </c>
      <c r="K39" s="1013" t="s">
        <v>1427</v>
      </c>
      <c r="L39" s="1013" t="s">
        <v>1427</v>
      </c>
      <c r="M39" s="1013" t="s">
        <v>1427</v>
      </c>
      <c r="N39" s="1013" t="s">
        <v>1427</v>
      </c>
      <c r="O39" s="1013" t="s">
        <v>1427</v>
      </c>
      <c r="P39" s="1013" t="s">
        <v>1427</v>
      </c>
      <c r="Q39" s="1013" t="s">
        <v>1427</v>
      </c>
      <c r="R39" s="1013" t="s">
        <v>1427</v>
      </c>
      <c r="S39" s="1013"/>
      <c r="T39" s="1013"/>
      <c r="U39" s="1013"/>
      <c r="V39" s="1013"/>
      <c r="W39" s="1013" t="s">
        <v>1427</v>
      </c>
      <c r="X39" s="1013" t="s">
        <v>1427</v>
      </c>
      <c r="Y39" s="1013" t="s">
        <v>1427</v>
      </c>
      <c r="Z39" s="1013" t="s">
        <v>1427</v>
      </c>
      <c r="AA39" s="1013" t="s">
        <v>1427</v>
      </c>
      <c r="AB39" s="1013" t="s">
        <v>1427</v>
      </c>
      <c r="AC39" s="1013" t="s">
        <v>1427</v>
      </c>
      <c r="AD39" s="1013" t="s">
        <v>1427</v>
      </c>
      <c r="AE39" s="691">
        <v>0</v>
      </c>
      <c r="AF39" s="690">
        <v>0</v>
      </c>
      <c r="AG39" s="541" t="s">
        <v>1056</v>
      </c>
      <c r="AK39" s="777"/>
    </row>
    <row r="40" spans="2:37" s="504" customFormat="1" ht="28.5" customHeight="1">
      <c r="B40" s="541"/>
      <c r="C40" s="548" t="s">
        <v>1442</v>
      </c>
      <c r="D40" s="549"/>
      <c r="E40" s="549"/>
      <c r="F40" s="549"/>
      <c r="G40" s="549"/>
      <c r="H40" s="550"/>
      <c r="I40" s="995" t="s">
        <v>1443</v>
      </c>
      <c r="J40" s="996" t="s">
        <v>1427</v>
      </c>
      <c r="K40" s="996" t="s">
        <v>1427</v>
      </c>
      <c r="L40" s="996" t="s">
        <v>1427</v>
      </c>
      <c r="M40" s="996" t="s">
        <v>1427</v>
      </c>
      <c r="N40" s="996" t="s">
        <v>1427</v>
      </c>
      <c r="O40" s="996" t="s">
        <v>1427</v>
      </c>
      <c r="P40" s="996" t="s">
        <v>1427</v>
      </c>
      <c r="Q40" s="996" t="s">
        <v>1427</v>
      </c>
      <c r="R40" s="996" t="s">
        <v>1427</v>
      </c>
      <c r="S40" s="996"/>
      <c r="T40" s="996"/>
      <c r="U40" s="996"/>
      <c r="V40" s="996"/>
      <c r="W40" s="996" t="s">
        <v>1427</v>
      </c>
      <c r="X40" s="996" t="s">
        <v>1427</v>
      </c>
      <c r="Y40" s="996" t="s">
        <v>1427</v>
      </c>
      <c r="Z40" s="996" t="s">
        <v>1427</v>
      </c>
      <c r="AA40" s="996" t="s">
        <v>1427</v>
      </c>
      <c r="AB40" s="996" t="s">
        <v>1427</v>
      </c>
      <c r="AC40" s="996" t="s">
        <v>1427</v>
      </c>
      <c r="AD40" s="996" t="s">
        <v>1427</v>
      </c>
      <c r="AE40" s="688">
        <v>0</v>
      </c>
      <c r="AF40" s="693">
        <v>0</v>
      </c>
      <c r="AG40" s="545" t="s">
        <v>1056</v>
      </c>
      <c r="AH40" s="546"/>
      <c r="AK40" s="777"/>
    </row>
    <row r="41" spans="2:37" s="504" customFormat="1">
      <c r="B41" s="541"/>
      <c r="C41" s="559" t="s">
        <v>35</v>
      </c>
      <c r="D41" s="560"/>
      <c r="E41" s="560"/>
      <c r="F41" s="560"/>
      <c r="G41" s="560"/>
      <c r="H41" s="561"/>
      <c r="I41" s="1018" t="s">
        <v>1444</v>
      </c>
      <c r="J41" s="1019" t="s">
        <v>1445</v>
      </c>
      <c r="K41" s="1019" t="s">
        <v>1445</v>
      </c>
      <c r="L41" s="1019" t="s">
        <v>1445</v>
      </c>
      <c r="M41" s="1019" t="s">
        <v>1445</v>
      </c>
      <c r="N41" s="1019" t="s">
        <v>1445</v>
      </c>
      <c r="O41" s="1019" t="s">
        <v>1445</v>
      </c>
      <c r="P41" s="1019" t="s">
        <v>1445</v>
      </c>
      <c r="Q41" s="1019" t="s">
        <v>1445</v>
      </c>
      <c r="R41" s="1019" t="s">
        <v>1445</v>
      </c>
      <c r="S41" s="1019"/>
      <c r="T41" s="1019"/>
      <c r="U41" s="1019"/>
      <c r="V41" s="1019"/>
      <c r="W41" s="1019" t="s">
        <v>1445</v>
      </c>
      <c r="X41" s="1019" t="s">
        <v>1445</v>
      </c>
      <c r="Y41" s="1019" t="s">
        <v>1445</v>
      </c>
      <c r="Z41" s="1019" t="s">
        <v>1445</v>
      </c>
      <c r="AA41" s="1019" t="s">
        <v>1445</v>
      </c>
      <c r="AB41" s="1019" t="s">
        <v>1445</v>
      </c>
      <c r="AC41" s="1019" t="s">
        <v>1445</v>
      </c>
      <c r="AD41" s="1019" t="s">
        <v>1445</v>
      </c>
      <c r="AE41" s="689">
        <v>0</v>
      </c>
      <c r="AF41" s="690">
        <v>0</v>
      </c>
      <c r="AG41" s="541" t="s">
        <v>1056</v>
      </c>
      <c r="AK41" s="777"/>
    </row>
    <row r="42" spans="2:37" s="504" customFormat="1">
      <c r="B42" s="541"/>
      <c r="C42" s="559" t="s">
        <v>36</v>
      </c>
      <c r="D42" s="560"/>
      <c r="E42" s="560"/>
      <c r="F42" s="560"/>
      <c r="G42" s="560"/>
      <c r="H42" s="561"/>
      <c r="I42" s="1018" t="s">
        <v>1446</v>
      </c>
      <c r="J42" s="1019" t="s">
        <v>1445</v>
      </c>
      <c r="K42" s="1019" t="s">
        <v>1445</v>
      </c>
      <c r="L42" s="1019" t="s">
        <v>1445</v>
      </c>
      <c r="M42" s="1019" t="s">
        <v>1445</v>
      </c>
      <c r="N42" s="1019" t="s">
        <v>1445</v>
      </c>
      <c r="O42" s="1019" t="s">
        <v>1445</v>
      </c>
      <c r="P42" s="1019" t="s">
        <v>1445</v>
      </c>
      <c r="Q42" s="1019" t="s">
        <v>1445</v>
      </c>
      <c r="R42" s="1019" t="s">
        <v>1445</v>
      </c>
      <c r="S42" s="1019"/>
      <c r="T42" s="1019"/>
      <c r="U42" s="1019"/>
      <c r="V42" s="1019"/>
      <c r="W42" s="1019" t="s">
        <v>1445</v>
      </c>
      <c r="X42" s="1019" t="s">
        <v>1445</v>
      </c>
      <c r="Y42" s="1019" t="s">
        <v>1445</v>
      </c>
      <c r="Z42" s="1019" t="s">
        <v>1445</v>
      </c>
      <c r="AA42" s="1019" t="s">
        <v>1445</v>
      </c>
      <c r="AB42" s="1019" t="s">
        <v>1445</v>
      </c>
      <c r="AC42" s="1019" t="s">
        <v>1445</v>
      </c>
      <c r="AD42" s="1019" t="s">
        <v>1445</v>
      </c>
      <c r="AE42" s="689">
        <v>0</v>
      </c>
      <c r="AF42" s="690">
        <v>0</v>
      </c>
      <c r="AG42" s="541" t="s">
        <v>1056</v>
      </c>
      <c r="AH42" s="618"/>
      <c r="AK42" s="777"/>
    </row>
    <row r="43" spans="2:37" s="504" customFormat="1">
      <c r="B43" s="541"/>
      <c r="C43" s="559" t="s">
        <v>37</v>
      </c>
      <c r="D43" s="560"/>
      <c r="E43" s="560"/>
      <c r="F43" s="560"/>
      <c r="G43" s="560"/>
      <c r="H43" s="561"/>
      <c r="I43" s="1018" t="s">
        <v>1447</v>
      </c>
      <c r="J43" s="1019" t="s">
        <v>1445</v>
      </c>
      <c r="K43" s="1019" t="s">
        <v>1445</v>
      </c>
      <c r="L43" s="1019" t="s">
        <v>1445</v>
      </c>
      <c r="M43" s="1019" t="s">
        <v>1445</v>
      </c>
      <c r="N43" s="1019" t="s">
        <v>1445</v>
      </c>
      <c r="O43" s="1019" t="s">
        <v>1445</v>
      </c>
      <c r="P43" s="1019" t="s">
        <v>1445</v>
      </c>
      <c r="Q43" s="1019" t="s">
        <v>1445</v>
      </c>
      <c r="R43" s="1019" t="s">
        <v>1445</v>
      </c>
      <c r="S43" s="1019"/>
      <c r="T43" s="1019"/>
      <c r="U43" s="1019"/>
      <c r="V43" s="1019"/>
      <c r="W43" s="1019" t="s">
        <v>1445</v>
      </c>
      <c r="X43" s="1019" t="s">
        <v>1445</v>
      </c>
      <c r="Y43" s="1019" t="s">
        <v>1445</v>
      </c>
      <c r="Z43" s="1019" t="s">
        <v>1445</v>
      </c>
      <c r="AA43" s="1019" t="s">
        <v>1445</v>
      </c>
      <c r="AB43" s="1019" t="s">
        <v>1445</v>
      </c>
      <c r="AC43" s="1019" t="s">
        <v>1445</v>
      </c>
      <c r="AD43" s="1019" t="s">
        <v>1445</v>
      </c>
      <c r="AE43" s="689">
        <v>0</v>
      </c>
      <c r="AF43" s="690">
        <v>0</v>
      </c>
      <c r="AG43" s="541" t="s">
        <v>1056</v>
      </c>
      <c r="AK43" s="777"/>
    </row>
    <row r="44" spans="2:37" s="504" customFormat="1">
      <c r="B44" s="541"/>
      <c r="C44" s="559" t="s">
        <v>38</v>
      </c>
      <c r="D44" s="560"/>
      <c r="E44" s="560"/>
      <c r="F44" s="560"/>
      <c r="G44" s="560"/>
      <c r="H44" s="561"/>
      <c r="I44" s="1018" t="s">
        <v>1448</v>
      </c>
      <c r="J44" s="1019" t="s">
        <v>1427</v>
      </c>
      <c r="K44" s="1019" t="s">
        <v>1427</v>
      </c>
      <c r="L44" s="1019" t="s">
        <v>1427</v>
      </c>
      <c r="M44" s="1019" t="s">
        <v>1427</v>
      </c>
      <c r="N44" s="1019" t="s">
        <v>1427</v>
      </c>
      <c r="O44" s="1019" t="s">
        <v>1427</v>
      </c>
      <c r="P44" s="1019" t="s">
        <v>1427</v>
      </c>
      <c r="Q44" s="1019" t="s">
        <v>1427</v>
      </c>
      <c r="R44" s="1019" t="s">
        <v>1427</v>
      </c>
      <c r="S44" s="1019"/>
      <c r="T44" s="1019"/>
      <c r="U44" s="1019"/>
      <c r="V44" s="1019"/>
      <c r="W44" s="1019" t="s">
        <v>1427</v>
      </c>
      <c r="X44" s="1019" t="s">
        <v>1427</v>
      </c>
      <c r="Y44" s="1019" t="s">
        <v>1427</v>
      </c>
      <c r="Z44" s="1019" t="s">
        <v>1427</v>
      </c>
      <c r="AA44" s="1019" t="s">
        <v>1427</v>
      </c>
      <c r="AB44" s="1019" t="s">
        <v>1427</v>
      </c>
      <c r="AC44" s="1019" t="s">
        <v>1427</v>
      </c>
      <c r="AD44" s="1019" t="s">
        <v>1427</v>
      </c>
      <c r="AE44" s="691">
        <v>0</v>
      </c>
      <c r="AF44" s="690">
        <v>0</v>
      </c>
      <c r="AG44" s="541" t="s">
        <v>1056</v>
      </c>
      <c r="AK44" s="777"/>
    </row>
    <row r="45" spans="2:37" s="504" customFormat="1" ht="22.5" customHeight="1">
      <c r="B45" s="541"/>
      <c r="C45" s="548" t="s">
        <v>39</v>
      </c>
      <c r="D45" s="549"/>
      <c r="E45" s="549"/>
      <c r="F45" s="549"/>
      <c r="G45" s="549"/>
      <c r="H45" s="550"/>
      <c r="I45" s="995" t="s">
        <v>1449</v>
      </c>
      <c r="J45" s="996" t="s">
        <v>1450</v>
      </c>
      <c r="K45" s="996" t="s">
        <v>1450</v>
      </c>
      <c r="L45" s="996" t="s">
        <v>1450</v>
      </c>
      <c r="M45" s="996" t="s">
        <v>1450</v>
      </c>
      <c r="N45" s="996" t="s">
        <v>1450</v>
      </c>
      <c r="O45" s="996" t="s">
        <v>1450</v>
      </c>
      <c r="P45" s="996" t="s">
        <v>1450</v>
      </c>
      <c r="Q45" s="996" t="s">
        <v>1450</v>
      </c>
      <c r="R45" s="996" t="s">
        <v>1450</v>
      </c>
      <c r="S45" s="996"/>
      <c r="T45" s="996"/>
      <c r="U45" s="996"/>
      <c r="V45" s="996"/>
      <c r="W45" s="996" t="s">
        <v>1450</v>
      </c>
      <c r="X45" s="996" t="s">
        <v>1450</v>
      </c>
      <c r="Y45" s="996" t="s">
        <v>1450</v>
      </c>
      <c r="Z45" s="996" t="s">
        <v>1450</v>
      </c>
      <c r="AA45" s="996" t="s">
        <v>1450</v>
      </c>
      <c r="AB45" s="996" t="s">
        <v>1450</v>
      </c>
      <c r="AC45" s="996" t="s">
        <v>1450</v>
      </c>
      <c r="AD45" s="996" t="s">
        <v>1450</v>
      </c>
      <c r="AE45" s="688">
        <v>48</v>
      </c>
      <c r="AF45" s="693">
        <v>121</v>
      </c>
      <c r="AG45" s="545" t="s">
        <v>1056</v>
      </c>
      <c r="AK45" s="777"/>
    </row>
    <row r="46" spans="2:37" s="504" customFormat="1">
      <c r="B46" s="541"/>
      <c r="C46" s="542" t="s">
        <v>1451</v>
      </c>
      <c r="D46" s="543"/>
      <c r="E46" s="543"/>
      <c r="F46" s="543"/>
      <c r="G46" s="543"/>
      <c r="H46" s="544"/>
      <c r="I46" s="993" t="s">
        <v>1452</v>
      </c>
      <c r="J46" s="994" t="s">
        <v>1450</v>
      </c>
      <c r="K46" s="994" t="s">
        <v>1450</v>
      </c>
      <c r="L46" s="994" t="s">
        <v>1450</v>
      </c>
      <c r="M46" s="994" t="s">
        <v>1450</v>
      </c>
      <c r="N46" s="994" t="s">
        <v>1450</v>
      </c>
      <c r="O46" s="994" t="s">
        <v>1450</v>
      </c>
      <c r="P46" s="994" t="s">
        <v>1450</v>
      </c>
      <c r="Q46" s="994" t="s">
        <v>1450</v>
      </c>
      <c r="R46" s="994" t="s">
        <v>1450</v>
      </c>
      <c r="S46" s="994"/>
      <c r="T46" s="994"/>
      <c r="U46" s="994"/>
      <c r="V46" s="994"/>
      <c r="W46" s="994" t="s">
        <v>1450</v>
      </c>
      <c r="X46" s="994" t="s">
        <v>1450</v>
      </c>
      <c r="Y46" s="994" t="s">
        <v>1450</v>
      </c>
      <c r="Z46" s="994" t="s">
        <v>1450</v>
      </c>
      <c r="AA46" s="994" t="s">
        <v>1450</v>
      </c>
      <c r="AB46" s="994" t="s">
        <v>1450</v>
      </c>
      <c r="AC46" s="994" t="s">
        <v>1450</v>
      </c>
      <c r="AD46" s="994" t="s">
        <v>1450</v>
      </c>
      <c r="AE46" s="688">
        <v>-5096</v>
      </c>
      <c r="AF46" s="693">
        <v>-8448</v>
      </c>
      <c r="AG46" s="562" t="s">
        <v>1453</v>
      </c>
      <c r="AH46" s="546"/>
      <c r="AK46" s="777"/>
    </row>
    <row r="47" spans="2:37" s="504" customFormat="1" ht="22.5" customHeight="1">
      <c r="B47" s="541"/>
      <c r="C47" s="563" t="s">
        <v>40</v>
      </c>
      <c r="D47" s="564"/>
      <c r="E47" s="564"/>
      <c r="F47" s="564"/>
      <c r="G47" s="564"/>
      <c r="H47" s="565"/>
      <c r="I47" s="1014" t="s">
        <v>1454</v>
      </c>
      <c r="J47" s="1015" t="s">
        <v>1427</v>
      </c>
      <c r="K47" s="1015" t="s">
        <v>1427</v>
      </c>
      <c r="L47" s="1015" t="s">
        <v>1427</v>
      </c>
      <c r="M47" s="1015" t="s">
        <v>1427</v>
      </c>
      <c r="N47" s="1015" t="s">
        <v>1427</v>
      </c>
      <c r="O47" s="1015" t="s">
        <v>1427</v>
      </c>
      <c r="P47" s="1015" t="s">
        <v>1427</v>
      </c>
      <c r="Q47" s="1015" t="s">
        <v>1427</v>
      </c>
      <c r="R47" s="1015" t="s">
        <v>1427</v>
      </c>
      <c r="S47" s="1015"/>
      <c r="T47" s="1015"/>
      <c r="U47" s="1015"/>
      <c r="V47" s="1015"/>
      <c r="W47" s="1015" t="s">
        <v>1427</v>
      </c>
      <c r="X47" s="1015" t="s">
        <v>1427</v>
      </c>
      <c r="Y47" s="1015" t="s">
        <v>1427</v>
      </c>
      <c r="Z47" s="1015" t="s">
        <v>1427</v>
      </c>
      <c r="AA47" s="1015" t="s">
        <v>1427</v>
      </c>
      <c r="AB47" s="1015" t="s">
        <v>1427</v>
      </c>
      <c r="AC47" s="1015" t="s">
        <v>1427</v>
      </c>
      <c r="AD47" s="1015" t="s">
        <v>1427</v>
      </c>
      <c r="AE47" s="694">
        <v>-5096</v>
      </c>
      <c r="AF47" s="690">
        <v>-8448</v>
      </c>
      <c r="AG47" s="566" t="s">
        <v>1453</v>
      </c>
      <c r="AK47" s="777"/>
    </row>
    <row r="48" spans="2:37" s="504" customFormat="1" ht="25.5" customHeight="1">
      <c r="B48" s="541"/>
      <c r="C48" s="563" t="s">
        <v>41</v>
      </c>
      <c r="D48" s="564"/>
      <c r="E48" s="564"/>
      <c r="F48" s="564"/>
      <c r="G48" s="564"/>
      <c r="H48" s="565"/>
      <c r="I48" s="1014" t="s">
        <v>1455</v>
      </c>
      <c r="J48" s="1015" t="s">
        <v>1427</v>
      </c>
      <c r="K48" s="1015" t="s">
        <v>1427</v>
      </c>
      <c r="L48" s="1015" t="s">
        <v>1427</v>
      </c>
      <c r="M48" s="1015" t="s">
        <v>1427</v>
      </c>
      <c r="N48" s="1015" t="s">
        <v>1427</v>
      </c>
      <c r="O48" s="1015" t="s">
        <v>1427</v>
      </c>
      <c r="P48" s="1015" t="s">
        <v>1427</v>
      </c>
      <c r="Q48" s="1015" t="s">
        <v>1427</v>
      </c>
      <c r="R48" s="1015" t="s">
        <v>1427</v>
      </c>
      <c r="S48" s="1015"/>
      <c r="T48" s="1015"/>
      <c r="U48" s="1015"/>
      <c r="V48" s="1015"/>
      <c r="W48" s="1015" t="s">
        <v>1427</v>
      </c>
      <c r="X48" s="1015" t="s">
        <v>1427</v>
      </c>
      <c r="Y48" s="1015" t="s">
        <v>1427</v>
      </c>
      <c r="Z48" s="1015" t="s">
        <v>1427</v>
      </c>
      <c r="AA48" s="1015" t="s">
        <v>1427</v>
      </c>
      <c r="AB48" s="1015" t="s">
        <v>1427</v>
      </c>
      <c r="AC48" s="1015" t="s">
        <v>1427</v>
      </c>
      <c r="AD48" s="1015" t="s">
        <v>1427</v>
      </c>
      <c r="AE48" s="689">
        <v>0</v>
      </c>
      <c r="AF48" s="690">
        <v>0</v>
      </c>
      <c r="AG48" s="566" t="s">
        <v>1453</v>
      </c>
      <c r="AK48" s="777"/>
    </row>
    <row r="49" spans="2:37" s="504" customFormat="1">
      <c r="B49" s="541"/>
      <c r="C49" s="542" t="s">
        <v>1456</v>
      </c>
      <c r="D49" s="543"/>
      <c r="E49" s="543"/>
      <c r="F49" s="543"/>
      <c r="G49" s="543"/>
      <c r="H49" s="544"/>
      <c r="I49" s="993" t="s">
        <v>1457</v>
      </c>
      <c r="J49" s="994"/>
      <c r="K49" s="994"/>
      <c r="L49" s="994"/>
      <c r="M49" s="994"/>
      <c r="N49" s="994"/>
      <c r="O49" s="994"/>
      <c r="P49" s="994"/>
      <c r="Q49" s="994"/>
      <c r="R49" s="994"/>
      <c r="S49" s="994"/>
      <c r="T49" s="994"/>
      <c r="U49" s="994"/>
      <c r="V49" s="994"/>
      <c r="W49" s="994"/>
      <c r="X49" s="994"/>
      <c r="Y49" s="994"/>
      <c r="Z49" s="994"/>
      <c r="AA49" s="994"/>
      <c r="AB49" s="994"/>
      <c r="AC49" s="994"/>
      <c r="AD49" s="994"/>
      <c r="AE49" s="688">
        <v>8406</v>
      </c>
      <c r="AF49" s="693">
        <v>7549</v>
      </c>
      <c r="AG49" s="545" t="s">
        <v>1056</v>
      </c>
      <c r="AH49" s="546"/>
      <c r="AK49" s="777"/>
    </row>
    <row r="50" spans="2:37" s="504" customFormat="1" ht="27" customHeight="1">
      <c r="B50" s="541"/>
      <c r="C50" s="567" t="s">
        <v>42</v>
      </c>
      <c r="D50" s="568"/>
      <c r="E50" s="568"/>
      <c r="F50" s="568"/>
      <c r="G50" s="568"/>
      <c r="H50" s="569"/>
      <c r="I50" s="1016" t="s">
        <v>1458</v>
      </c>
      <c r="J50" s="1017" t="s">
        <v>1427</v>
      </c>
      <c r="K50" s="1017" t="s">
        <v>1427</v>
      </c>
      <c r="L50" s="1017" t="s">
        <v>1427</v>
      </c>
      <c r="M50" s="1017" t="s">
        <v>1427</v>
      </c>
      <c r="N50" s="1017" t="s">
        <v>1427</v>
      </c>
      <c r="O50" s="1017" t="s">
        <v>1427</v>
      </c>
      <c r="P50" s="1017" t="s">
        <v>1427</v>
      </c>
      <c r="Q50" s="1017" t="s">
        <v>1427</v>
      </c>
      <c r="R50" s="1017" t="s">
        <v>1427</v>
      </c>
      <c r="S50" s="1017"/>
      <c r="T50" s="1017"/>
      <c r="U50" s="1017"/>
      <c r="V50" s="1017"/>
      <c r="W50" s="1017" t="s">
        <v>1427</v>
      </c>
      <c r="X50" s="1017" t="s">
        <v>1427</v>
      </c>
      <c r="Y50" s="1017" t="s">
        <v>1427</v>
      </c>
      <c r="Z50" s="1017" t="s">
        <v>1427</v>
      </c>
      <c r="AA50" s="1017" t="s">
        <v>1427</v>
      </c>
      <c r="AB50" s="1017" t="s">
        <v>1427</v>
      </c>
      <c r="AC50" s="1017" t="s">
        <v>1427</v>
      </c>
      <c r="AD50" s="1017" t="s">
        <v>1427</v>
      </c>
      <c r="AE50" s="689">
        <v>8406</v>
      </c>
      <c r="AF50" s="690">
        <v>7549</v>
      </c>
      <c r="AG50" s="541" t="s">
        <v>1056</v>
      </c>
      <c r="AK50" s="777"/>
    </row>
    <row r="51" spans="2:37" s="504" customFormat="1" ht="31.5" customHeight="1">
      <c r="B51" s="541"/>
      <c r="C51" s="567" t="s">
        <v>43</v>
      </c>
      <c r="D51" s="568"/>
      <c r="E51" s="568"/>
      <c r="F51" s="568"/>
      <c r="G51" s="568"/>
      <c r="H51" s="569"/>
      <c r="I51" s="1016" t="s">
        <v>1459</v>
      </c>
      <c r="J51" s="1017" t="s">
        <v>1460</v>
      </c>
      <c r="K51" s="1017" t="s">
        <v>1460</v>
      </c>
      <c r="L51" s="1017" t="s">
        <v>1460</v>
      </c>
      <c r="M51" s="1017" t="s">
        <v>1460</v>
      </c>
      <c r="N51" s="1017" t="s">
        <v>1460</v>
      </c>
      <c r="O51" s="1017" t="s">
        <v>1460</v>
      </c>
      <c r="P51" s="1017" t="s">
        <v>1460</v>
      </c>
      <c r="Q51" s="1017" t="s">
        <v>1460</v>
      </c>
      <c r="R51" s="1017" t="s">
        <v>1460</v>
      </c>
      <c r="S51" s="1017"/>
      <c r="T51" s="1017"/>
      <c r="U51" s="1017"/>
      <c r="V51" s="1017"/>
      <c r="W51" s="1017" t="s">
        <v>1460</v>
      </c>
      <c r="X51" s="1017" t="s">
        <v>1460</v>
      </c>
      <c r="Y51" s="1017" t="s">
        <v>1460</v>
      </c>
      <c r="Z51" s="1017" t="s">
        <v>1460</v>
      </c>
      <c r="AA51" s="1017" t="s">
        <v>1460</v>
      </c>
      <c r="AB51" s="1017" t="s">
        <v>1460</v>
      </c>
      <c r="AC51" s="1017" t="s">
        <v>1460</v>
      </c>
      <c r="AD51" s="1017" t="s">
        <v>1460</v>
      </c>
      <c r="AE51" s="691">
        <v>0</v>
      </c>
      <c r="AF51" s="690">
        <v>0</v>
      </c>
      <c r="AG51" s="541" t="s">
        <v>1056</v>
      </c>
      <c r="AK51" s="777"/>
    </row>
    <row r="52" spans="2:37" s="504" customFormat="1">
      <c r="B52" s="541"/>
      <c r="C52" s="567" t="s">
        <v>44</v>
      </c>
      <c r="D52" s="568"/>
      <c r="E52" s="568"/>
      <c r="F52" s="568"/>
      <c r="G52" s="568"/>
      <c r="H52" s="569"/>
      <c r="I52" s="1016" t="s">
        <v>1461</v>
      </c>
      <c r="J52" s="1017" t="s">
        <v>1460</v>
      </c>
      <c r="K52" s="1017" t="s">
        <v>1460</v>
      </c>
      <c r="L52" s="1017" t="s">
        <v>1460</v>
      </c>
      <c r="M52" s="1017" t="s">
        <v>1460</v>
      </c>
      <c r="N52" s="1017" t="s">
        <v>1460</v>
      </c>
      <c r="O52" s="1017" t="s">
        <v>1460</v>
      </c>
      <c r="P52" s="1017" t="s">
        <v>1460</v>
      </c>
      <c r="Q52" s="1017" t="s">
        <v>1460</v>
      </c>
      <c r="R52" s="1017" t="s">
        <v>1460</v>
      </c>
      <c r="S52" s="1017"/>
      <c r="T52" s="1017"/>
      <c r="U52" s="1017"/>
      <c r="V52" s="1017"/>
      <c r="W52" s="1017" t="s">
        <v>1460</v>
      </c>
      <c r="X52" s="1017" t="s">
        <v>1460</v>
      </c>
      <c r="Y52" s="1017" t="s">
        <v>1460</v>
      </c>
      <c r="Z52" s="1017" t="s">
        <v>1460</v>
      </c>
      <c r="AA52" s="1017" t="s">
        <v>1460</v>
      </c>
      <c r="AB52" s="1017" t="s">
        <v>1460</v>
      </c>
      <c r="AC52" s="1017" t="s">
        <v>1460</v>
      </c>
      <c r="AD52" s="1017" t="s">
        <v>1460</v>
      </c>
      <c r="AE52" s="691">
        <v>0</v>
      </c>
      <c r="AF52" s="690">
        <v>0</v>
      </c>
      <c r="AG52" s="541" t="s">
        <v>1056</v>
      </c>
      <c r="AK52" s="777"/>
    </row>
    <row r="53" spans="2:37" s="504" customFormat="1" ht="27" customHeight="1">
      <c r="B53" s="541"/>
      <c r="C53" s="567" t="s">
        <v>45</v>
      </c>
      <c r="D53" s="568"/>
      <c r="E53" s="568"/>
      <c r="F53" s="568"/>
      <c r="G53" s="568"/>
      <c r="H53" s="569"/>
      <c r="I53" s="1016" t="s">
        <v>1462</v>
      </c>
      <c r="J53" s="1017" t="s">
        <v>1460</v>
      </c>
      <c r="K53" s="1017" t="s">
        <v>1460</v>
      </c>
      <c r="L53" s="1017" t="s">
        <v>1460</v>
      </c>
      <c r="M53" s="1017" t="s">
        <v>1460</v>
      </c>
      <c r="N53" s="1017" t="s">
        <v>1460</v>
      </c>
      <c r="O53" s="1017" t="s">
        <v>1460</v>
      </c>
      <c r="P53" s="1017" t="s">
        <v>1460</v>
      </c>
      <c r="Q53" s="1017" t="s">
        <v>1460</v>
      </c>
      <c r="R53" s="1017" t="s">
        <v>1460</v>
      </c>
      <c r="S53" s="1017"/>
      <c r="T53" s="1017"/>
      <c r="U53" s="1017"/>
      <c r="V53" s="1017"/>
      <c r="W53" s="1017" t="s">
        <v>1460</v>
      </c>
      <c r="X53" s="1017" t="s">
        <v>1460</v>
      </c>
      <c r="Y53" s="1017" t="s">
        <v>1460</v>
      </c>
      <c r="Z53" s="1017" t="s">
        <v>1460</v>
      </c>
      <c r="AA53" s="1017" t="s">
        <v>1460</v>
      </c>
      <c r="AB53" s="1017" t="s">
        <v>1460</v>
      </c>
      <c r="AC53" s="1017" t="s">
        <v>1460</v>
      </c>
      <c r="AD53" s="1017" t="s">
        <v>1460</v>
      </c>
      <c r="AE53" s="691">
        <v>0</v>
      </c>
      <c r="AF53" s="690">
        <v>0</v>
      </c>
      <c r="AG53" s="541" t="s">
        <v>1056</v>
      </c>
      <c r="AK53" s="777"/>
    </row>
    <row r="54" spans="2:37" s="504" customFormat="1">
      <c r="B54" s="541"/>
      <c r="C54" s="542" t="s">
        <v>1463</v>
      </c>
      <c r="D54" s="543"/>
      <c r="E54" s="543"/>
      <c r="F54" s="543"/>
      <c r="G54" s="543"/>
      <c r="H54" s="544"/>
      <c r="I54" s="993" t="s">
        <v>1464</v>
      </c>
      <c r="J54" s="994"/>
      <c r="K54" s="994"/>
      <c r="L54" s="994"/>
      <c r="M54" s="994"/>
      <c r="N54" s="994"/>
      <c r="O54" s="994"/>
      <c r="P54" s="994"/>
      <c r="Q54" s="994"/>
      <c r="R54" s="994"/>
      <c r="S54" s="994"/>
      <c r="T54" s="994"/>
      <c r="U54" s="994"/>
      <c r="V54" s="994"/>
      <c r="W54" s="994"/>
      <c r="X54" s="994"/>
      <c r="Y54" s="994"/>
      <c r="Z54" s="994"/>
      <c r="AA54" s="994"/>
      <c r="AB54" s="994"/>
      <c r="AC54" s="994"/>
      <c r="AD54" s="994"/>
      <c r="AE54" s="688">
        <v>172040</v>
      </c>
      <c r="AF54" s="693">
        <v>161025</v>
      </c>
      <c r="AG54" s="545" t="s">
        <v>1056</v>
      </c>
      <c r="AH54" s="546"/>
      <c r="AK54" s="777"/>
    </row>
    <row r="55" spans="2:37" s="504" customFormat="1" ht="23.25" customHeight="1">
      <c r="B55" s="541"/>
      <c r="C55" s="563" t="s">
        <v>1465</v>
      </c>
      <c r="D55" s="564"/>
      <c r="E55" s="564"/>
      <c r="F55" s="564"/>
      <c r="G55" s="564"/>
      <c r="H55" s="565"/>
      <c r="I55" s="1014" t="s">
        <v>1466</v>
      </c>
      <c r="J55" s="1015"/>
      <c r="K55" s="1015"/>
      <c r="L55" s="1015"/>
      <c r="M55" s="1015"/>
      <c r="N55" s="1015"/>
      <c r="O55" s="1015"/>
      <c r="P55" s="1015"/>
      <c r="Q55" s="1015"/>
      <c r="R55" s="1015"/>
      <c r="S55" s="1015"/>
      <c r="T55" s="1015"/>
      <c r="U55" s="1015"/>
      <c r="V55" s="1015"/>
      <c r="W55" s="1015"/>
      <c r="X55" s="1015"/>
      <c r="Y55" s="1015"/>
      <c r="Z55" s="1015"/>
      <c r="AA55" s="1015"/>
      <c r="AB55" s="1015"/>
      <c r="AC55" s="1015"/>
      <c r="AD55" s="1015"/>
      <c r="AE55" s="695">
        <v>168283</v>
      </c>
      <c r="AF55" s="712">
        <v>156298</v>
      </c>
      <c r="AG55" s="541" t="s">
        <v>1056</v>
      </c>
      <c r="AH55" s="546"/>
      <c r="AK55" s="777"/>
    </row>
    <row r="56" spans="2:37" s="504" customFormat="1" ht="30" customHeight="1">
      <c r="B56" s="541" t="s">
        <v>1208</v>
      </c>
      <c r="C56" s="559" t="s">
        <v>1467</v>
      </c>
      <c r="D56" s="560"/>
      <c r="E56" s="560"/>
      <c r="F56" s="560"/>
      <c r="G56" s="560"/>
      <c r="H56" s="561"/>
      <c r="I56" s="1018" t="s">
        <v>1468</v>
      </c>
      <c r="J56" s="1019"/>
      <c r="K56" s="1019"/>
      <c r="L56" s="1019"/>
      <c r="M56" s="1019"/>
      <c r="N56" s="1019"/>
      <c r="O56" s="1019"/>
      <c r="P56" s="1019"/>
      <c r="Q56" s="1019"/>
      <c r="R56" s="1019"/>
      <c r="S56" s="1019"/>
      <c r="T56" s="1019"/>
      <c r="U56" s="1019"/>
      <c r="V56" s="1019"/>
      <c r="W56" s="1019"/>
      <c r="X56" s="1019"/>
      <c r="Y56" s="1019"/>
      <c r="Z56" s="1019"/>
      <c r="AA56" s="1019"/>
      <c r="AB56" s="1019"/>
      <c r="AC56" s="1019"/>
      <c r="AD56" s="1019"/>
      <c r="AE56" s="695">
        <v>165132</v>
      </c>
      <c r="AF56" s="712">
        <v>153981</v>
      </c>
      <c r="AG56" s="541" t="s">
        <v>1056</v>
      </c>
      <c r="AH56" s="546"/>
      <c r="AK56" s="777"/>
    </row>
    <row r="57" spans="2:37" s="504" customFormat="1">
      <c r="B57" s="541" t="s">
        <v>1208</v>
      </c>
      <c r="C57" s="570" t="s">
        <v>46</v>
      </c>
      <c r="D57" s="571"/>
      <c r="E57" s="571"/>
      <c r="F57" s="571"/>
      <c r="G57" s="571"/>
      <c r="H57" s="572"/>
      <c r="I57" s="1020" t="s">
        <v>1469</v>
      </c>
      <c r="J57" s="1021"/>
      <c r="K57" s="1021"/>
      <c r="L57" s="1021"/>
      <c r="M57" s="1021"/>
      <c r="N57" s="1021"/>
      <c r="O57" s="1021"/>
      <c r="P57" s="1021"/>
      <c r="Q57" s="1021"/>
      <c r="R57" s="1021"/>
      <c r="S57" s="1021"/>
      <c r="T57" s="1021"/>
      <c r="U57" s="1021"/>
      <c r="V57" s="1021"/>
      <c r="W57" s="1021"/>
      <c r="X57" s="1021"/>
      <c r="Y57" s="1021"/>
      <c r="Z57" s="1021"/>
      <c r="AA57" s="1021"/>
      <c r="AB57" s="1021"/>
      <c r="AC57" s="1021"/>
      <c r="AD57" s="1021"/>
      <c r="AE57" s="689">
        <v>103351</v>
      </c>
      <c r="AF57" s="690">
        <v>109722</v>
      </c>
      <c r="AG57" s="541" t="s">
        <v>1056</v>
      </c>
      <c r="AK57" s="777"/>
    </row>
    <row r="58" spans="2:37" s="504" customFormat="1">
      <c r="B58" s="541" t="s">
        <v>1208</v>
      </c>
      <c r="C58" s="570" t="s">
        <v>47</v>
      </c>
      <c r="D58" s="571"/>
      <c r="E58" s="571"/>
      <c r="F58" s="571"/>
      <c r="G58" s="571"/>
      <c r="H58" s="572"/>
      <c r="I58" s="1020" t="s">
        <v>1470</v>
      </c>
      <c r="J58" s="1021" t="s">
        <v>1471</v>
      </c>
      <c r="K58" s="1021" t="s">
        <v>1471</v>
      </c>
      <c r="L58" s="1021" t="s">
        <v>1471</v>
      </c>
      <c r="M58" s="1021" t="s">
        <v>1471</v>
      </c>
      <c r="N58" s="1021" t="s">
        <v>1471</v>
      </c>
      <c r="O58" s="1021" t="s">
        <v>1471</v>
      </c>
      <c r="P58" s="1021" t="s">
        <v>1471</v>
      </c>
      <c r="Q58" s="1021" t="s">
        <v>1471</v>
      </c>
      <c r="R58" s="1021" t="s">
        <v>1471</v>
      </c>
      <c r="S58" s="1021"/>
      <c r="T58" s="1021"/>
      <c r="U58" s="1021"/>
      <c r="V58" s="1021"/>
      <c r="W58" s="1021" t="s">
        <v>1471</v>
      </c>
      <c r="X58" s="1021" t="s">
        <v>1471</v>
      </c>
      <c r="Y58" s="1021" t="s">
        <v>1471</v>
      </c>
      <c r="Z58" s="1021" t="s">
        <v>1471</v>
      </c>
      <c r="AA58" s="1021" t="s">
        <v>1471</v>
      </c>
      <c r="AB58" s="1021" t="s">
        <v>1471</v>
      </c>
      <c r="AC58" s="1021" t="s">
        <v>1471</v>
      </c>
      <c r="AD58" s="1021" t="s">
        <v>1471</v>
      </c>
      <c r="AE58" s="689">
        <v>21000</v>
      </c>
      <c r="AF58" s="690">
        <v>17204</v>
      </c>
      <c r="AG58" s="541" t="s">
        <v>1056</v>
      </c>
      <c r="AK58" s="777"/>
    </row>
    <row r="59" spans="2:37" s="504" customFormat="1">
      <c r="B59" s="541" t="s">
        <v>1208</v>
      </c>
      <c r="C59" s="570" t="s">
        <v>48</v>
      </c>
      <c r="D59" s="571"/>
      <c r="E59" s="571"/>
      <c r="F59" s="571"/>
      <c r="G59" s="571"/>
      <c r="H59" s="572"/>
      <c r="I59" s="1020" t="s">
        <v>1472</v>
      </c>
      <c r="J59" s="1021" t="s">
        <v>1473</v>
      </c>
      <c r="K59" s="1021" t="s">
        <v>1473</v>
      </c>
      <c r="L59" s="1021" t="s">
        <v>1473</v>
      </c>
      <c r="M59" s="1021" t="s">
        <v>1473</v>
      </c>
      <c r="N59" s="1021" t="s">
        <v>1473</v>
      </c>
      <c r="O59" s="1021" t="s">
        <v>1473</v>
      </c>
      <c r="P59" s="1021" t="s">
        <v>1473</v>
      </c>
      <c r="Q59" s="1021" t="s">
        <v>1473</v>
      </c>
      <c r="R59" s="1021" t="s">
        <v>1473</v>
      </c>
      <c r="S59" s="1021"/>
      <c r="T59" s="1021"/>
      <c r="U59" s="1021"/>
      <c r="V59" s="1021"/>
      <c r="W59" s="1021" t="s">
        <v>1473</v>
      </c>
      <c r="X59" s="1021" t="s">
        <v>1473</v>
      </c>
      <c r="Y59" s="1021" t="s">
        <v>1473</v>
      </c>
      <c r="Z59" s="1021" t="s">
        <v>1473</v>
      </c>
      <c r="AA59" s="1021" t="s">
        <v>1473</v>
      </c>
      <c r="AB59" s="1021" t="s">
        <v>1473</v>
      </c>
      <c r="AC59" s="1021" t="s">
        <v>1473</v>
      </c>
      <c r="AD59" s="1021" t="s">
        <v>1473</v>
      </c>
      <c r="AE59" s="691">
        <v>0</v>
      </c>
      <c r="AF59" s="690">
        <v>0</v>
      </c>
      <c r="AG59" s="541" t="s">
        <v>1056</v>
      </c>
      <c r="AK59" s="777"/>
    </row>
    <row r="60" spans="2:37" s="504" customFormat="1">
      <c r="B60" s="541" t="s">
        <v>1208</v>
      </c>
      <c r="C60" s="570" t="s">
        <v>49</v>
      </c>
      <c r="D60" s="571"/>
      <c r="E60" s="571"/>
      <c r="F60" s="571"/>
      <c r="G60" s="571"/>
      <c r="H60" s="572"/>
      <c r="I60" s="1020" t="s">
        <v>1474</v>
      </c>
      <c r="J60" s="1021" t="s">
        <v>1475</v>
      </c>
      <c r="K60" s="1021" t="s">
        <v>1475</v>
      </c>
      <c r="L60" s="1021" t="s">
        <v>1475</v>
      </c>
      <c r="M60" s="1021" t="s">
        <v>1475</v>
      </c>
      <c r="N60" s="1021" t="s">
        <v>1475</v>
      </c>
      <c r="O60" s="1021" t="s">
        <v>1475</v>
      </c>
      <c r="P60" s="1021" t="s">
        <v>1475</v>
      </c>
      <c r="Q60" s="1021" t="s">
        <v>1475</v>
      </c>
      <c r="R60" s="1021" t="s">
        <v>1475</v>
      </c>
      <c r="S60" s="1021"/>
      <c r="T60" s="1021"/>
      <c r="U60" s="1021"/>
      <c r="V60" s="1021"/>
      <c r="W60" s="1021" t="s">
        <v>1475</v>
      </c>
      <c r="X60" s="1021" t="s">
        <v>1475</v>
      </c>
      <c r="Y60" s="1021" t="s">
        <v>1475</v>
      </c>
      <c r="Z60" s="1021" t="s">
        <v>1475</v>
      </c>
      <c r="AA60" s="1021" t="s">
        <v>1475</v>
      </c>
      <c r="AB60" s="1021" t="s">
        <v>1475</v>
      </c>
      <c r="AC60" s="1021" t="s">
        <v>1475</v>
      </c>
      <c r="AD60" s="1021" t="s">
        <v>1475</v>
      </c>
      <c r="AE60" s="689">
        <v>39030</v>
      </c>
      <c r="AF60" s="690">
        <v>26229</v>
      </c>
      <c r="AG60" s="541" t="s">
        <v>1056</v>
      </c>
      <c r="AK60" s="777"/>
    </row>
    <row r="61" spans="2:37" s="504" customFormat="1">
      <c r="B61" s="541" t="s">
        <v>1208</v>
      </c>
      <c r="C61" s="570" t="s">
        <v>50</v>
      </c>
      <c r="D61" s="571"/>
      <c r="E61" s="571"/>
      <c r="F61" s="571"/>
      <c r="G61" s="571"/>
      <c r="H61" s="572"/>
      <c r="I61" s="1020" t="s">
        <v>1476</v>
      </c>
      <c r="J61" s="1021" t="s">
        <v>1477</v>
      </c>
      <c r="K61" s="1021" t="s">
        <v>1477</v>
      </c>
      <c r="L61" s="1021" t="s">
        <v>1477</v>
      </c>
      <c r="M61" s="1021" t="s">
        <v>1477</v>
      </c>
      <c r="N61" s="1021" t="s">
        <v>1477</v>
      </c>
      <c r="O61" s="1021" t="s">
        <v>1477</v>
      </c>
      <c r="P61" s="1021" t="s">
        <v>1477</v>
      </c>
      <c r="Q61" s="1021" t="s">
        <v>1477</v>
      </c>
      <c r="R61" s="1021" t="s">
        <v>1477</v>
      </c>
      <c r="S61" s="1021"/>
      <c r="T61" s="1021"/>
      <c r="U61" s="1021"/>
      <c r="V61" s="1021"/>
      <c r="W61" s="1021" t="s">
        <v>1477</v>
      </c>
      <c r="X61" s="1021" t="s">
        <v>1477</v>
      </c>
      <c r="Y61" s="1021" t="s">
        <v>1477</v>
      </c>
      <c r="Z61" s="1021" t="s">
        <v>1477</v>
      </c>
      <c r="AA61" s="1021" t="s">
        <v>1477</v>
      </c>
      <c r="AB61" s="1021" t="s">
        <v>1477</v>
      </c>
      <c r="AC61" s="1021" t="s">
        <v>1477</v>
      </c>
      <c r="AD61" s="1021" t="s">
        <v>1477</v>
      </c>
      <c r="AE61" s="691">
        <v>0</v>
      </c>
      <c r="AF61" s="690">
        <v>0</v>
      </c>
      <c r="AG61" s="541" t="s">
        <v>1056</v>
      </c>
      <c r="AK61" s="777"/>
    </row>
    <row r="62" spans="2:37" s="504" customFormat="1">
      <c r="B62" s="541" t="s">
        <v>1208</v>
      </c>
      <c r="C62" s="570" t="s">
        <v>51</v>
      </c>
      <c r="D62" s="571"/>
      <c r="E62" s="571"/>
      <c r="F62" s="571"/>
      <c r="G62" s="571"/>
      <c r="H62" s="572"/>
      <c r="I62" s="1020" t="s">
        <v>1478</v>
      </c>
      <c r="J62" s="1021" t="s">
        <v>1479</v>
      </c>
      <c r="K62" s="1021" t="s">
        <v>1479</v>
      </c>
      <c r="L62" s="1021" t="s">
        <v>1479</v>
      </c>
      <c r="M62" s="1021" t="s">
        <v>1479</v>
      </c>
      <c r="N62" s="1021" t="s">
        <v>1479</v>
      </c>
      <c r="O62" s="1021" t="s">
        <v>1479</v>
      </c>
      <c r="P62" s="1021" t="s">
        <v>1479</v>
      </c>
      <c r="Q62" s="1021" t="s">
        <v>1479</v>
      </c>
      <c r="R62" s="1021" t="s">
        <v>1479</v>
      </c>
      <c r="S62" s="1021"/>
      <c r="T62" s="1021"/>
      <c r="U62" s="1021"/>
      <c r="V62" s="1021"/>
      <c r="W62" s="1021" t="s">
        <v>1479</v>
      </c>
      <c r="X62" s="1021" t="s">
        <v>1479</v>
      </c>
      <c r="Y62" s="1021" t="s">
        <v>1479</v>
      </c>
      <c r="Z62" s="1021" t="s">
        <v>1479</v>
      </c>
      <c r="AA62" s="1021" t="s">
        <v>1479</v>
      </c>
      <c r="AB62" s="1021" t="s">
        <v>1479</v>
      </c>
      <c r="AC62" s="1021" t="s">
        <v>1479</v>
      </c>
      <c r="AD62" s="1021" t="s">
        <v>1479</v>
      </c>
      <c r="AE62" s="691">
        <v>0</v>
      </c>
      <c r="AF62" s="690">
        <v>0</v>
      </c>
      <c r="AG62" s="541" t="s">
        <v>1056</v>
      </c>
      <c r="AK62" s="777"/>
    </row>
    <row r="63" spans="2:37" s="504" customFormat="1">
      <c r="B63" s="541" t="s">
        <v>1208</v>
      </c>
      <c r="C63" s="570" t="s">
        <v>52</v>
      </c>
      <c r="D63" s="571"/>
      <c r="E63" s="571"/>
      <c r="F63" s="571"/>
      <c r="G63" s="571"/>
      <c r="H63" s="572"/>
      <c r="I63" s="1020" t="s">
        <v>1480</v>
      </c>
      <c r="J63" s="1021" t="s">
        <v>1481</v>
      </c>
      <c r="K63" s="1021" t="s">
        <v>1481</v>
      </c>
      <c r="L63" s="1021" t="s">
        <v>1481</v>
      </c>
      <c r="M63" s="1021" t="s">
        <v>1481</v>
      </c>
      <c r="N63" s="1021" t="s">
        <v>1481</v>
      </c>
      <c r="O63" s="1021" t="s">
        <v>1481</v>
      </c>
      <c r="P63" s="1021" t="s">
        <v>1481</v>
      </c>
      <c r="Q63" s="1021" t="s">
        <v>1481</v>
      </c>
      <c r="R63" s="1021" t="s">
        <v>1481</v>
      </c>
      <c r="S63" s="1021"/>
      <c r="T63" s="1021"/>
      <c r="U63" s="1021"/>
      <c r="V63" s="1021"/>
      <c r="W63" s="1021" t="s">
        <v>1481</v>
      </c>
      <c r="X63" s="1021" t="s">
        <v>1481</v>
      </c>
      <c r="Y63" s="1021" t="s">
        <v>1481</v>
      </c>
      <c r="Z63" s="1021" t="s">
        <v>1481</v>
      </c>
      <c r="AA63" s="1021" t="s">
        <v>1481</v>
      </c>
      <c r="AB63" s="1021" t="s">
        <v>1481</v>
      </c>
      <c r="AC63" s="1021" t="s">
        <v>1481</v>
      </c>
      <c r="AD63" s="1021" t="s">
        <v>1481</v>
      </c>
      <c r="AE63" s="691">
        <v>0</v>
      </c>
      <c r="AF63" s="690">
        <v>0</v>
      </c>
      <c r="AG63" s="541" t="s">
        <v>1056</v>
      </c>
      <c r="AK63" s="777"/>
    </row>
    <row r="64" spans="2:37" s="504" customFormat="1">
      <c r="B64" s="541" t="s">
        <v>1208</v>
      </c>
      <c r="C64" s="570" t="s">
        <v>53</v>
      </c>
      <c r="D64" s="571"/>
      <c r="E64" s="571"/>
      <c r="F64" s="571"/>
      <c r="G64" s="571"/>
      <c r="H64" s="572"/>
      <c r="I64" s="1020" t="s">
        <v>1482</v>
      </c>
      <c r="J64" s="1021" t="s">
        <v>1483</v>
      </c>
      <c r="K64" s="1021" t="s">
        <v>1483</v>
      </c>
      <c r="L64" s="1021" t="s">
        <v>1483</v>
      </c>
      <c r="M64" s="1021" t="s">
        <v>1483</v>
      </c>
      <c r="N64" s="1021" t="s">
        <v>1483</v>
      </c>
      <c r="O64" s="1021" t="s">
        <v>1483</v>
      </c>
      <c r="P64" s="1021" t="s">
        <v>1483</v>
      </c>
      <c r="Q64" s="1021" t="s">
        <v>1483</v>
      </c>
      <c r="R64" s="1021" t="s">
        <v>1483</v>
      </c>
      <c r="S64" s="1021"/>
      <c r="T64" s="1021"/>
      <c r="U64" s="1021"/>
      <c r="V64" s="1021"/>
      <c r="W64" s="1021" t="s">
        <v>1483</v>
      </c>
      <c r="X64" s="1021" t="s">
        <v>1483</v>
      </c>
      <c r="Y64" s="1021" t="s">
        <v>1483</v>
      </c>
      <c r="Z64" s="1021" t="s">
        <v>1483</v>
      </c>
      <c r="AA64" s="1021" t="s">
        <v>1483</v>
      </c>
      <c r="AB64" s="1021" t="s">
        <v>1483</v>
      </c>
      <c r="AC64" s="1021" t="s">
        <v>1483</v>
      </c>
      <c r="AD64" s="1021" t="s">
        <v>1483</v>
      </c>
      <c r="AE64" s="691">
        <v>0</v>
      </c>
      <c r="AF64" s="690">
        <v>0</v>
      </c>
      <c r="AG64" s="541" t="s">
        <v>1056</v>
      </c>
      <c r="AK64" s="777"/>
    </row>
    <row r="65" spans="2:37" s="504" customFormat="1">
      <c r="B65" s="541" t="s">
        <v>1208</v>
      </c>
      <c r="C65" s="570" t="s">
        <v>54</v>
      </c>
      <c r="D65" s="571"/>
      <c r="E65" s="571"/>
      <c r="F65" s="571"/>
      <c r="G65" s="571"/>
      <c r="H65" s="572"/>
      <c r="I65" s="1020" t="s">
        <v>1484</v>
      </c>
      <c r="J65" s="1021" t="s">
        <v>1485</v>
      </c>
      <c r="K65" s="1021" t="s">
        <v>1485</v>
      </c>
      <c r="L65" s="1021" t="s">
        <v>1485</v>
      </c>
      <c r="M65" s="1021" t="s">
        <v>1485</v>
      </c>
      <c r="N65" s="1021" t="s">
        <v>1485</v>
      </c>
      <c r="O65" s="1021" t="s">
        <v>1485</v>
      </c>
      <c r="P65" s="1021" t="s">
        <v>1485</v>
      </c>
      <c r="Q65" s="1021" t="s">
        <v>1485</v>
      </c>
      <c r="R65" s="1021" t="s">
        <v>1485</v>
      </c>
      <c r="S65" s="1021"/>
      <c r="T65" s="1021"/>
      <c r="U65" s="1021"/>
      <c r="V65" s="1021"/>
      <c r="W65" s="1021" t="s">
        <v>1485</v>
      </c>
      <c r="X65" s="1021" t="s">
        <v>1485</v>
      </c>
      <c r="Y65" s="1021" t="s">
        <v>1485</v>
      </c>
      <c r="Z65" s="1021" t="s">
        <v>1485</v>
      </c>
      <c r="AA65" s="1021" t="s">
        <v>1485</v>
      </c>
      <c r="AB65" s="1021" t="s">
        <v>1485</v>
      </c>
      <c r="AC65" s="1021" t="s">
        <v>1485</v>
      </c>
      <c r="AD65" s="1021" t="s">
        <v>1485</v>
      </c>
      <c r="AE65" s="689">
        <v>1751</v>
      </c>
      <c r="AF65" s="690">
        <v>826</v>
      </c>
      <c r="AG65" s="541" t="s">
        <v>1056</v>
      </c>
      <c r="AK65" s="777"/>
    </row>
    <row r="66" spans="2:37" s="504" customFormat="1" ht="29.25" customHeight="1">
      <c r="B66" s="541"/>
      <c r="C66" s="559" t="s">
        <v>55</v>
      </c>
      <c r="D66" s="560"/>
      <c r="E66" s="560"/>
      <c r="F66" s="560"/>
      <c r="G66" s="560"/>
      <c r="H66" s="561"/>
      <c r="I66" s="1018" t="s">
        <v>1486</v>
      </c>
      <c r="J66" s="1019" t="s">
        <v>1487</v>
      </c>
      <c r="K66" s="1019" t="s">
        <v>1487</v>
      </c>
      <c r="L66" s="1019" t="s">
        <v>1487</v>
      </c>
      <c r="M66" s="1019" t="s">
        <v>1487</v>
      </c>
      <c r="N66" s="1019" t="s">
        <v>1487</v>
      </c>
      <c r="O66" s="1019" t="s">
        <v>1487</v>
      </c>
      <c r="P66" s="1019" t="s">
        <v>1487</v>
      </c>
      <c r="Q66" s="1019" t="s">
        <v>1487</v>
      </c>
      <c r="R66" s="1019" t="s">
        <v>1487</v>
      </c>
      <c r="S66" s="1019"/>
      <c r="T66" s="1019"/>
      <c r="U66" s="1019"/>
      <c r="V66" s="1019"/>
      <c r="W66" s="1019" t="s">
        <v>1487</v>
      </c>
      <c r="X66" s="1019" t="s">
        <v>1487</v>
      </c>
      <c r="Y66" s="1019" t="s">
        <v>1487</v>
      </c>
      <c r="Z66" s="1019" t="s">
        <v>1487</v>
      </c>
      <c r="AA66" s="1019" t="s">
        <v>1487</v>
      </c>
      <c r="AB66" s="1019" t="s">
        <v>1487</v>
      </c>
      <c r="AC66" s="1019" t="s">
        <v>1487</v>
      </c>
      <c r="AD66" s="1019" t="s">
        <v>1487</v>
      </c>
      <c r="AE66" s="689">
        <v>541</v>
      </c>
      <c r="AF66" s="690">
        <v>0</v>
      </c>
      <c r="AG66" s="541" t="s">
        <v>1056</v>
      </c>
      <c r="AK66" s="777"/>
    </row>
    <row r="67" spans="2:37" s="504" customFormat="1" ht="29.25" customHeight="1">
      <c r="B67" s="541"/>
      <c r="C67" s="559" t="s">
        <v>1488</v>
      </c>
      <c r="D67" s="560"/>
      <c r="E67" s="560"/>
      <c r="F67" s="560"/>
      <c r="G67" s="560"/>
      <c r="H67" s="561"/>
      <c r="I67" s="1018" t="s">
        <v>1489</v>
      </c>
      <c r="J67" s="1019" t="s">
        <v>1490</v>
      </c>
      <c r="K67" s="1019" t="s">
        <v>1490</v>
      </c>
      <c r="L67" s="1019" t="s">
        <v>1490</v>
      </c>
      <c r="M67" s="1019" t="s">
        <v>1490</v>
      </c>
      <c r="N67" s="1019" t="s">
        <v>1490</v>
      </c>
      <c r="O67" s="1019" t="s">
        <v>1490</v>
      </c>
      <c r="P67" s="1019" t="s">
        <v>1490</v>
      </c>
      <c r="Q67" s="1019" t="s">
        <v>1490</v>
      </c>
      <c r="R67" s="1019" t="s">
        <v>1490</v>
      </c>
      <c r="S67" s="1019"/>
      <c r="T67" s="1019"/>
      <c r="U67" s="1019"/>
      <c r="V67" s="1019"/>
      <c r="W67" s="1019" t="s">
        <v>1490</v>
      </c>
      <c r="X67" s="1019" t="s">
        <v>1490</v>
      </c>
      <c r="Y67" s="1019" t="s">
        <v>1490</v>
      </c>
      <c r="Z67" s="1019" t="s">
        <v>1490</v>
      </c>
      <c r="AA67" s="1019" t="s">
        <v>1490</v>
      </c>
      <c r="AB67" s="1019" t="s">
        <v>1490</v>
      </c>
      <c r="AC67" s="1019" t="s">
        <v>1490</v>
      </c>
      <c r="AD67" s="1019" t="s">
        <v>1490</v>
      </c>
      <c r="AE67" s="695">
        <v>2610</v>
      </c>
      <c r="AF67" s="712">
        <v>2317</v>
      </c>
      <c r="AG67" s="541" t="s">
        <v>1056</v>
      </c>
      <c r="AH67" s="546"/>
      <c r="AK67" s="777"/>
    </row>
    <row r="68" spans="2:37" s="504" customFormat="1">
      <c r="B68" s="541" t="s">
        <v>1186</v>
      </c>
      <c r="C68" s="570" t="s">
        <v>56</v>
      </c>
      <c r="D68" s="571"/>
      <c r="E68" s="571"/>
      <c r="F68" s="571"/>
      <c r="G68" s="571"/>
      <c r="H68" s="572"/>
      <c r="I68" s="1020" t="s">
        <v>1491</v>
      </c>
      <c r="J68" s="1021" t="s">
        <v>1492</v>
      </c>
      <c r="K68" s="1021" t="s">
        <v>1492</v>
      </c>
      <c r="L68" s="1021" t="s">
        <v>1492</v>
      </c>
      <c r="M68" s="1021" t="s">
        <v>1492</v>
      </c>
      <c r="N68" s="1021" t="s">
        <v>1492</v>
      </c>
      <c r="O68" s="1021" t="s">
        <v>1492</v>
      </c>
      <c r="P68" s="1021" t="s">
        <v>1492</v>
      </c>
      <c r="Q68" s="1021" t="s">
        <v>1492</v>
      </c>
      <c r="R68" s="1021" t="s">
        <v>1492</v>
      </c>
      <c r="S68" s="1021"/>
      <c r="T68" s="1021"/>
      <c r="U68" s="1021"/>
      <c r="V68" s="1021"/>
      <c r="W68" s="1021" t="s">
        <v>1492</v>
      </c>
      <c r="X68" s="1021" t="s">
        <v>1492</v>
      </c>
      <c r="Y68" s="1021" t="s">
        <v>1492</v>
      </c>
      <c r="Z68" s="1021" t="s">
        <v>1492</v>
      </c>
      <c r="AA68" s="1021" t="s">
        <v>1492</v>
      </c>
      <c r="AB68" s="1021" t="s">
        <v>1492</v>
      </c>
      <c r="AC68" s="1021" t="s">
        <v>1492</v>
      </c>
      <c r="AD68" s="1021" t="s">
        <v>1492</v>
      </c>
      <c r="AE68" s="689">
        <v>1024</v>
      </c>
      <c r="AF68" s="690">
        <v>970</v>
      </c>
      <c r="AG68" s="541" t="s">
        <v>1056</v>
      </c>
      <c r="AK68" s="777"/>
    </row>
    <row r="69" spans="2:37" s="504" customFormat="1">
      <c r="B69" s="541" t="s">
        <v>1186</v>
      </c>
      <c r="C69" s="570" t="s">
        <v>57</v>
      </c>
      <c r="D69" s="571"/>
      <c r="E69" s="571"/>
      <c r="F69" s="571"/>
      <c r="G69" s="571"/>
      <c r="H69" s="572"/>
      <c r="I69" s="1020" t="s">
        <v>1493</v>
      </c>
      <c r="J69" s="1021" t="s">
        <v>1494</v>
      </c>
      <c r="K69" s="1021" t="s">
        <v>1494</v>
      </c>
      <c r="L69" s="1021" t="s">
        <v>1494</v>
      </c>
      <c r="M69" s="1021" t="s">
        <v>1494</v>
      </c>
      <c r="N69" s="1021" t="s">
        <v>1494</v>
      </c>
      <c r="O69" s="1021" t="s">
        <v>1494</v>
      </c>
      <c r="P69" s="1021" t="s">
        <v>1494</v>
      </c>
      <c r="Q69" s="1021" t="s">
        <v>1494</v>
      </c>
      <c r="R69" s="1021" t="s">
        <v>1494</v>
      </c>
      <c r="S69" s="1021"/>
      <c r="T69" s="1021"/>
      <c r="U69" s="1021"/>
      <c r="V69" s="1021"/>
      <c r="W69" s="1021" t="s">
        <v>1494</v>
      </c>
      <c r="X69" s="1021" t="s">
        <v>1494</v>
      </c>
      <c r="Y69" s="1021" t="s">
        <v>1494</v>
      </c>
      <c r="Z69" s="1021" t="s">
        <v>1494</v>
      </c>
      <c r="AA69" s="1021" t="s">
        <v>1494</v>
      </c>
      <c r="AB69" s="1021" t="s">
        <v>1494</v>
      </c>
      <c r="AC69" s="1021" t="s">
        <v>1494</v>
      </c>
      <c r="AD69" s="1021" t="s">
        <v>1494</v>
      </c>
      <c r="AE69" s="689">
        <v>101</v>
      </c>
      <c r="AF69" s="690">
        <v>71</v>
      </c>
      <c r="AG69" s="541" t="s">
        <v>1056</v>
      </c>
      <c r="AK69" s="777"/>
    </row>
    <row r="70" spans="2:37" s="504" customFormat="1">
      <c r="B70" s="541" t="s">
        <v>1183</v>
      </c>
      <c r="C70" s="570" t="s">
        <v>58</v>
      </c>
      <c r="D70" s="571"/>
      <c r="E70" s="571"/>
      <c r="F70" s="571"/>
      <c r="G70" s="571"/>
      <c r="H70" s="572"/>
      <c r="I70" s="1020" t="s">
        <v>1495</v>
      </c>
      <c r="J70" s="1021" t="s">
        <v>1496</v>
      </c>
      <c r="K70" s="1021" t="s">
        <v>1496</v>
      </c>
      <c r="L70" s="1021" t="s">
        <v>1496</v>
      </c>
      <c r="M70" s="1021" t="s">
        <v>1496</v>
      </c>
      <c r="N70" s="1021" t="s">
        <v>1496</v>
      </c>
      <c r="O70" s="1021" t="s">
        <v>1496</v>
      </c>
      <c r="P70" s="1021" t="s">
        <v>1496</v>
      </c>
      <c r="Q70" s="1021" t="s">
        <v>1496</v>
      </c>
      <c r="R70" s="1021" t="s">
        <v>1496</v>
      </c>
      <c r="S70" s="1021"/>
      <c r="T70" s="1021"/>
      <c r="U70" s="1021"/>
      <c r="V70" s="1021"/>
      <c r="W70" s="1021" t="s">
        <v>1496</v>
      </c>
      <c r="X70" s="1021" t="s">
        <v>1496</v>
      </c>
      <c r="Y70" s="1021" t="s">
        <v>1496</v>
      </c>
      <c r="Z70" s="1021" t="s">
        <v>1496</v>
      </c>
      <c r="AA70" s="1021" t="s">
        <v>1496</v>
      </c>
      <c r="AB70" s="1021" t="s">
        <v>1496</v>
      </c>
      <c r="AC70" s="1021" t="s">
        <v>1496</v>
      </c>
      <c r="AD70" s="1021" t="s">
        <v>1496</v>
      </c>
      <c r="AE70" s="691">
        <v>0</v>
      </c>
      <c r="AF70" s="690">
        <v>0</v>
      </c>
      <c r="AG70" s="541" t="s">
        <v>1056</v>
      </c>
      <c r="AK70" s="777"/>
    </row>
    <row r="71" spans="2:37" s="504" customFormat="1">
      <c r="B71" s="541" t="s">
        <v>1186</v>
      </c>
      <c r="C71" s="570" t="s">
        <v>59</v>
      </c>
      <c r="D71" s="571"/>
      <c r="E71" s="571"/>
      <c r="F71" s="571"/>
      <c r="G71" s="571"/>
      <c r="H71" s="572"/>
      <c r="I71" s="1020" t="s">
        <v>1497</v>
      </c>
      <c r="J71" s="1021" t="s">
        <v>1498</v>
      </c>
      <c r="K71" s="1021" t="s">
        <v>1498</v>
      </c>
      <c r="L71" s="1021" t="s">
        <v>1498</v>
      </c>
      <c r="M71" s="1021" t="s">
        <v>1498</v>
      </c>
      <c r="N71" s="1021" t="s">
        <v>1498</v>
      </c>
      <c r="O71" s="1021" t="s">
        <v>1498</v>
      </c>
      <c r="P71" s="1021" t="s">
        <v>1498</v>
      </c>
      <c r="Q71" s="1021" t="s">
        <v>1498</v>
      </c>
      <c r="R71" s="1021" t="s">
        <v>1498</v>
      </c>
      <c r="S71" s="1021"/>
      <c r="T71" s="1021"/>
      <c r="U71" s="1021"/>
      <c r="V71" s="1021"/>
      <c r="W71" s="1021" t="s">
        <v>1498</v>
      </c>
      <c r="X71" s="1021" t="s">
        <v>1498</v>
      </c>
      <c r="Y71" s="1021" t="s">
        <v>1498</v>
      </c>
      <c r="Z71" s="1021" t="s">
        <v>1498</v>
      </c>
      <c r="AA71" s="1021" t="s">
        <v>1498</v>
      </c>
      <c r="AB71" s="1021" t="s">
        <v>1498</v>
      </c>
      <c r="AC71" s="1021" t="s">
        <v>1498</v>
      </c>
      <c r="AD71" s="1021" t="s">
        <v>1498</v>
      </c>
      <c r="AE71" s="689">
        <v>216</v>
      </c>
      <c r="AF71" s="690">
        <v>161</v>
      </c>
      <c r="AG71" s="541" t="s">
        <v>1056</v>
      </c>
      <c r="AK71" s="777"/>
    </row>
    <row r="72" spans="2:37" s="504" customFormat="1">
      <c r="B72" s="541" t="s">
        <v>1186</v>
      </c>
      <c r="C72" s="570" t="s">
        <v>60</v>
      </c>
      <c r="D72" s="571"/>
      <c r="E72" s="571"/>
      <c r="F72" s="571"/>
      <c r="G72" s="571"/>
      <c r="H72" s="572"/>
      <c r="I72" s="1020" t="s">
        <v>1499</v>
      </c>
      <c r="J72" s="1021" t="s">
        <v>1500</v>
      </c>
      <c r="K72" s="1021" t="s">
        <v>1500</v>
      </c>
      <c r="L72" s="1021" t="s">
        <v>1500</v>
      </c>
      <c r="M72" s="1021" t="s">
        <v>1500</v>
      </c>
      <c r="N72" s="1021" t="s">
        <v>1500</v>
      </c>
      <c r="O72" s="1021" t="s">
        <v>1500</v>
      </c>
      <c r="P72" s="1021" t="s">
        <v>1500</v>
      </c>
      <c r="Q72" s="1021" t="s">
        <v>1500</v>
      </c>
      <c r="R72" s="1021" t="s">
        <v>1500</v>
      </c>
      <c r="S72" s="1021"/>
      <c r="T72" s="1021"/>
      <c r="U72" s="1021"/>
      <c r="V72" s="1021"/>
      <c r="W72" s="1021" t="s">
        <v>1500</v>
      </c>
      <c r="X72" s="1021" t="s">
        <v>1500</v>
      </c>
      <c r="Y72" s="1021" t="s">
        <v>1500</v>
      </c>
      <c r="Z72" s="1021" t="s">
        <v>1500</v>
      </c>
      <c r="AA72" s="1021" t="s">
        <v>1500</v>
      </c>
      <c r="AB72" s="1021" t="s">
        <v>1500</v>
      </c>
      <c r="AC72" s="1021" t="s">
        <v>1500</v>
      </c>
      <c r="AD72" s="1021" t="s">
        <v>1500</v>
      </c>
      <c r="AE72" s="691">
        <v>0</v>
      </c>
      <c r="AF72" s="690">
        <v>0</v>
      </c>
      <c r="AG72" s="541" t="s">
        <v>1056</v>
      </c>
      <c r="AK72" s="777"/>
    </row>
    <row r="73" spans="2:37" s="504" customFormat="1">
      <c r="B73" s="541" t="s">
        <v>1186</v>
      </c>
      <c r="C73" s="570" t="s">
        <v>61</v>
      </c>
      <c r="D73" s="571"/>
      <c r="E73" s="571"/>
      <c r="F73" s="571"/>
      <c r="G73" s="571"/>
      <c r="H73" s="572"/>
      <c r="I73" s="1020" t="s">
        <v>1501</v>
      </c>
      <c r="J73" s="1021" t="s">
        <v>1502</v>
      </c>
      <c r="K73" s="1021" t="s">
        <v>1502</v>
      </c>
      <c r="L73" s="1021" t="s">
        <v>1502</v>
      </c>
      <c r="M73" s="1021" t="s">
        <v>1502</v>
      </c>
      <c r="N73" s="1021" t="s">
        <v>1502</v>
      </c>
      <c r="O73" s="1021" t="s">
        <v>1502</v>
      </c>
      <c r="P73" s="1021" t="s">
        <v>1502</v>
      </c>
      <c r="Q73" s="1021" t="s">
        <v>1502</v>
      </c>
      <c r="R73" s="1021" t="s">
        <v>1502</v>
      </c>
      <c r="S73" s="1021"/>
      <c r="T73" s="1021"/>
      <c r="U73" s="1021"/>
      <c r="V73" s="1021"/>
      <c r="W73" s="1021" t="s">
        <v>1502</v>
      </c>
      <c r="X73" s="1021" t="s">
        <v>1502</v>
      </c>
      <c r="Y73" s="1021" t="s">
        <v>1502</v>
      </c>
      <c r="Z73" s="1021" t="s">
        <v>1502</v>
      </c>
      <c r="AA73" s="1021" t="s">
        <v>1502</v>
      </c>
      <c r="AB73" s="1021" t="s">
        <v>1502</v>
      </c>
      <c r="AC73" s="1021" t="s">
        <v>1502</v>
      </c>
      <c r="AD73" s="1021" t="s">
        <v>1502</v>
      </c>
      <c r="AE73" s="691">
        <v>0</v>
      </c>
      <c r="AF73" s="690">
        <v>0</v>
      </c>
      <c r="AG73" s="541" t="s">
        <v>1056</v>
      </c>
      <c r="AK73" s="777"/>
    </row>
    <row r="74" spans="2:37" s="504" customFormat="1">
      <c r="B74" s="541" t="s">
        <v>1186</v>
      </c>
      <c r="C74" s="570" t="s">
        <v>62</v>
      </c>
      <c r="D74" s="571"/>
      <c r="E74" s="571"/>
      <c r="F74" s="571"/>
      <c r="G74" s="571"/>
      <c r="H74" s="572"/>
      <c r="I74" s="1020" t="s">
        <v>1503</v>
      </c>
      <c r="J74" s="1021" t="s">
        <v>1504</v>
      </c>
      <c r="K74" s="1021" t="s">
        <v>1504</v>
      </c>
      <c r="L74" s="1021" t="s">
        <v>1504</v>
      </c>
      <c r="M74" s="1021" t="s">
        <v>1504</v>
      </c>
      <c r="N74" s="1021" t="s">
        <v>1504</v>
      </c>
      <c r="O74" s="1021" t="s">
        <v>1504</v>
      </c>
      <c r="P74" s="1021" t="s">
        <v>1504</v>
      </c>
      <c r="Q74" s="1021" t="s">
        <v>1504</v>
      </c>
      <c r="R74" s="1021" t="s">
        <v>1504</v>
      </c>
      <c r="S74" s="1021"/>
      <c r="T74" s="1021"/>
      <c r="U74" s="1021"/>
      <c r="V74" s="1021"/>
      <c r="W74" s="1021" t="s">
        <v>1504</v>
      </c>
      <c r="X74" s="1021" t="s">
        <v>1504</v>
      </c>
      <c r="Y74" s="1021" t="s">
        <v>1504</v>
      </c>
      <c r="Z74" s="1021" t="s">
        <v>1504</v>
      </c>
      <c r="AA74" s="1021" t="s">
        <v>1504</v>
      </c>
      <c r="AB74" s="1021" t="s">
        <v>1504</v>
      </c>
      <c r="AC74" s="1021" t="s">
        <v>1504</v>
      </c>
      <c r="AD74" s="1021" t="s">
        <v>1504</v>
      </c>
      <c r="AE74" s="691">
        <v>0</v>
      </c>
      <c r="AF74" s="690">
        <v>0</v>
      </c>
      <c r="AG74" s="541" t="s">
        <v>1056</v>
      </c>
      <c r="AK74" s="777"/>
    </row>
    <row r="75" spans="2:37" s="504" customFormat="1">
      <c r="B75" s="541" t="s">
        <v>1186</v>
      </c>
      <c r="C75" s="570" t="s">
        <v>63</v>
      </c>
      <c r="D75" s="571"/>
      <c r="E75" s="571"/>
      <c r="F75" s="571"/>
      <c r="G75" s="571"/>
      <c r="H75" s="572"/>
      <c r="I75" s="1020" t="s">
        <v>1505</v>
      </c>
      <c r="J75" s="1021" t="s">
        <v>1506</v>
      </c>
      <c r="K75" s="1021" t="s">
        <v>1506</v>
      </c>
      <c r="L75" s="1021" t="s">
        <v>1506</v>
      </c>
      <c r="M75" s="1021" t="s">
        <v>1506</v>
      </c>
      <c r="N75" s="1021" t="s">
        <v>1506</v>
      </c>
      <c r="O75" s="1021" t="s">
        <v>1506</v>
      </c>
      <c r="P75" s="1021" t="s">
        <v>1506</v>
      </c>
      <c r="Q75" s="1021" t="s">
        <v>1506</v>
      </c>
      <c r="R75" s="1021" t="s">
        <v>1506</v>
      </c>
      <c r="S75" s="1021"/>
      <c r="T75" s="1021"/>
      <c r="U75" s="1021"/>
      <c r="V75" s="1021"/>
      <c r="W75" s="1021" t="s">
        <v>1506</v>
      </c>
      <c r="X75" s="1021" t="s">
        <v>1506</v>
      </c>
      <c r="Y75" s="1021" t="s">
        <v>1506</v>
      </c>
      <c r="Z75" s="1021" t="s">
        <v>1506</v>
      </c>
      <c r="AA75" s="1021" t="s">
        <v>1506</v>
      </c>
      <c r="AB75" s="1021" t="s">
        <v>1506</v>
      </c>
      <c r="AC75" s="1021" t="s">
        <v>1506</v>
      </c>
      <c r="AD75" s="1021" t="s">
        <v>1506</v>
      </c>
      <c r="AE75" s="689">
        <v>811</v>
      </c>
      <c r="AF75" s="690">
        <v>345</v>
      </c>
      <c r="AG75" s="541" t="s">
        <v>1056</v>
      </c>
      <c r="AK75" s="777"/>
    </row>
    <row r="76" spans="2:37" s="504" customFormat="1">
      <c r="B76" s="541" t="s">
        <v>1186</v>
      </c>
      <c r="C76" s="570" t="s">
        <v>64</v>
      </c>
      <c r="D76" s="571"/>
      <c r="E76" s="571"/>
      <c r="F76" s="571"/>
      <c r="G76" s="571"/>
      <c r="H76" s="572"/>
      <c r="I76" s="1020" t="s">
        <v>1507</v>
      </c>
      <c r="J76" s="1021" t="s">
        <v>1508</v>
      </c>
      <c r="K76" s="1021" t="s">
        <v>1508</v>
      </c>
      <c r="L76" s="1021" t="s">
        <v>1508</v>
      </c>
      <c r="M76" s="1021" t="s">
        <v>1508</v>
      </c>
      <c r="N76" s="1021" t="s">
        <v>1508</v>
      </c>
      <c r="O76" s="1021" t="s">
        <v>1508</v>
      </c>
      <c r="P76" s="1021" t="s">
        <v>1508</v>
      </c>
      <c r="Q76" s="1021" t="s">
        <v>1508</v>
      </c>
      <c r="R76" s="1021" t="s">
        <v>1508</v>
      </c>
      <c r="S76" s="1021"/>
      <c r="T76" s="1021"/>
      <c r="U76" s="1021"/>
      <c r="V76" s="1021"/>
      <c r="W76" s="1021" t="s">
        <v>1508</v>
      </c>
      <c r="X76" s="1021" t="s">
        <v>1508</v>
      </c>
      <c r="Y76" s="1021" t="s">
        <v>1508</v>
      </c>
      <c r="Z76" s="1021" t="s">
        <v>1508</v>
      </c>
      <c r="AA76" s="1021" t="s">
        <v>1508</v>
      </c>
      <c r="AB76" s="1021" t="s">
        <v>1508</v>
      </c>
      <c r="AC76" s="1021" t="s">
        <v>1508</v>
      </c>
      <c r="AD76" s="1021" t="s">
        <v>1508</v>
      </c>
      <c r="AE76" s="689">
        <v>0</v>
      </c>
      <c r="AF76" s="690">
        <v>194</v>
      </c>
      <c r="AG76" s="541" t="s">
        <v>1056</v>
      </c>
      <c r="AK76" s="777"/>
    </row>
    <row r="77" spans="2:37" s="504" customFormat="1">
      <c r="B77" s="541" t="s">
        <v>1186</v>
      </c>
      <c r="C77" s="570" t="s">
        <v>65</v>
      </c>
      <c r="D77" s="571"/>
      <c r="E77" s="571"/>
      <c r="F77" s="571"/>
      <c r="G77" s="571"/>
      <c r="H77" s="572"/>
      <c r="I77" s="1020" t="s">
        <v>1509</v>
      </c>
      <c r="J77" s="1021" t="s">
        <v>1506</v>
      </c>
      <c r="K77" s="1021" t="s">
        <v>1506</v>
      </c>
      <c r="L77" s="1021" t="s">
        <v>1506</v>
      </c>
      <c r="M77" s="1021" t="s">
        <v>1506</v>
      </c>
      <c r="N77" s="1021" t="s">
        <v>1506</v>
      </c>
      <c r="O77" s="1021" t="s">
        <v>1506</v>
      </c>
      <c r="P77" s="1021" t="s">
        <v>1506</v>
      </c>
      <c r="Q77" s="1021" t="s">
        <v>1506</v>
      </c>
      <c r="R77" s="1021" t="s">
        <v>1506</v>
      </c>
      <c r="S77" s="1021"/>
      <c r="T77" s="1021"/>
      <c r="U77" s="1021"/>
      <c r="V77" s="1021"/>
      <c r="W77" s="1021" t="s">
        <v>1506</v>
      </c>
      <c r="X77" s="1021" t="s">
        <v>1506</v>
      </c>
      <c r="Y77" s="1021" t="s">
        <v>1506</v>
      </c>
      <c r="Z77" s="1021" t="s">
        <v>1506</v>
      </c>
      <c r="AA77" s="1021" t="s">
        <v>1506</v>
      </c>
      <c r="AB77" s="1021" t="s">
        <v>1506</v>
      </c>
      <c r="AC77" s="1021" t="s">
        <v>1506</v>
      </c>
      <c r="AD77" s="1021" t="s">
        <v>1506</v>
      </c>
      <c r="AE77" s="691">
        <v>0</v>
      </c>
      <c r="AF77" s="690">
        <v>0</v>
      </c>
      <c r="AG77" s="541" t="s">
        <v>1056</v>
      </c>
      <c r="AK77" s="777"/>
    </row>
    <row r="78" spans="2:37" s="504" customFormat="1">
      <c r="B78" s="541" t="s">
        <v>1186</v>
      </c>
      <c r="C78" s="570" t="s">
        <v>66</v>
      </c>
      <c r="D78" s="571"/>
      <c r="E78" s="571"/>
      <c r="F78" s="571"/>
      <c r="G78" s="571"/>
      <c r="H78" s="572"/>
      <c r="I78" s="1020" t="s">
        <v>1510</v>
      </c>
      <c r="J78" s="1021" t="s">
        <v>1511</v>
      </c>
      <c r="K78" s="1021" t="s">
        <v>1511</v>
      </c>
      <c r="L78" s="1021" t="s">
        <v>1511</v>
      </c>
      <c r="M78" s="1021" t="s">
        <v>1511</v>
      </c>
      <c r="N78" s="1021" t="s">
        <v>1511</v>
      </c>
      <c r="O78" s="1021" t="s">
        <v>1511</v>
      </c>
      <c r="P78" s="1021" t="s">
        <v>1511</v>
      </c>
      <c r="Q78" s="1021" t="s">
        <v>1511</v>
      </c>
      <c r="R78" s="1021" t="s">
        <v>1511</v>
      </c>
      <c r="S78" s="1021"/>
      <c r="T78" s="1021"/>
      <c r="U78" s="1021"/>
      <c r="V78" s="1021"/>
      <c r="W78" s="1021" t="s">
        <v>1511</v>
      </c>
      <c r="X78" s="1021" t="s">
        <v>1511</v>
      </c>
      <c r="Y78" s="1021" t="s">
        <v>1511</v>
      </c>
      <c r="Z78" s="1021" t="s">
        <v>1511</v>
      </c>
      <c r="AA78" s="1021" t="s">
        <v>1511</v>
      </c>
      <c r="AB78" s="1021" t="s">
        <v>1511</v>
      </c>
      <c r="AC78" s="1021" t="s">
        <v>1511</v>
      </c>
      <c r="AD78" s="1021" t="s">
        <v>1511</v>
      </c>
      <c r="AE78" s="691">
        <v>0</v>
      </c>
      <c r="AF78" s="690">
        <v>0</v>
      </c>
      <c r="AG78" s="541" t="s">
        <v>1056</v>
      </c>
      <c r="AK78" s="777"/>
    </row>
    <row r="79" spans="2:37" s="504" customFormat="1" ht="36" customHeight="1">
      <c r="B79" s="541" t="s">
        <v>1183</v>
      </c>
      <c r="C79" s="570" t="s">
        <v>1512</v>
      </c>
      <c r="D79" s="571"/>
      <c r="E79" s="571"/>
      <c r="F79" s="571"/>
      <c r="G79" s="571"/>
      <c r="H79" s="572"/>
      <c r="I79" s="1020" t="s">
        <v>1513</v>
      </c>
      <c r="J79" s="1021" t="s">
        <v>1511</v>
      </c>
      <c r="K79" s="1021" t="s">
        <v>1511</v>
      </c>
      <c r="L79" s="1021" t="s">
        <v>1511</v>
      </c>
      <c r="M79" s="1021" t="s">
        <v>1511</v>
      </c>
      <c r="N79" s="1021" t="s">
        <v>1511</v>
      </c>
      <c r="O79" s="1021" t="s">
        <v>1511</v>
      </c>
      <c r="P79" s="1021" t="s">
        <v>1511</v>
      </c>
      <c r="Q79" s="1021" t="s">
        <v>1511</v>
      </c>
      <c r="R79" s="1021" t="s">
        <v>1511</v>
      </c>
      <c r="S79" s="1021"/>
      <c r="T79" s="1021"/>
      <c r="U79" s="1021"/>
      <c r="V79" s="1021"/>
      <c r="W79" s="1021" t="s">
        <v>1511</v>
      </c>
      <c r="X79" s="1021" t="s">
        <v>1511</v>
      </c>
      <c r="Y79" s="1021" t="s">
        <v>1511</v>
      </c>
      <c r="Z79" s="1021" t="s">
        <v>1511</v>
      </c>
      <c r="AA79" s="1021" t="s">
        <v>1511</v>
      </c>
      <c r="AB79" s="1021" t="s">
        <v>1511</v>
      </c>
      <c r="AC79" s="1021" t="s">
        <v>1511</v>
      </c>
      <c r="AD79" s="1021" t="s">
        <v>1511</v>
      </c>
      <c r="AE79" s="696">
        <v>0</v>
      </c>
      <c r="AF79" s="713">
        <v>0</v>
      </c>
      <c r="AG79" s="541" t="s">
        <v>1056</v>
      </c>
      <c r="AH79" s="546"/>
      <c r="AK79" s="777"/>
    </row>
    <row r="80" spans="2:37" s="504" customFormat="1">
      <c r="B80" s="541" t="s">
        <v>1183</v>
      </c>
      <c r="C80" s="559" t="s">
        <v>67</v>
      </c>
      <c r="D80" s="560"/>
      <c r="E80" s="560"/>
      <c r="F80" s="560"/>
      <c r="G80" s="560"/>
      <c r="H80" s="561"/>
      <c r="I80" s="1018" t="s">
        <v>1514</v>
      </c>
      <c r="J80" s="1019" t="s">
        <v>1515</v>
      </c>
      <c r="K80" s="1019" t="s">
        <v>1515</v>
      </c>
      <c r="L80" s="1019" t="s">
        <v>1515</v>
      </c>
      <c r="M80" s="1019" t="s">
        <v>1515</v>
      </c>
      <c r="N80" s="1019" t="s">
        <v>1515</v>
      </c>
      <c r="O80" s="1019" t="s">
        <v>1515</v>
      </c>
      <c r="P80" s="1019" t="s">
        <v>1515</v>
      </c>
      <c r="Q80" s="1019" t="s">
        <v>1515</v>
      </c>
      <c r="R80" s="1019" t="s">
        <v>1515</v>
      </c>
      <c r="S80" s="1019"/>
      <c r="T80" s="1019"/>
      <c r="U80" s="1019"/>
      <c r="V80" s="1019"/>
      <c r="W80" s="1019" t="s">
        <v>1515</v>
      </c>
      <c r="X80" s="1019" t="s">
        <v>1515</v>
      </c>
      <c r="Y80" s="1019" t="s">
        <v>1515</v>
      </c>
      <c r="Z80" s="1019" t="s">
        <v>1515</v>
      </c>
      <c r="AA80" s="1019" t="s">
        <v>1515</v>
      </c>
      <c r="AB80" s="1019" t="s">
        <v>1515</v>
      </c>
      <c r="AC80" s="1019" t="s">
        <v>1515</v>
      </c>
      <c r="AD80" s="1019" t="s">
        <v>1515</v>
      </c>
      <c r="AE80" s="691">
        <v>0</v>
      </c>
      <c r="AF80" s="690">
        <v>0</v>
      </c>
      <c r="AG80" s="541" t="s">
        <v>1056</v>
      </c>
      <c r="AK80" s="777"/>
    </row>
    <row r="81" spans="2:37" s="504" customFormat="1" ht="28.5" customHeight="1">
      <c r="B81" s="541" t="s">
        <v>1183</v>
      </c>
      <c r="C81" s="559" t="s">
        <v>68</v>
      </c>
      <c r="D81" s="560"/>
      <c r="E81" s="560"/>
      <c r="F81" s="560"/>
      <c r="G81" s="560"/>
      <c r="H81" s="561"/>
      <c r="I81" s="1018" t="s">
        <v>1516</v>
      </c>
      <c r="J81" s="1019" t="s">
        <v>1517</v>
      </c>
      <c r="K81" s="1019" t="s">
        <v>1517</v>
      </c>
      <c r="L81" s="1019" t="s">
        <v>1517</v>
      </c>
      <c r="M81" s="1019" t="s">
        <v>1517</v>
      </c>
      <c r="N81" s="1019" t="s">
        <v>1517</v>
      </c>
      <c r="O81" s="1019" t="s">
        <v>1517</v>
      </c>
      <c r="P81" s="1019" t="s">
        <v>1517</v>
      </c>
      <c r="Q81" s="1019" t="s">
        <v>1517</v>
      </c>
      <c r="R81" s="1019" t="s">
        <v>1517</v>
      </c>
      <c r="S81" s="1019"/>
      <c r="T81" s="1019"/>
      <c r="U81" s="1019"/>
      <c r="V81" s="1019"/>
      <c r="W81" s="1019" t="s">
        <v>1517</v>
      </c>
      <c r="X81" s="1019" t="s">
        <v>1517</v>
      </c>
      <c r="Y81" s="1019" t="s">
        <v>1517</v>
      </c>
      <c r="Z81" s="1019" t="s">
        <v>1517</v>
      </c>
      <c r="AA81" s="1019" t="s">
        <v>1517</v>
      </c>
      <c r="AB81" s="1019" t="s">
        <v>1517</v>
      </c>
      <c r="AC81" s="1019" t="s">
        <v>1517</v>
      </c>
      <c r="AD81" s="1019" t="s">
        <v>1517</v>
      </c>
      <c r="AE81" s="691">
        <v>0</v>
      </c>
      <c r="AF81" s="690">
        <v>0</v>
      </c>
      <c r="AG81" s="541" t="s">
        <v>1056</v>
      </c>
      <c r="AK81" s="777"/>
    </row>
    <row r="82" spans="2:37" s="504" customFormat="1" ht="26.25" customHeight="1">
      <c r="B82" s="541"/>
      <c r="C82" s="570" t="s">
        <v>69</v>
      </c>
      <c r="D82" s="571"/>
      <c r="E82" s="571"/>
      <c r="F82" s="571"/>
      <c r="G82" s="571"/>
      <c r="H82" s="572"/>
      <c r="I82" s="1020" t="s">
        <v>1518</v>
      </c>
      <c r="J82" s="1021" t="s">
        <v>1519</v>
      </c>
      <c r="K82" s="1021" t="s">
        <v>1519</v>
      </c>
      <c r="L82" s="1021" t="s">
        <v>1519</v>
      </c>
      <c r="M82" s="1021" t="s">
        <v>1519</v>
      </c>
      <c r="N82" s="1021" t="s">
        <v>1519</v>
      </c>
      <c r="O82" s="1021" t="s">
        <v>1519</v>
      </c>
      <c r="P82" s="1021" t="s">
        <v>1519</v>
      </c>
      <c r="Q82" s="1021" t="s">
        <v>1519</v>
      </c>
      <c r="R82" s="1021" t="s">
        <v>1519</v>
      </c>
      <c r="S82" s="1021"/>
      <c r="T82" s="1021"/>
      <c r="U82" s="1021"/>
      <c r="V82" s="1021"/>
      <c r="W82" s="1021" t="s">
        <v>1519</v>
      </c>
      <c r="X82" s="1021" t="s">
        <v>1519</v>
      </c>
      <c r="Y82" s="1021" t="s">
        <v>1519</v>
      </c>
      <c r="Z82" s="1021" t="s">
        <v>1519</v>
      </c>
      <c r="AA82" s="1021" t="s">
        <v>1519</v>
      </c>
      <c r="AB82" s="1021" t="s">
        <v>1519</v>
      </c>
      <c r="AC82" s="1021" t="s">
        <v>1519</v>
      </c>
      <c r="AD82" s="1021" t="s">
        <v>1519</v>
      </c>
      <c r="AE82" s="689">
        <v>458</v>
      </c>
      <c r="AF82" s="690">
        <v>576</v>
      </c>
      <c r="AG82" s="541" t="s">
        <v>1056</v>
      </c>
      <c r="AK82" s="777"/>
    </row>
    <row r="83" spans="2:37" s="504" customFormat="1" ht="39.75" customHeight="1">
      <c r="B83" s="541" t="s">
        <v>1186</v>
      </c>
      <c r="C83" s="563" t="s">
        <v>1520</v>
      </c>
      <c r="D83" s="564"/>
      <c r="E83" s="564"/>
      <c r="F83" s="564"/>
      <c r="G83" s="564"/>
      <c r="H83" s="565"/>
      <c r="I83" s="1014" t="s">
        <v>1521</v>
      </c>
      <c r="J83" s="1015" t="s">
        <v>1522</v>
      </c>
      <c r="K83" s="1015" t="s">
        <v>1522</v>
      </c>
      <c r="L83" s="1015" t="s">
        <v>1522</v>
      </c>
      <c r="M83" s="1015" t="s">
        <v>1522</v>
      </c>
      <c r="N83" s="1015" t="s">
        <v>1522</v>
      </c>
      <c r="O83" s="1015" t="s">
        <v>1522</v>
      </c>
      <c r="P83" s="1015" t="s">
        <v>1522</v>
      </c>
      <c r="Q83" s="1015" t="s">
        <v>1522</v>
      </c>
      <c r="R83" s="1015" t="s">
        <v>1522</v>
      </c>
      <c r="S83" s="1015"/>
      <c r="T83" s="1015"/>
      <c r="U83" s="1015"/>
      <c r="V83" s="1015"/>
      <c r="W83" s="1015" t="s">
        <v>1522</v>
      </c>
      <c r="X83" s="1015" t="s">
        <v>1522</v>
      </c>
      <c r="Y83" s="1015" t="s">
        <v>1522</v>
      </c>
      <c r="Z83" s="1015" t="s">
        <v>1522</v>
      </c>
      <c r="AA83" s="1015" t="s">
        <v>1522</v>
      </c>
      <c r="AB83" s="1015" t="s">
        <v>1522</v>
      </c>
      <c r="AC83" s="1015" t="s">
        <v>1522</v>
      </c>
      <c r="AD83" s="1015" t="s">
        <v>1522</v>
      </c>
      <c r="AE83" s="696">
        <v>0</v>
      </c>
      <c r="AF83" s="713">
        <v>0</v>
      </c>
      <c r="AG83" s="541" t="s">
        <v>1056</v>
      </c>
      <c r="AH83" s="546"/>
      <c r="AK83" s="777"/>
    </row>
    <row r="84" spans="2:37" s="504" customFormat="1">
      <c r="B84" s="541" t="s">
        <v>1186</v>
      </c>
      <c r="C84" s="559" t="s">
        <v>70</v>
      </c>
      <c r="D84" s="560"/>
      <c r="E84" s="560"/>
      <c r="F84" s="560"/>
      <c r="G84" s="560"/>
      <c r="H84" s="561"/>
      <c r="I84" s="1018" t="s">
        <v>1523</v>
      </c>
      <c r="J84" s="1019" t="s">
        <v>1524</v>
      </c>
      <c r="K84" s="1019" t="s">
        <v>1524</v>
      </c>
      <c r="L84" s="1019" t="s">
        <v>1524</v>
      </c>
      <c r="M84" s="1019" t="s">
        <v>1524</v>
      </c>
      <c r="N84" s="1019" t="s">
        <v>1524</v>
      </c>
      <c r="O84" s="1019" t="s">
        <v>1524</v>
      </c>
      <c r="P84" s="1019" t="s">
        <v>1524</v>
      </c>
      <c r="Q84" s="1019" t="s">
        <v>1524</v>
      </c>
      <c r="R84" s="1019" t="s">
        <v>1524</v>
      </c>
      <c r="S84" s="1019"/>
      <c r="T84" s="1019"/>
      <c r="U84" s="1019"/>
      <c r="V84" s="1019"/>
      <c r="W84" s="1019" t="s">
        <v>1524</v>
      </c>
      <c r="X84" s="1019" t="s">
        <v>1524</v>
      </c>
      <c r="Y84" s="1019" t="s">
        <v>1524</v>
      </c>
      <c r="Z84" s="1019" t="s">
        <v>1524</v>
      </c>
      <c r="AA84" s="1019" t="s">
        <v>1524</v>
      </c>
      <c r="AB84" s="1019" t="s">
        <v>1524</v>
      </c>
      <c r="AC84" s="1019" t="s">
        <v>1524</v>
      </c>
      <c r="AD84" s="1019" t="s">
        <v>1524</v>
      </c>
      <c r="AE84" s="691">
        <v>0</v>
      </c>
      <c r="AF84" s="690">
        <v>0</v>
      </c>
      <c r="AG84" s="541" t="s">
        <v>1056</v>
      </c>
      <c r="AK84" s="777"/>
    </row>
    <row r="85" spans="2:37" s="504" customFormat="1">
      <c r="B85" s="541" t="s">
        <v>1186</v>
      </c>
      <c r="C85" s="559" t="s">
        <v>71</v>
      </c>
      <c r="D85" s="560"/>
      <c r="E85" s="560"/>
      <c r="F85" s="560"/>
      <c r="G85" s="560"/>
      <c r="H85" s="561"/>
      <c r="I85" s="1018" t="s">
        <v>1525</v>
      </c>
      <c r="J85" s="1019" t="s">
        <v>1526</v>
      </c>
      <c r="K85" s="1019" t="s">
        <v>1526</v>
      </c>
      <c r="L85" s="1019" t="s">
        <v>1526</v>
      </c>
      <c r="M85" s="1019" t="s">
        <v>1526</v>
      </c>
      <c r="N85" s="1019" t="s">
        <v>1526</v>
      </c>
      <c r="O85" s="1019" t="s">
        <v>1526</v>
      </c>
      <c r="P85" s="1019" t="s">
        <v>1526</v>
      </c>
      <c r="Q85" s="1019" t="s">
        <v>1526</v>
      </c>
      <c r="R85" s="1019" t="s">
        <v>1526</v>
      </c>
      <c r="S85" s="1019"/>
      <c r="T85" s="1019"/>
      <c r="U85" s="1019"/>
      <c r="V85" s="1019"/>
      <c r="W85" s="1019" t="s">
        <v>1526</v>
      </c>
      <c r="X85" s="1019" t="s">
        <v>1526</v>
      </c>
      <c r="Y85" s="1019" t="s">
        <v>1526</v>
      </c>
      <c r="Z85" s="1019" t="s">
        <v>1526</v>
      </c>
      <c r="AA85" s="1019" t="s">
        <v>1526</v>
      </c>
      <c r="AB85" s="1019" t="s">
        <v>1526</v>
      </c>
      <c r="AC85" s="1019" t="s">
        <v>1526</v>
      </c>
      <c r="AD85" s="1019" t="s">
        <v>1526</v>
      </c>
      <c r="AE85" s="691">
        <v>0</v>
      </c>
      <c r="AF85" s="690">
        <v>0</v>
      </c>
      <c r="AG85" s="541" t="s">
        <v>1056</v>
      </c>
      <c r="AK85" s="777"/>
    </row>
    <row r="86" spans="2:37" s="504" customFormat="1">
      <c r="B86" s="541" t="s">
        <v>1186</v>
      </c>
      <c r="C86" s="559" t="s">
        <v>72</v>
      </c>
      <c r="D86" s="560"/>
      <c r="E86" s="560"/>
      <c r="F86" s="560"/>
      <c r="G86" s="560"/>
      <c r="H86" s="561"/>
      <c r="I86" s="1018" t="s">
        <v>1527</v>
      </c>
      <c r="J86" s="1019" t="s">
        <v>1528</v>
      </c>
      <c r="K86" s="1019" t="s">
        <v>1528</v>
      </c>
      <c r="L86" s="1019" t="s">
        <v>1528</v>
      </c>
      <c r="M86" s="1019" t="s">
        <v>1528</v>
      </c>
      <c r="N86" s="1019" t="s">
        <v>1528</v>
      </c>
      <c r="O86" s="1019" t="s">
        <v>1528</v>
      </c>
      <c r="P86" s="1019" t="s">
        <v>1528</v>
      </c>
      <c r="Q86" s="1019" t="s">
        <v>1528</v>
      </c>
      <c r="R86" s="1019" t="s">
        <v>1528</v>
      </c>
      <c r="S86" s="1019"/>
      <c r="T86" s="1019"/>
      <c r="U86" s="1019"/>
      <c r="V86" s="1019"/>
      <c r="W86" s="1019" t="s">
        <v>1528</v>
      </c>
      <c r="X86" s="1019" t="s">
        <v>1528</v>
      </c>
      <c r="Y86" s="1019" t="s">
        <v>1528</v>
      </c>
      <c r="Z86" s="1019" t="s">
        <v>1528</v>
      </c>
      <c r="AA86" s="1019" t="s">
        <v>1528</v>
      </c>
      <c r="AB86" s="1019" t="s">
        <v>1528</v>
      </c>
      <c r="AC86" s="1019" t="s">
        <v>1528</v>
      </c>
      <c r="AD86" s="1019" t="s">
        <v>1528</v>
      </c>
      <c r="AE86" s="691">
        <v>0</v>
      </c>
      <c r="AF86" s="690">
        <v>0</v>
      </c>
      <c r="AG86" s="541" t="s">
        <v>1056</v>
      </c>
      <c r="AK86" s="777"/>
    </row>
    <row r="87" spans="2:37" s="504" customFormat="1" ht="39" customHeight="1">
      <c r="B87" s="541" t="s">
        <v>1186</v>
      </c>
      <c r="C87" s="559" t="s">
        <v>73</v>
      </c>
      <c r="D87" s="560"/>
      <c r="E87" s="560"/>
      <c r="F87" s="560"/>
      <c r="G87" s="560"/>
      <c r="H87" s="561"/>
      <c r="I87" s="1018" t="s">
        <v>1529</v>
      </c>
      <c r="J87" s="1019" t="s">
        <v>1530</v>
      </c>
      <c r="K87" s="1019" t="s">
        <v>1530</v>
      </c>
      <c r="L87" s="1019" t="s">
        <v>1530</v>
      </c>
      <c r="M87" s="1019" t="s">
        <v>1530</v>
      </c>
      <c r="N87" s="1019" t="s">
        <v>1530</v>
      </c>
      <c r="O87" s="1019" t="s">
        <v>1530</v>
      </c>
      <c r="P87" s="1019" t="s">
        <v>1530</v>
      </c>
      <c r="Q87" s="1019" t="s">
        <v>1530</v>
      </c>
      <c r="R87" s="1019" t="s">
        <v>1530</v>
      </c>
      <c r="S87" s="1019"/>
      <c r="T87" s="1019"/>
      <c r="U87" s="1019"/>
      <c r="V87" s="1019"/>
      <c r="W87" s="1019" t="s">
        <v>1530</v>
      </c>
      <c r="X87" s="1019" t="s">
        <v>1530</v>
      </c>
      <c r="Y87" s="1019" t="s">
        <v>1530</v>
      </c>
      <c r="Z87" s="1019" t="s">
        <v>1530</v>
      </c>
      <c r="AA87" s="1019" t="s">
        <v>1530</v>
      </c>
      <c r="AB87" s="1019" t="s">
        <v>1530</v>
      </c>
      <c r="AC87" s="1019" t="s">
        <v>1530</v>
      </c>
      <c r="AD87" s="1019" t="s">
        <v>1530</v>
      </c>
      <c r="AE87" s="691">
        <v>0</v>
      </c>
      <c r="AF87" s="690">
        <v>0</v>
      </c>
      <c r="AG87" s="541" t="s">
        <v>1056</v>
      </c>
      <c r="AK87" s="777"/>
    </row>
    <row r="88" spans="2:37" s="504" customFormat="1">
      <c r="B88" s="541"/>
      <c r="C88" s="563" t="s">
        <v>74</v>
      </c>
      <c r="D88" s="564"/>
      <c r="E88" s="564"/>
      <c r="F88" s="564"/>
      <c r="G88" s="564"/>
      <c r="H88" s="565"/>
      <c r="I88" s="1014" t="s">
        <v>1531</v>
      </c>
      <c r="J88" s="1015" t="s">
        <v>1532</v>
      </c>
      <c r="K88" s="1015" t="s">
        <v>1532</v>
      </c>
      <c r="L88" s="1015" t="s">
        <v>1532</v>
      </c>
      <c r="M88" s="1015" t="s">
        <v>1532</v>
      </c>
      <c r="N88" s="1015" t="s">
        <v>1532</v>
      </c>
      <c r="O88" s="1015" t="s">
        <v>1532</v>
      </c>
      <c r="P88" s="1015" t="s">
        <v>1532</v>
      </c>
      <c r="Q88" s="1015" t="s">
        <v>1532</v>
      </c>
      <c r="R88" s="1015" t="s">
        <v>1532</v>
      </c>
      <c r="S88" s="1015"/>
      <c r="T88" s="1015"/>
      <c r="U88" s="1015"/>
      <c r="V88" s="1015"/>
      <c r="W88" s="1015" t="s">
        <v>1532</v>
      </c>
      <c r="X88" s="1015" t="s">
        <v>1532</v>
      </c>
      <c r="Y88" s="1015" t="s">
        <v>1532</v>
      </c>
      <c r="Z88" s="1015" t="s">
        <v>1532</v>
      </c>
      <c r="AA88" s="1015" t="s">
        <v>1532</v>
      </c>
      <c r="AB88" s="1015" t="s">
        <v>1532</v>
      </c>
      <c r="AC88" s="1015" t="s">
        <v>1532</v>
      </c>
      <c r="AD88" s="1015" t="s">
        <v>1532</v>
      </c>
      <c r="AE88" s="689">
        <v>1654</v>
      </c>
      <c r="AF88" s="690">
        <v>2284</v>
      </c>
      <c r="AG88" s="541" t="s">
        <v>1056</v>
      </c>
      <c r="AK88" s="777"/>
    </row>
    <row r="89" spans="2:37" s="504" customFormat="1">
      <c r="B89" s="541"/>
      <c r="C89" s="563" t="s">
        <v>1533</v>
      </c>
      <c r="D89" s="564"/>
      <c r="E89" s="564"/>
      <c r="F89" s="564"/>
      <c r="G89" s="564"/>
      <c r="H89" s="565"/>
      <c r="I89" s="1014" t="s">
        <v>1534</v>
      </c>
      <c r="J89" s="1015" t="s">
        <v>1535</v>
      </c>
      <c r="K89" s="1015" t="s">
        <v>1535</v>
      </c>
      <c r="L89" s="1015" t="s">
        <v>1535</v>
      </c>
      <c r="M89" s="1015" t="s">
        <v>1535</v>
      </c>
      <c r="N89" s="1015" t="s">
        <v>1535</v>
      </c>
      <c r="O89" s="1015" t="s">
        <v>1535</v>
      </c>
      <c r="P89" s="1015" t="s">
        <v>1535</v>
      </c>
      <c r="Q89" s="1015" t="s">
        <v>1535</v>
      </c>
      <c r="R89" s="1015" t="s">
        <v>1535</v>
      </c>
      <c r="S89" s="1015"/>
      <c r="T89" s="1015"/>
      <c r="U89" s="1015"/>
      <c r="V89" s="1015"/>
      <c r="W89" s="1015" t="s">
        <v>1535</v>
      </c>
      <c r="X89" s="1015" t="s">
        <v>1535</v>
      </c>
      <c r="Y89" s="1015" t="s">
        <v>1535</v>
      </c>
      <c r="Z89" s="1015" t="s">
        <v>1535</v>
      </c>
      <c r="AA89" s="1015" t="s">
        <v>1535</v>
      </c>
      <c r="AB89" s="1015" t="s">
        <v>1535</v>
      </c>
      <c r="AC89" s="1015" t="s">
        <v>1535</v>
      </c>
      <c r="AD89" s="1015" t="s">
        <v>1535</v>
      </c>
      <c r="AE89" s="695">
        <v>2103</v>
      </c>
      <c r="AF89" s="712">
        <v>2443</v>
      </c>
      <c r="AG89" s="541" t="s">
        <v>1056</v>
      </c>
      <c r="AH89" s="546"/>
      <c r="AK89" s="777"/>
    </row>
    <row r="90" spans="2:37" s="504" customFormat="1">
      <c r="B90" s="541"/>
      <c r="C90" s="559" t="s">
        <v>75</v>
      </c>
      <c r="D90" s="560"/>
      <c r="E90" s="560"/>
      <c r="F90" s="560"/>
      <c r="G90" s="560"/>
      <c r="H90" s="561"/>
      <c r="I90" s="1018" t="s">
        <v>1536</v>
      </c>
      <c r="J90" s="1019" t="s">
        <v>1537</v>
      </c>
      <c r="K90" s="1019" t="s">
        <v>1537</v>
      </c>
      <c r="L90" s="1019" t="s">
        <v>1537</v>
      </c>
      <c r="M90" s="1019" t="s">
        <v>1537</v>
      </c>
      <c r="N90" s="1019" t="s">
        <v>1537</v>
      </c>
      <c r="O90" s="1019" t="s">
        <v>1537</v>
      </c>
      <c r="P90" s="1019" t="s">
        <v>1537</v>
      </c>
      <c r="Q90" s="1019" t="s">
        <v>1537</v>
      </c>
      <c r="R90" s="1019" t="s">
        <v>1537</v>
      </c>
      <c r="S90" s="1019"/>
      <c r="T90" s="1019"/>
      <c r="U90" s="1019"/>
      <c r="V90" s="1019"/>
      <c r="W90" s="1019" t="s">
        <v>1537</v>
      </c>
      <c r="X90" s="1019" t="s">
        <v>1537</v>
      </c>
      <c r="Y90" s="1019" t="s">
        <v>1537</v>
      </c>
      <c r="Z90" s="1019" t="s">
        <v>1537</v>
      </c>
      <c r="AA90" s="1019" t="s">
        <v>1537</v>
      </c>
      <c r="AB90" s="1019" t="s">
        <v>1537</v>
      </c>
      <c r="AC90" s="1019" t="s">
        <v>1537</v>
      </c>
      <c r="AD90" s="1019" t="s">
        <v>1537</v>
      </c>
      <c r="AE90" s="689">
        <v>41</v>
      </c>
      <c r="AF90" s="690">
        <v>133</v>
      </c>
      <c r="AG90" s="541" t="s">
        <v>1056</v>
      </c>
      <c r="AK90" s="777"/>
    </row>
    <row r="91" spans="2:37" s="504" customFormat="1">
      <c r="B91" s="541"/>
      <c r="C91" s="559" t="s">
        <v>76</v>
      </c>
      <c r="D91" s="560"/>
      <c r="E91" s="560"/>
      <c r="F91" s="560"/>
      <c r="G91" s="560"/>
      <c r="H91" s="561"/>
      <c r="I91" s="1018" t="s">
        <v>1538</v>
      </c>
      <c r="J91" s="1019" t="s">
        <v>1539</v>
      </c>
      <c r="K91" s="1019" t="s">
        <v>1539</v>
      </c>
      <c r="L91" s="1019" t="s">
        <v>1539</v>
      </c>
      <c r="M91" s="1019" t="s">
        <v>1539</v>
      </c>
      <c r="N91" s="1019" t="s">
        <v>1539</v>
      </c>
      <c r="O91" s="1019" t="s">
        <v>1539</v>
      </c>
      <c r="P91" s="1019" t="s">
        <v>1539</v>
      </c>
      <c r="Q91" s="1019" t="s">
        <v>1539</v>
      </c>
      <c r="R91" s="1019" t="s">
        <v>1539</v>
      </c>
      <c r="S91" s="1019"/>
      <c r="T91" s="1019"/>
      <c r="U91" s="1019"/>
      <c r="V91" s="1019"/>
      <c r="W91" s="1019" t="s">
        <v>1539</v>
      </c>
      <c r="X91" s="1019" t="s">
        <v>1539</v>
      </c>
      <c r="Y91" s="1019" t="s">
        <v>1539</v>
      </c>
      <c r="Z91" s="1019" t="s">
        <v>1539</v>
      </c>
      <c r="AA91" s="1019" t="s">
        <v>1539</v>
      </c>
      <c r="AB91" s="1019" t="s">
        <v>1539</v>
      </c>
      <c r="AC91" s="1019" t="s">
        <v>1539</v>
      </c>
      <c r="AD91" s="1019" t="s">
        <v>1539</v>
      </c>
      <c r="AE91" s="689">
        <v>1156</v>
      </c>
      <c r="AF91" s="690">
        <v>1288</v>
      </c>
      <c r="AG91" s="541" t="s">
        <v>1056</v>
      </c>
      <c r="AK91" s="777"/>
    </row>
    <row r="92" spans="2:37" s="504" customFormat="1">
      <c r="B92" s="541"/>
      <c r="C92" s="559" t="s">
        <v>77</v>
      </c>
      <c r="D92" s="560"/>
      <c r="E92" s="560"/>
      <c r="F92" s="560"/>
      <c r="G92" s="560"/>
      <c r="H92" s="561"/>
      <c r="I92" s="1018" t="s">
        <v>1540</v>
      </c>
      <c r="J92" s="1019" t="s">
        <v>1541</v>
      </c>
      <c r="K92" s="1019" t="s">
        <v>1541</v>
      </c>
      <c r="L92" s="1019" t="s">
        <v>1541</v>
      </c>
      <c r="M92" s="1019" t="s">
        <v>1541</v>
      </c>
      <c r="N92" s="1019" t="s">
        <v>1541</v>
      </c>
      <c r="O92" s="1019" t="s">
        <v>1541</v>
      </c>
      <c r="P92" s="1019" t="s">
        <v>1541</v>
      </c>
      <c r="Q92" s="1019" t="s">
        <v>1541</v>
      </c>
      <c r="R92" s="1019" t="s">
        <v>1541</v>
      </c>
      <c r="S92" s="1019"/>
      <c r="T92" s="1019"/>
      <c r="U92" s="1019"/>
      <c r="V92" s="1019"/>
      <c r="W92" s="1019" t="s">
        <v>1541</v>
      </c>
      <c r="X92" s="1019" t="s">
        <v>1541</v>
      </c>
      <c r="Y92" s="1019" t="s">
        <v>1541</v>
      </c>
      <c r="Z92" s="1019" t="s">
        <v>1541</v>
      </c>
      <c r="AA92" s="1019" t="s">
        <v>1541</v>
      </c>
      <c r="AB92" s="1019" t="s">
        <v>1541</v>
      </c>
      <c r="AC92" s="1019" t="s">
        <v>1541</v>
      </c>
      <c r="AD92" s="1019" t="s">
        <v>1541</v>
      </c>
      <c r="AE92" s="691">
        <v>0</v>
      </c>
      <c r="AF92" s="690">
        <v>0</v>
      </c>
      <c r="AG92" s="541" t="s">
        <v>1056</v>
      </c>
      <c r="AK92" s="777"/>
    </row>
    <row r="93" spans="2:37" s="504" customFormat="1" ht="28.5" customHeight="1">
      <c r="B93" s="541"/>
      <c r="C93" s="559" t="s">
        <v>78</v>
      </c>
      <c r="D93" s="560"/>
      <c r="E93" s="560"/>
      <c r="F93" s="560"/>
      <c r="G93" s="560"/>
      <c r="H93" s="561"/>
      <c r="I93" s="1018" t="s">
        <v>1542</v>
      </c>
      <c r="J93" s="1019" t="s">
        <v>1543</v>
      </c>
      <c r="K93" s="1019" t="s">
        <v>1543</v>
      </c>
      <c r="L93" s="1019" t="s">
        <v>1543</v>
      </c>
      <c r="M93" s="1019" t="s">
        <v>1543</v>
      </c>
      <c r="N93" s="1019" t="s">
        <v>1543</v>
      </c>
      <c r="O93" s="1019" t="s">
        <v>1543</v>
      </c>
      <c r="P93" s="1019" t="s">
        <v>1543</v>
      </c>
      <c r="Q93" s="1019" t="s">
        <v>1543</v>
      </c>
      <c r="R93" s="1019" t="s">
        <v>1543</v>
      </c>
      <c r="S93" s="1019"/>
      <c r="T93" s="1019"/>
      <c r="U93" s="1019"/>
      <c r="V93" s="1019"/>
      <c r="W93" s="1019" t="s">
        <v>1543</v>
      </c>
      <c r="X93" s="1019" t="s">
        <v>1543</v>
      </c>
      <c r="Y93" s="1019" t="s">
        <v>1543</v>
      </c>
      <c r="Z93" s="1019" t="s">
        <v>1543</v>
      </c>
      <c r="AA93" s="1019" t="s">
        <v>1543</v>
      </c>
      <c r="AB93" s="1019" t="s">
        <v>1543</v>
      </c>
      <c r="AC93" s="1019" t="s">
        <v>1543</v>
      </c>
      <c r="AD93" s="1019" t="s">
        <v>1543</v>
      </c>
      <c r="AE93" s="689">
        <v>590</v>
      </c>
      <c r="AF93" s="690">
        <v>758</v>
      </c>
      <c r="AG93" s="541" t="s">
        <v>1056</v>
      </c>
      <c r="AK93" s="777"/>
    </row>
    <row r="94" spans="2:37" s="504" customFormat="1" ht="27.75" customHeight="1">
      <c r="B94" s="541" t="s">
        <v>1208</v>
      </c>
      <c r="C94" s="559" t="s">
        <v>79</v>
      </c>
      <c r="D94" s="560"/>
      <c r="E94" s="560"/>
      <c r="F94" s="560"/>
      <c r="G94" s="560"/>
      <c r="H94" s="561"/>
      <c r="I94" s="1018" t="s">
        <v>1544</v>
      </c>
      <c r="J94" s="1019" t="s">
        <v>1545</v>
      </c>
      <c r="K94" s="1019" t="s">
        <v>1545</v>
      </c>
      <c r="L94" s="1019" t="s">
        <v>1545</v>
      </c>
      <c r="M94" s="1019" t="s">
        <v>1545</v>
      </c>
      <c r="N94" s="1019" t="s">
        <v>1545</v>
      </c>
      <c r="O94" s="1019" t="s">
        <v>1545</v>
      </c>
      <c r="P94" s="1019" t="s">
        <v>1545</v>
      </c>
      <c r="Q94" s="1019" t="s">
        <v>1545</v>
      </c>
      <c r="R94" s="1019" t="s">
        <v>1545</v>
      </c>
      <c r="S94" s="1019"/>
      <c r="T94" s="1019"/>
      <c r="U94" s="1019"/>
      <c r="V94" s="1019"/>
      <c r="W94" s="1019" t="s">
        <v>1545</v>
      </c>
      <c r="X94" s="1019" t="s">
        <v>1545</v>
      </c>
      <c r="Y94" s="1019" t="s">
        <v>1545</v>
      </c>
      <c r="Z94" s="1019" t="s">
        <v>1545</v>
      </c>
      <c r="AA94" s="1019" t="s">
        <v>1545</v>
      </c>
      <c r="AB94" s="1019" t="s">
        <v>1545</v>
      </c>
      <c r="AC94" s="1019" t="s">
        <v>1545</v>
      </c>
      <c r="AD94" s="1019" t="s">
        <v>1545</v>
      </c>
      <c r="AE94" s="689">
        <v>316</v>
      </c>
      <c r="AF94" s="690">
        <v>264</v>
      </c>
      <c r="AG94" s="541" t="s">
        <v>1056</v>
      </c>
      <c r="AK94" s="777"/>
    </row>
    <row r="95" spans="2:37" s="504" customFormat="1">
      <c r="B95" s="541"/>
      <c r="C95" s="559" t="s">
        <v>80</v>
      </c>
      <c r="D95" s="560"/>
      <c r="E95" s="560"/>
      <c r="F95" s="560"/>
      <c r="G95" s="560"/>
      <c r="H95" s="561"/>
      <c r="I95" s="1018" t="s">
        <v>1546</v>
      </c>
      <c r="J95" s="1019" t="s">
        <v>1547</v>
      </c>
      <c r="K95" s="1019" t="s">
        <v>1547</v>
      </c>
      <c r="L95" s="1019" t="s">
        <v>1547</v>
      </c>
      <c r="M95" s="1019" t="s">
        <v>1547</v>
      </c>
      <c r="N95" s="1019" t="s">
        <v>1547</v>
      </c>
      <c r="O95" s="1019" t="s">
        <v>1547</v>
      </c>
      <c r="P95" s="1019" t="s">
        <v>1547</v>
      </c>
      <c r="Q95" s="1019" t="s">
        <v>1547</v>
      </c>
      <c r="R95" s="1019" t="s">
        <v>1547</v>
      </c>
      <c r="S95" s="1019"/>
      <c r="T95" s="1019"/>
      <c r="U95" s="1019"/>
      <c r="V95" s="1019"/>
      <c r="W95" s="1019" t="s">
        <v>1547</v>
      </c>
      <c r="X95" s="1019" t="s">
        <v>1547</v>
      </c>
      <c r="Y95" s="1019" t="s">
        <v>1547</v>
      </c>
      <c r="Z95" s="1019" t="s">
        <v>1547</v>
      </c>
      <c r="AA95" s="1019" t="s">
        <v>1547</v>
      </c>
      <c r="AB95" s="1019" t="s">
        <v>1547</v>
      </c>
      <c r="AC95" s="1019" t="s">
        <v>1547</v>
      </c>
      <c r="AD95" s="1019" t="s">
        <v>1547</v>
      </c>
      <c r="AE95" s="689">
        <v>0</v>
      </c>
      <c r="AF95" s="690">
        <v>0</v>
      </c>
      <c r="AG95" s="541" t="s">
        <v>1056</v>
      </c>
      <c r="AK95" s="777"/>
    </row>
    <row r="96" spans="2:37" s="504" customFormat="1">
      <c r="B96" s="541" t="s">
        <v>1208</v>
      </c>
      <c r="C96" s="559" t="s">
        <v>81</v>
      </c>
      <c r="D96" s="560"/>
      <c r="E96" s="560"/>
      <c r="F96" s="560"/>
      <c r="G96" s="560"/>
      <c r="H96" s="561"/>
      <c r="I96" s="1018" t="s">
        <v>1548</v>
      </c>
      <c r="J96" s="1019" t="s">
        <v>1549</v>
      </c>
      <c r="K96" s="1019" t="s">
        <v>1549</v>
      </c>
      <c r="L96" s="1019" t="s">
        <v>1549</v>
      </c>
      <c r="M96" s="1019" t="s">
        <v>1549</v>
      </c>
      <c r="N96" s="1019" t="s">
        <v>1549</v>
      </c>
      <c r="O96" s="1019" t="s">
        <v>1549</v>
      </c>
      <c r="P96" s="1019" t="s">
        <v>1549</v>
      </c>
      <c r="Q96" s="1019" t="s">
        <v>1549</v>
      </c>
      <c r="R96" s="1019" t="s">
        <v>1549</v>
      </c>
      <c r="S96" s="1019"/>
      <c r="T96" s="1019"/>
      <c r="U96" s="1019"/>
      <c r="V96" s="1019"/>
      <c r="W96" s="1019" t="s">
        <v>1549</v>
      </c>
      <c r="X96" s="1019" t="s">
        <v>1549</v>
      </c>
      <c r="Y96" s="1019" t="s">
        <v>1549</v>
      </c>
      <c r="Z96" s="1019" t="s">
        <v>1549</v>
      </c>
      <c r="AA96" s="1019" t="s">
        <v>1549</v>
      </c>
      <c r="AB96" s="1019" t="s">
        <v>1549</v>
      </c>
      <c r="AC96" s="1019" t="s">
        <v>1549</v>
      </c>
      <c r="AD96" s="1019" t="s">
        <v>1549</v>
      </c>
      <c r="AE96" s="689">
        <v>0</v>
      </c>
      <c r="AF96" s="690">
        <v>0</v>
      </c>
      <c r="AG96" s="541" t="s">
        <v>1056</v>
      </c>
      <c r="AK96" s="777"/>
    </row>
    <row r="97" spans="2:37" s="504" customFormat="1">
      <c r="B97" s="573"/>
      <c r="C97" s="542" t="s">
        <v>1550</v>
      </c>
      <c r="D97" s="543"/>
      <c r="E97" s="543"/>
      <c r="F97" s="543"/>
      <c r="G97" s="543"/>
      <c r="H97" s="544"/>
      <c r="I97" s="993" t="s">
        <v>1551</v>
      </c>
      <c r="J97" s="994" t="s">
        <v>1552</v>
      </c>
      <c r="K97" s="994" t="s">
        <v>1552</v>
      </c>
      <c r="L97" s="994" t="s">
        <v>1552</v>
      </c>
      <c r="M97" s="994" t="s">
        <v>1552</v>
      </c>
      <c r="N97" s="994" t="s">
        <v>1552</v>
      </c>
      <c r="O97" s="994" t="s">
        <v>1552</v>
      </c>
      <c r="P97" s="994" t="s">
        <v>1552</v>
      </c>
      <c r="Q97" s="994" t="s">
        <v>1552</v>
      </c>
      <c r="R97" s="994" t="s">
        <v>1552</v>
      </c>
      <c r="S97" s="994"/>
      <c r="T97" s="994"/>
      <c r="U97" s="994"/>
      <c r="V97" s="994"/>
      <c r="W97" s="994" t="s">
        <v>1552</v>
      </c>
      <c r="X97" s="994" t="s">
        <v>1552</v>
      </c>
      <c r="Y97" s="994" t="s">
        <v>1552</v>
      </c>
      <c r="Z97" s="994" t="s">
        <v>1552</v>
      </c>
      <c r="AA97" s="994" t="s">
        <v>1552</v>
      </c>
      <c r="AB97" s="994" t="s">
        <v>1552</v>
      </c>
      <c r="AC97" s="994" t="s">
        <v>1552</v>
      </c>
      <c r="AD97" s="994" t="s">
        <v>1552</v>
      </c>
      <c r="AE97" s="687">
        <v>1581</v>
      </c>
      <c r="AF97" s="711">
        <v>2655</v>
      </c>
      <c r="AG97" s="541" t="s">
        <v>1056</v>
      </c>
      <c r="AH97" s="546"/>
      <c r="AK97" s="777"/>
    </row>
    <row r="98" spans="2:37" s="504" customFormat="1">
      <c r="B98" s="573"/>
      <c r="C98" s="563" t="s">
        <v>82</v>
      </c>
      <c r="D98" s="564"/>
      <c r="E98" s="564"/>
      <c r="F98" s="564"/>
      <c r="G98" s="564"/>
      <c r="H98" s="565"/>
      <c r="I98" s="1014" t="s">
        <v>1553</v>
      </c>
      <c r="J98" s="1015" t="s">
        <v>1554</v>
      </c>
      <c r="K98" s="1015" t="s">
        <v>1554</v>
      </c>
      <c r="L98" s="1015" t="s">
        <v>1554</v>
      </c>
      <c r="M98" s="1015" t="s">
        <v>1554</v>
      </c>
      <c r="N98" s="1015" t="s">
        <v>1554</v>
      </c>
      <c r="O98" s="1015" t="s">
        <v>1554</v>
      </c>
      <c r="P98" s="1015" t="s">
        <v>1554</v>
      </c>
      <c r="Q98" s="1015" t="s">
        <v>1554</v>
      </c>
      <c r="R98" s="1015" t="s">
        <v>1554</v>
      </c>
      <c r="S98" s="1015"/>
      <c r="T98" s="1015"/>
      <c r="U98" s="1015"/>
      <c r="V98" s="1015"/>
      <c r="W98" s="1015" t="s">
        <v>1554</v>
      </c>
      <c r="X98" s="1015" t="s">
        <v>1554</v>
      </c>
      <c r="Y98" s="1015" t="s">
        <v>1554</v>
      </c>
      <c r="Z98" s="1015" t="s">
        <v>1554</v>
      </c>
      <c r="AA98" s="1015" t="s">
        <v>1554</v>
      </c>
      <c r="AB98" s="1015" t="s">
        <v>1554</v>
      </c>
      <c r="AC98" s="1015" t="s">
        <v>1554</v>
      </c>
      <c r="AD98" s="1015" t="s">
        <v>1554</v>
      </c>
      <c r="AE98" s="689">
        <v>0</v>
      </c>
      <c r="AF98" s="690">
        <v>203</v>
      </c>
      <c r="AG98" s="541" t="s">
        <v>1056</v>
      </c>
      <c r="AK98" s="777"/>
    </row>
    <row r="99" spans="2:37" s="504" customFormat="1">
      <c r="B99" s="574"/>
      <c r="C99" s="563" t="s">
        <v>1555</v>
      </c>
      <c r="D99" s="564"/>
      <c r="E99" s="564"/>
      <c r="F99" s="564"/>
      <c r="G99" s="564"/>
      <c r="H99" s="565"/>
      <c r="I99" s="1014" t="s">
        <v>1556</v>
      </c>
      <c r="J99" s="1015" t="s">
        <v>1557</v>
      </c>
      <c r="K99" s="1015" t="s">
        <v>1557</v>
      </c>
      <c r="L99" s="1015" t="s">
        <v>1557</v>
      </c>
      <c r="M99" s="1015" t="s">
        <v>1557</v>
      </c>
      <c r="N99" s="1015" t="s">
        <v>1557</v>
      </c>
      <c r="O99" s="1015" t="s">
        <v>1557</v>
      </c>
      <c r="P99" s="1015" t="s">
        <v>1557</v>
      </c>
      <c r="Q99" s="1015" t="s">
        <v>1557</v>
      </c>
      <c r="R99" s="1015" t="s">
        <v>1557</v>
      </c>
      <c r="S99" s="1015"/>
      <c r="T99" s="1015"/>
      <c r="U99" s="1015"/>
      <c r="V99" s="1015"/>
      <c r="W99" s="1015" t="s">
        <v>1557</v>
      </c>
      <c r="X99" s="1015" t="s">
        <v>1557</v>
      </c>
      <c r="Y99" s="1015" t="s">
        <v>1557</v>
      </c>
      <c r="Z99" s="1015" t="s">
        <v>1557</v>
      </c>
      <c r="AA99" s="1015" t="s">
        <v>1557</v>
      </c>
      <c r="AB99" s="1015" t="s">
        <v>1557</v>
      </c>
      <c r="AC99" s="1015" t="s">
        <v>1557</v>
      </c>
      <c r="AD99" s="1015" t="s">
        <v>1557</v>
      </c>
      <c r="AE99" s="697">
        <v>0</v>
      </c>
      <c r="AF99" s="714">
        <v>1000</v>
      </c>
      <c r="AG99" s="541" t="s">
        <v>1056</v>
      </c>
      <c r="AH99" s="546"/>
      <c r="AK99" s="777"/>
    </row>
    <row r="100" spans="2:37" s="504" customFormat="1" ht="27.75" customHeight="1">
      <c r="B100" s="574"/>
      <c r="C100" s="559" t="s">
        <v>83</v>
      </c>
      <c r="D100" s="560"/>
      <c r="E100" s="560"/>
      <c r="F100" s="560"/>
      <c r="G100" s="560"/>
      <c r="H100" s="561"/>
      <c r="I100" s="1018" t="s">
        <v>1558</v>
      </c>
      <c r="J100" s="1019" t="s">
        <v>1559</v>
      </c>
      <c r="K100" s="1019" t="s">
        <v>1559</v>
      </c>
      <c r="L100" s="1019" t="s">
        <v>1559</v>
      </c>
      <c r="M100" s="1019" t="s">
        <v>1559</v>
      </c>
      <c r="N100" s="1019" t="s">
        <v>1559</v>
      </c>
      <c r="O100" s="1019" t="s">
        <v>1559</v>
      </c>
      <c r="P100" s="1019" t="s">
        <v>1559</v>
      </c>
      <c r="Q100" s="1019" t="s">
        <v>1559</v>
      </c>
      <c r="R100" s="1019" t="s">
        <v>1559</v>
      </c>
      <c r="S100" s="1019"/>
      <c r="T100" s="1019"/>
      <c r="U100" s="1019"/>
      <c r="V100" s="1019"/>
      <c r="W100" s="1019" t="s">
        <v>1559</v>
      </c>
      <c r="X100" s="1019" t="s">
        <v>1559</v>
      </c>
      <c r="Y100" s="1019" t="s">
        <v>1559</v>
      </c>
      <c r="Z100" s="1019" t="s">
        <v>1559</v>
      </c>
      <c r="AA100" s="1019" t="s">
        <v>1559</v>
      </c>
      <c r="AB100" s="1019" t="s">
        <v>1559</v>
      </c>
      <c r="AC100" s="1019" t="s">
        <v>1559</v>
      </c>
      <c r="AD100" s="1019" t="s">
        <v>1559</v>
      </c>
      <c r="AE100" s="689">
        <v>0</v>
      </c>
      <c r="AF100" s="690">
        <v>0</v>
      </c>
      <c r="AG100" s="541" t="s">
        <v>1056</v>
      </c>
      <c r="AK100" s="777"/>
    </row>
    <row r="101" spans="2:37" s="504" customFormat="1">
      <c r="B101" s="574"/>
      <c r="C101" s="559" t="s">
        <v>84</v>
      </c>
      <c r="D101" s="560"/>
      <c r="E101" s="560"/>
      <c r="F101" s="560"/>
      <c r="G101" s="560"/>
      <c r="H101" s="561"/>
      <c r="I101" s="1018" t="s">
        <v>1560</v>
      </c>
      <c r="J101" s="1019" t="s">
        <v>1561</v>
      </c>
      <c r="K101" s="1019" t="s">
        <v>1561</v>
      </c>
      <c r="L101" s="1019" t="s">
        <v>1561</v>
      </c>
      <c r="M101" s="1019" t="s">
        <v>1561</v>
      </c>
      <c r="N101" s="1019" t="s">
        <v>1561</v>
      </c>
      <c r="O101" s="1019" t="s">
        <v>1561</v>
      </c>
      <c r="P101" s="1019" t="s">
        <v>1561</v>
      </c>
      <c r="Q101" s="1019" t="s">
        <v>1561</v>
      </c>
      <c r="R101" s="1019" t="s">
        <v>1561</v>
      </c>
      <c r="S101" s="1019"/>
      <c r="T101" s="1019"/>
      <c r="U101" s="1019"/>
      <c r="V101" s="1019"/>
      <c r="W101" s="1019" t="s">
        <v>1561</v>
      </c>
      <c r="X101" s="1019" t="s">
        <v>1561</v>
      </c>
      <c r="Y101" s="1019" t="s">
        <v>1561</v>
      </c>
      <c r="Z101" s="1019" t="s">
        <v>1561</v>
      </c>
      <c r="AA101" s="1019" t="s">
        <v>1561</v>
      </c>
      <c r="AB101" s="1019" t="s">
        <v>1561</v>
      </c>
      <c r="AC101" s="1019" t="s">
        <v>1561</v>
      </c>
      <c r="AD101" s="1019" t="s">
        <v>1561</v>
      </c>
      <c r="AE101" s="689">
        <v>0</v>
      </c>
      <c r="AF101" s="690">
        <v>1000</v>
      </c>
      <c r="AG101" s="541" t="s">
        <v>1056</v>
      </c>
      <c r="AK101" s="777"/>
    </row>
    <row r="102" spans="2:37" s="504" customFormat="1">
      <c r="B102" s="575" t="s">
        <v>1208</v>
      </c>
      <c r="C102" s="563" t="s">
        <v>1562</v>
      </c>
      <c r="D102" s="564"/>
      <c r="E102" s="564"/>
      <c r="F102" s="564"/>
      <c r="G102" s="564"/>
      <c r="H102" s="565"/>
      <c r="I102" s="1014" t="s">
        <v>1563</v>
      </c>
      <c r="J102" s="1015" t="s">
        <v>1564</v>
      </c>
      <c r="K102" s="1015" t="s">
        <v>1564</v>
      </c>
      <c r="L102" s="1015" t="s">
        <v>1564</v>
      </c>
      <c r="M102" s="1015" t="s">
        <v>1564</v>
      </c>
      <c r="N102" s="1015" t="s">
        <v>1564</v>
      </c>
      <c r="O102" s="1015" t="s">
        <v>1564</v>
      </c>
      <c r="P102" s="1015" t="s">
        <v>1564</v>
      </c>
      <c r="Q102" s="1015" t="s">
        <v>1564</v>
      </c>
      <c r="R102" s="1015" t="s">
        <v>1564</v>
      </c>
      <c r="S102" s="1015"/>
      <c r="T102" s="1015"/>
      <c r="U102" s="1015"/>
      <c r="V102" s="1015"/>
      <c r="W102" s="1015" t="s">
        <v>1564</v>
      </c>
      <c r="X102" s="1015" t="s">
        <v>1564</v>
      </c>
      <c r="Y102" s="1015" t="s">
        <v>1564</v>
      </c>
      <c r="Z102" s="1015" t="s">
        <v>1564</v>
      </c>
      <c r="AA102" s="1015" t="s">
        <v>1564</v>
      </c>
      <c r="AB102" s="1015" t="s">
        <v>1564</v>
      </c>
      <c r="AC102" s="1015" t="s">
        <v>1564</v>
      </c>
      <c r="AD102" s="1015" t="s">
        <v>1564</v>
      </c>
      <c r="AE102" s="698">
        <v>771</v>
      </c>
      <c r="AF102" s="715">
        <v>767</v>
      </c>
      <c r="AG102" s="541" t="s">
        <v>1056</v>
      </c>
      <c r="AH102" s="546"/>
      <c r="AK102" s="777"/>
    </row>
    <row r="103" spans="2:37" s="504" customFormat="1" ht="27" customHeight="1">
      <c r="B103" s="541" t="s">
        <v>1208</v>
      </c>
      <c r="C103" s="553" t="s">
        <v>85</v>
      </c>
      <c r="D103" s="560"/>
      <c r="E103" s="560"/>
      <c r="F103" s="560"/>
      <c r="G103" s="560"/>
      <c r="H103" s="561"/>
      <c r="I103" s="1018" t="s">
        <v>1565</v>
      </c>
      <c r="J103" s="1019" t="s">
        <v>1566</v>
      </c>
      <c r="K103" s="1019" t="s">
        <v>1566</v>
      </c>
      <c r="L103" s="1019" t="s">
        <v>1566</v>
      </c>
      <c r="M103" s="1019" t="s">
        <v>1566</v>
      </c>
      <c r="N103" s="1019" t="s">
        <v>1566</v>
      </c>
      <c r="O103" s="1019" t="s">
        <v>1566</v>
      </c>
      <c r="P103" s="1019" t="s">
        <v>1566</v>
      </c>
      <c r="Q103" s="1019" t="s">
        <v>1566</v>
      </c>
      <c r="R103" s="1019" t="s">
        <v>1566</v>
      </c>
      <c r="S103" s="1019"/>
      <c r="T103" s="1019"/>
      <c r="U103" s="1019"/>
      <c r="V103" s="1019"/>
      <c r="W103" s="1019" t="s">
        <v>1566</v>
      </c>
      <c r="X103" s="1019" t="s">
        <v>1566</v>
      </c>
      <c r="Y103" s="1019" t="s">
        <v>1566</v>
      </c>
      <c r="Z103" s="1019" t="s">
        <v>1566</v>
      </c>
      <c r="AA103" s="1019" t="s">
        <v>1566</v>
      </c>
      <c r="AB103" s="1019" t="s">
        <v>1566</v>
      </c>
      <c r="AC103" s="1019" t="s">
        <v>1566</v>
      </c>
      <c r="AD103" s="1019" t="s">
        <v>1566</v>
      </c>
      <c r="AE103" s="689">
        <v>685</v>
      </c>
      <c r="AF103" s="690">
        <v>681</v>
      </c>
      <c r="AG103" s="541" t="s">
        <v>1056</v>
      </c>
      <c r="AK103" s="777"/>
    </row>
    <row r="104" spans="2:37" s="504" customFormat="1">
      <c r="B104" s="541" t="s">
        <v>1208</v>
      </c>
      <c r="C104" s="553" t="s">
        <v>86</v>
      </c>
      <c r="D104" s="560"/>
      <c r="E104" s="560"/>
      <c r="F104" s="560"/>
      <c r="G104" s="560"/>
      <c r="H104" s="561"/>
      <c r="I104" s="1018" t="s">
        <v>1567</v>
      </c>
      <c r="J104" s="1019" t="s">
        <v>1568</v>
      </c>
      <c r="K104" s="1019" t="s">
        <v>1568</v>
      </c>
      <c r="L104" s="1019" t="s">
        <v>1568</v>
      </c>
      <c r="M104" s="1019" t="s">
        <v>1568</v>
      </c>
      <c r="N104" s="1019" t="s">
        <v>1568</v>
      </c>
      <c r="O104" s="1019" t="s">
        <v>1568</v>
      </c>
      <c r="P104" s="1019" t="s">
        <v>1568</v>
      </c>
      <c r="Q104" s="1019" t="s">
        <v>1568</v>
      </c>
      <c r="R104" s="1019" t="s">
        <v>1568</v>
      </c>
      <c r="S104" s="1019"/>
      <c r="T104" s="1019"/>
      <c r="U104" s="1019"/>
      <c r="V104" s="1019"/>
      <c r="W104" s="1019" t="s">
        <v>1568</v>
      </c>
      <c r="X104" s="1019" t="s">
        <v>1568</v>
      </c>
      <c r="Y104" s="1019" t="s">
        <v>1568</v>
      </c>
      <c r="Z104" s="1019" t="s">
        <v>1568</v>
      </c>
      <c r="AA104" s="1019" t="s">
        <v>1568</v>
      </c>
      <c r="AB104" s="1019" t="s">
        <v>1568</v>
      </c>
      <c r="AC104" s="1019" t="s">
        <v>1568</v>
      </c>
      <c r="AD104" s="1019" t="s">
        <v>1568</v>
      </c>
      <c r="AE104" s="691">
        <v>0</v>
      </c>
      <c r="AF104" s="690">
        <v>0</v>
      </c>
      <c r="AG104" s="541" t="s">
        <v>1056</v>
      </c>
      <c r="AK104" s="777"/>
    </row>
    <row r="105" spans="2:37" s="504" customFormat="1">
      <c r="B105" s="541" t="s">
        <v>1208</v>
      </c>
      <c r="C105" s="553" t="s">
        <v>87</v>
      </c>
      <c r="D105" s="560"/>
      <c r="E105" s="560"/>
      <c r="F105" s="560"/>
      <c r="G105" s="560"/>
      <c r="H105" s="561"/>
      <c r="I105" s="1018" t="s">
        <v>1569</v>
      </c>
      <c r="J105" s="1019" t="s">
        <v>1570</v>
      </c>
      <c r="K105" s="1019" t="s">
        <v>1570</v>
      </c>
      <c r="L105" s="1019" t="s">
        <v>1570</v>
      </c>
      <c r="M105" s="1019" t="s">
        <v>1570</v>
      </c>
      <c r="N105" s="1019" t="s">
        <v>1570</v>
      </c>
      <c r="O105" s="1019" t="s">
        <v>1570</v>
      </c>
      <c r="P105" s="1019" t="s">
        <v>1570</v>
      </c>
      <c r="Q105" s="1019" t="s">
        <v>1570</v>
      </c>
      <c r="R105" s="1019" t="s">
        <v>1570</v>
      </c>
      <c r="S105" s="1019"/>
      <c r="T105" s="1019"/>
      <c r="U105" s="1019"/>
      <c r="V105" s="1019"/>
      <c r="W105" s="1019" t="s">
        <v>1570</v>
      </c>
      <c r="X105" s="1019" t="s">
        <v>1570</v>
      </c>
      <c r="Y105" s="1019" t="s">
        <v>1570</v>
      </c>
      <c r="Z105" s="1019" t="s">
        <v>1570</v>
      </c>
      <c r="AA105" s="1019" t="s">
        <v>1570</v>
      </c>
      <c r="AB105" s="1019" t="s">
        <v>1570</v>
      </c>
      <c r="AC105" s="1019" t="s">
        <v>1570</v>
      </c>
      <c r="AD105" s="1019" t="s">
        <v>1570</v>
      </c>
      <c r="AE105" s="689">
        <v>86</v>
      </c>
      <c r="AF105" s="690">
        <v>86</v>
      </c>
      <c r="AG105" s="541" t="s">
        <v>1056</v>
      </c>
      <c r="AK105" s="777"/>
    </row>
    <row r="106" spans="2:37" s="504" customFormat="1">
      <c r="B106" s="541"/>
      <c r="C106" s="567" t="s">
        <v>1571</v>
      </c>
      <c r="D106" s="564"/>
      <c r="E106" s="564"/>
      <c r="F106" s="564"/>
      <c r="G106" s="564"/>
      <c r="H106" s="565"/>
      <c r="I106" s="1014" t="s">
        <v>1572</v>
      </c>
      <c r="J106" s="1015" t="s">
        <v>1573</v>
      </c>
      <c r="K106" s="1015" t="s">
        <v>1573</v>
      </c>
      <c r="L106" s="1015" t="s">
        <v>1573</v>
      </c>
      <c r="M106" s="1015" t="s">
        <v>1573</v>
      </c>
      <c r="N106" s="1015" t="s">
        <v>1573</v>
      </c>
      <c r="O106" s="1015" t="s">
        <v>1573</v>
      </c>
      <c r="P106" s="1015" t="s">
        <v>1573</v>
      </c>
      <c r="Q106" s="1015" t="s">
        <v>1573</v>
      </c>
      <c r="R106" s="1015" t="s">
        <v>1573</v>
      </c>
      <c r="S106" s="1015"/>
      <c r="T106" s="1015"/>
      <c r="U106" s="1015"/>
      <c r="V106" s="1015"/>
      <c r="W106" s="1015" t="s">
        <v>1573</v>
      </c>
      <c r="X106" s="1015" t="s">
        <v>1573</v>
      </c>
      <c r="Y106" s="1015" t="s">
        <v>1573</v>
      </c>
      <c r="Z106" s="1015" t="s">
        <v>1573</v>
      </c>
      <c r="AA106" s="1015" t="s">
        <v>1573</v>
      </c>
      <c r="AB106" s="1015" t="s">
        <v>1573</v>
      </c>
      <c r="AC106" s="1015" t="s">
        <v>1573</v>
      </c>
      <c r="AD106" s="1015" t="s">
        <v>1573</v>
      </c>
      <c r="AE106" s="698">
        <v>371</v>
      </c>
      <c r="AF106" s="715">
        <v>170</v>
      </c>
      <c r="AG106" s="541" t="s">
        <v>1056</v>
      </c>
      <c r="AH106" s="546"/>
      <c r="AK106" s="777"/>
    </row>
    <row r="107" spans="2:37" s="504" customFormat="1" ht="24.75" customHeight="1">
      <c r="B107" s="541"/>
      <c r="C107" s="553" t="s">
        <v>88</v>
      </c>
      <c r="D107" s="560"/>
      <c r="E107" s="560"/>
      <c r="F107" s="560"/>
      <c r="G107" s="560"/>
      <c r="H107" s="561"/>
      <c r="I107" s="1018" t="s">
        <v>1574</v>
      </c>
      <c r="J107" s="1019" t="s">
        <v>1575</v>
      </c>
      <c r="K107" s="1019" t="s">
        <v>1575</v>
      </c>
      <c r="L107" s="1019" t="s">
        <v>1575</v>
      </c>
      <c r="M107" s="1019" t="s">
        <v>1575</v>
      </c>
      <c r="N107" s="1019" t="s">
        <v>1575</v>
      </c>
      <c r="O107" s="1019" t="s">
        <v>1575</v>
      </c>
      <c r="P107" s="1019" t="s">
        <v>1575</v>
      </c>
      <c r="Q107" s="1019" t="s">
        <v>1575</v>
      </c>
      <c r="R107" s="1019" t="s">
        <v>1575</v>
      </c>
      <c r="S107" s="1019"/>
      <c r="T107" s="1019"/>
      <c r="U107" s="1019"/>
      <c r="V107" s="1019"/>
      <c r="W107" s="1019" t="s">
        <v>1575</v>
      </c>
      <c r="X107" s="1019" t="s">
        <v>1575</v>
      </c>
      <c r="Y107" s="1019" t="s">
        <v>1575</v>
      </c>
      <c r="Z107" s="1019" t="s">
        <v>1575</v>
      </c>
      <c r="AA107" s="1019" t="s">
        <v>1575</v>
      </c>
      <c r="AB107" s="1019" t="s">
        <v>1575</v>
      </c>
      <c r="AC107" s="1019" t="s">
        <v>1575</v>
      </c>
      <c r="AD107" s="1019" t="s">
        <v>1575</v>
      </c>
      <c r="AE107" s="689">
        <v>184</v>
      </c>
      <c r="AF107" s="690">
        <v>156</v>
      </c>
      <c r="AG107" s="541" t="s">
        <v>1056</v>
      </c>
      <c r="AK107" s="777"/>
    </row>
    <row r="108" spans="2:37" s="504" customFormat="1">
      <c r="B108" s="541"/>
      <c r="C108" s="553" t="s">
        <v>1576</v>
      </c>
      <c r="D108" s="560"/>
      <c r="E108" s="560"/>
      <c r="F108" s="560"/>
      <c r="G108" s="560"/>
      <c r="H108" s="561"/>
      <c r="I108" s="1018" t="s">
        <v>1577</v>
      </c>
      <c r="J108" s="1019" t="s">
        <v>1578</v>
      </c>
      <c r="K108" s="1019" t="s">
        <v>1578</v>
      </c>
      <c r="L108" s="1019" t="s">
        <v>1578</v>
      </c>
      <c r="M108" s="1019" t="s">
        <v>1578</v>
      </c>
      <c r="N108" s="1019" t="s">
        <v>1578</v>
      </c>
      <c r="O108" s="1019" t="s">
        <v>1578</v>
      </c>
      <c r="P108" s="1019" t="s">
        <v>1578</v>
      </c>
      <c r="Q108" s="1019" t="s">
        <v>1578</v>
      </c>
      <c r="R108" s="1019" t="s">
        <v>1578</v>
      </c>
      <c r="S108" s="1019"/>
      <c r="T108" s="1019"/>
      <c r="U108" s="1019"/>
      <c r="V108" s="1019"/>
      <c r="W108" s="1019" t="s">
        <v>1578</v>
      </c>
      <c r="X108" s="1019" t="s">
        <v>1578</v>
      </c>
      <c r="Y108" s="1019" t="s">
        <v>1578</v>
      </c>
      <c r="Z108" s="1019" t="s">
        <v>1578</v>
      </c>
      <c r="AA108" s="1019" t="s">
        <v>1578</v>
      </c>
      <c r="AB108" s="1019" t="s">
        <v>1578</v>
      </c>
      <c r="AC108" s="1019" t="s">
        <v>1578</v>
      </c>
      <c r="AD108" s="1019" t="s">
        <v>1578</v>
      </c>
      <c r="AE108" s="691">
        <v>0</v>
      </c>
      <c r="AF108" s="690">
        <v>0</v>
      </c>
      <c r="AG108" s="541" t="s">
        <v>1056</v>
      </c>
      <c r="AK108" s="777"/>
    </row>
    <row r="109" spans="2:37" s="504" customFormat="1">
      <c r="B109" s="541"/>
      <c r="C109" s="559" t="s">
        <v>89</v>
      </c>
      <c r="D109" s="560"/>
      <c r="E109" s="560"/>
      <c r="F109" s="560"/>
      <c r="G109" s="560"/>
      <c r="H109" s="561"/>
      <c r="I109" s="1018" t="s">
        <v>1579</v>
      </c>
      <c r="J109" s="1019" t="s">
        <v>1580</v>
      </c>
      <c r="K109" s="1019" t="s">
        <v>1580</v>
      </c>
      <c r="L109" s="1019" t="s">
        <v>1580</v>
      </c>
      <c r="M109" s="1019" t="s">
        <v>1580</v>
      </c>
      <c r="N109" s="1019" t="s">
        <v>1580</v>
      </c>
      <c r="O109" s="1019" t="s">
        <v>1580</v>
      </c>
      <c r="P109" s="1019" t="s">
        <v>1580</v>
      </c>
      <c r="Q109" s="1019" t="s">
        <v>1580</v>
      </c>
      <c r="R109" s="1019" t="s">
        <v>1580</v>
      </c>
      <c r="S109" s="1019"/>
      <c r="T109" s="1019"/>
      <c r="U109" s="1019"/>
      <c r="V109" s="1019"/>
      <c r="W109" s="1019" t="s">
        <v>1580</v>
      </c>
      <c r="X109" s="1019" t="s">
        <v>1580</v>
      </c>
      <c r="Y109" s="1019" t="s">
        <v>1580</v>
      </c>
      <c r="Z109" s="1019" t="s">
        <v>1580</v>
      </c>
      <c r="AA109" s="1019" t="s">
        <v>1580</v>
      </c>
      <c r="AB109" s="1019" t="s">
        <v>1580</v>
      </c>
      <c r="AC109" s="1019" t="s">
        <v>1580</v>
      </c>
      <c r="AD109" s="1019" t="s">
        <v>1580</v>
      </c>
      <c r="AE109" s="689">
        <v>187</v>
      </c>
      <c r="AF109" s="690">
        <v>14</v>
      </c>
      <c r="AG109" s="541" t="s">
        <v>1056</v>
      </c>
      <c r="AK109" s="777"/>
    </row>
    <row r="110" spans="2:37" s="504" customFormat="1">
      <c r="B110" s="541"/>
      <c r="C110" s="563" t="s">
        <v>1581</v>
      </c>
      <c r="D110" s="564"/>
      <c r="E110" s="564"/>
      <c r="F110" s="564"/>
      <c r="G110" s="564"/>
      <c r="H110" s="565"/>
      <c r="I110" s="1014" t="s">
        <v>1582</v>
      </c>
      <c r="J110" s="1015" t="s">
        <v>1583</v>
      </c>
      <c r="K110" s="1015" t="s">
        <v>1583</v>
      </c>
      <c r="L110" s="1015" t="s">
        <v>1583</v>
      </c>
      <c r="M110" s="1015" t="s">
        <v>1583</v>
      </c>
      <c r="N110" s="1015" t="s">
        <v>1583</v>
      </c>
      <c r="O110" s="1015" t="s">
        <v>1583</v>
      </c>
      <c r="P110" s="1015" t="s">
        <v>1583</v>
      </c>
      <c r="Q110" s="1015" t="s">
        <v>1583</v>
      </c>
      <c r="R110" s="1015" t="s">
        <v>1583</v>
      </c>
      <c r="S110" s="1015"/>
      <c r="T110" s="1015"/>
      <c r="U110" s="1015"/>
      <c r="V110" s="1015"/>
      <c r="W110" s="1015" t="s">
        <v>1583</v>
      </c>
      <c r="X110" s="1015" t="s">
        <v>1583</v>
      </c>
      <c r="Y110" s="1015" t="s">
        <v>1583</v>
      </c>
      <c r="Z110" s="1015" t="s">
        <v>1583</v>
      </c>
      <c r="AA110" s="1015" t="s">
        <v>1583</v>
      </c>
      <c r="AB110" s="1015" t="s">
        <v>1583</v>
      </c>
      <c r="AC110" s="1015" t="s">
        <v>1583</v>
      </c>
      <c r="AD110" s="1015" t="s">
        <v>1583</v>
      </c>
      <c r="AE110" s="695">
        <v>439</v>
      </c>
      <c r="AF110" s="712">
        <v>515</v>
      </c>
      <c r="AG110" s="541" t="s">
        <v>1056</v>
      </c>
      <c r="AH110" s="546"/>
      <c r="AK110" s="777"/>
    </row>
    <row r="111" spans="2:37" s="504" customFormat="1">
      <c r="B111" s="541"/>
      <c r="C111" s="559" t="s">
        <v>1584</v>
      </c>
      <c r="D111" s="560"/>
      <c r="E111" s="560"/>
      <c r="F111" s="560"/>
      <c r="G111" s="560"/>
      <c r="H111" s="561"/>
      <c r="I111" s="1018" t="s">
        <v>1585</v>
      </c>
      <c r="J111" s="1019" t="s">
        <v>1583</v>
      </c>
      <c r="K111" s="1019" t="s">
        <v>1583</v>
      </c>
      <c r="L111" s="1019" t="s">
        <v>1583</v>
      </c>
      <c r="M111" s="1019" t="s">
        <v>1583</v>
      </c>
      <c r="N111" s="1019" t="s">
        <v>1583</v>
      </c>
      <c r="O111" s="1019" t="s">
        <v>1583</v>
      </c>
      <c r="P111" s="1019" t="s">
        <v>1583</v>
      </c>
      <c r="Q111" s="1019" t="s">
        <v>1583</v>
      </c>
      <c r="R111" s="1019" t="s">
        <v>1583</v>
      </c>
      <c r="S111" s="1019"/>
      <c r="T111" s="1019"/>
      <c r="U111" s="1019"/>
      <c r="V111" s="1019"/>
      <c r="W111" s="1019" t="s">
        <v>1583</v>
      </c>
      <c r="X111" s="1019" t="s">
        <v>1583</v>
      </c>
      <c r="Y111" s="1019" t="s">
        <v>1583</v>
      </c>
      <c r="Z111" s="1019" t="s">
        <v>1583</v>
      </c>
      <c r="AA111" s="1019" t="s">
        <v>1583</v>
      </c>
      <c r="AB111" s="1019" t="s">
        <v>1583</v>
      </c>
      <c r="AC111" s="1019" t="s">
        <v>1583</v>
      </c>
      <c r="AD111" s="1019" t="s">
        <v>1583</v>
      </c>
      <c r="AE111" s="696">
        <v>0</v>
      </c>
      <c r="AF111" s="713">
        <v>0</v>
      </c>
      <c r="AG111" s="541" t="s">
        <v>1056</v>
      </c>
      <c r="AH111" s="546"/>
      <c r="AK111" s="777"/>
    </row>
    <row r="112" spans="2:37" s="504" customFormat="1">
      <c r="B112" s="541"/>
      <c r="C112" s="570" t="s">
        <v>90</v>
      </c>
      <c r="D112" s="571"/>
      <c r="E112" s="571"/>
      <c r="F112" s="571"/>
      <c r="G112" s="571"/>
      <c r="H112" s="572"/>
      <c r="I112" s="1020" t="s">
        <v>1586</v>
      </c>
      <c r="J112" s="1021" t="s">
        <v>1492</v>
      </c>
      <c r="K112" s="1021" t="s">
        <v>1492</v>
      </c>
      <c r="L112" s="1021" t="s">
        <v>1492</v>
      </c>
      <c r="M112" s="1021" t="s">
        <v>1492</v>
      </c>
      <c r="N112" s="1021" t="s">
        <v>1492</v>
      </c>
      <c r="O112" s="1021" t="s">
        <v>1492</v>
      </c>
      <c r="P112" s="1021" t="s">
        <v>1492</v>
      </c>
      <c r="Q112" s="1021" t="s">
        <v>1492</v>
      </c>
      <c r="R112" s="1021" t="s">
        <v>1492</v>
      </c>
      <c r="S112" s="1021"/>
      <c r="T112" s="1021"/>
      <c r="U112" s="1021"/>
      <c r="V112" s="1021"/>
      <c r="W112" s="1021" t="s">
        <v>1492</v>
      </c>
      <c r="X112" s="1021" t="s">
        <v>1492</v>
      </c>
      <c r="Y112" s="1021" t="s">
        <v>1492</v>
      </c>
      <c r="Z112" s="1021" t="s">
        <v>1492</v>
      </c>
      <c r="AA112" s="1021" t="s">
        <v>1492</v>
      </c>
      <c r="AB112" s="1021" t="s">
        <v>1492</v>
      </c>
      <c r="AC112" s="1021" t="s">
        <v>1492</v>
      </c>
      <c r="AD112" s="1021" t="s">
        <v>1492</v>
      </c>
      <c r="AE112" s="691">
        <v>0</v>
      </c>
      <c r="AF112" s="690">
        <v>0</v>
      </c>
      <c r="AG112" s="541" t="s">
        <v>1056</v>
      </c>
      <c r="AK112" s="777"/>
    </row>
    <row r="113" spans="2:37" s="504" customFormat="1">
      <c r="B113" s="541"/>
      <c r="C113" s="570" t="s">
        <v>91</v>
      </c>
      <c r="D113" s="571"/>
      <c r="E113" s="571"/>
      <c r="F113" s="571"/>
      <c r="G113" s="571"/>
      <c r="H113" s="572"/>
      <c r="I113" s="1020" t="s">
        <v>1587</v>
      </c>
      <c r="J113" s="1021" t="s">
        <v>1492</v>
      </c>
      <c r="K113" s="1021" t="s">
        <v>1492</v>
      </c>
      <c r="L113" s="1021" t="s">
        <v>1492</v>
      </c>
      <c r="M113" s="1021" t="s">
        <v>1492</v>
      </c>
      <c r="N113" s="1021" t="s">
        <v>1492</v>
      </c>
      <c r="O113" s="1021" t="s">
        <v>1492</v>
      </c>
      <c r="P113" s="1021" t="s">
        <v>1492</v>
      </c>
      <c r="Q113" s="1021" t="s">
        <v>1492</v>
      </c>
      <c r="R113" s="1021" t="s">
        <v>1492</v>
      </c>
      <c r="S113" s="1021"/>
      <c r="T113" s="1021"/>
      <c r="U113" s="1021"/>
      <c r="V113" s="1021"/>
      <c r="W113" s="1021" t="s">
        <v>1492</v>
      </c>
      <c r="X113" s="1021" t="s">
        <v>1492</v>
      </c>
      <c r="Y113" s="1021" t="s">
        <v>1492</v>
      </c>
      <c r="Z113" s="1021" t="s">
        <v>1492</v>
      </c>
      <c r="AA113" s="1021" t="s">
        <v>1492</v>
      </c>
      <c r="AB113" s="1021" t="s">
        <v>1492</v>
      </c>
      <c r="AC113" s="1021" t="s">
        <v>1492</v>
      </c>
      <c r="AD113" s="1021" t="s">
        <v>1492</v>
      </c>
      <c r="AE113" s="691">
        <v>0</v>
      </c>
      <c r="AF113" s="690">
        <v>0</v>
      </c>
      <c r="AG113" s="541" t="s">
        <v>1056</v>
      </c>
      <c r="AK113" s="777"/>
    </row>
    <row r="114" spans="2:37" s="504" customFormat="1">
      <c r="B114" s="541"/>
      <c r="C114" s="570" t="s">
        <v>92</v>
      </c>
      <c r="D114" s="571"/>
      <c r="E114" s="571"/>
      <c r="F114" s="571"/>
      <c r="G114" s="571"/>
      <c r="H114" s="572"/>
      <c r="I114" s="1020" t="s">
        <v>1588</v>
      </c>
      <c r="J114" s="1021" t="s">
        <v>1492</v>
      </c>
      <c r="K114" s="1021" t="s">
        <v>1492</v>
      </c>
      <c r="L114" s="1021" t="s">
        <v>1492</v>
      </c>
      <c r="M114" s="1021" t="s">
        <v>1492</v>
      </c>
      <c r="N114" s="1021" t="s">
        <v>1492</v>
      </c>
      <c r="O114" s="1021" t="s">
        <v>1492</v>
      </c>
      <c r="P114" s="1021" t="s">
        <v>1492</v>
      </c>
      <c r="Q114" s="1021" t="s">
        <v>1492</v>
      </c>
      <c r="R114" s="1021" t="s">
        <v>1492</v>
      </c>
      <c r="S114" s="1021"/>
      <c r="T114" s="1021"/>
      <c r="U114" s="1021"/>
      <c r="V114" s="1021"/>
      <c r="W114" s="1021" t="s">
        <v>1492</v>
      </c>
      <c r="X114" s="1021" t="s">
        <v>1492</v>
      </c>
      <c r="Y114" s="1021" t="s">
        <v>1492</v>
      </c>
      <c r="Z114" s="1021" t="s">
        <v>1492</v>
      </c>
      <c r="AA114" s="1021" t="s">
        <v>1492</v>
      </c>
      <c r="AB114" s="1021" t="s">
        <v>1492</v>
      </c>
      <c r="AC114" s="1021" t="s">
        <v>1492</v>
      </c>
      <c r="AD114" s="1021" t="s">
        <v>1492</v>
      </c>
      <c r="AE114" s="691">
        <v>0</v>
      </c>
      <c r="AF114" s="690">
        <v>0</v>
      </c>
      <c r="AG114" s="541" t="s">
        <v>1056</v>
      </c>
      <c r="AK114" s="777"/>
    </row>
    <row r="115" spans="2:37" s="504" customFormat="1">
      <c r="B115" s="541"/>
      <c r="C115" s="559" t="s">
        <v>93</v>
      </c>
      <c r="D115" s="560"/>
      <c r="E115" s="560"/>
      <c r="F115" s="560"/>
      <c r="G115" s="560"/>
      <c r="H115" s="561"/>
      <c r="I115" s="1018" t="s">
        <v>1589</v>
      </c>
      <c r="J115" s="1019" t="s">
        <v>1583</v>
      </c>
      <c r="K115" s="1019" t="s">
        <v>1583</v>
      </c>
      <c r="L115" s="1019" t="s">
        <v>1583</v>
      </c>
      <c r="M115" s="1019" t="s">
        <v>1583</v>
      </c>
      <c r="N115" s="1019" t="s">
        <v>1583</v>
      </c>
      <c r="O115" s="1019" t="s">
        <v>1583</v>
      </c>
      <c r="P115" s="1019" t="s">
        <v>1583</v>
      </c>
      <c r="Q115" s="1019" t="s">
        <v>1583</v>
      </c>
      <c r="R115" s="1019" t="s">
        <v>1583</v>
      </c>
      <c r="S115" s="1019"/>
      <c r="T115" s="1019"/>
      <c r="U115" s="1019"/>
      <c r="V115" s="1019"/>
      <c r="W115" s="1019" t="s">
        <v>1583</v>
      </c>
      <c r="X115" s="1019" t="s">
        <v>1583</v>
      </c>
      <c r="Y115" s="1019" t="s">
        <v>1583</v>
      </c>
      <c r="Z115" s="1019" t="s">
        <v>1583</v>
      </c>
      <c r="AA115" s="1019" t="s">
        <v>1583</v>
      </c>
      <c r="AB115" s="1019" t="s">
        <v>1583</v>
      </c>
      <c r="AC115" s="1019" t="s">
        <v>1583</v>
      </c>
      <c r="AD115" s="1019" t="s">
        <v>1583</v>
      </c>
      <c r="AE115" s="689">
        <v>439</v>
      </c>
      <c r="AF115" s="690">
        <v>515</v>
      </c>
      <c r="AG115" s="541" t="s">
        <v>1056</v>
      </c>
      <c r="AK115" s="777"/>
    </row>
    <row r="116" spans="2:37" s="504" customFormat="1">
      <c r="B116" s="541"/>
      <c r="C116" s="542" t="s">
        <v>1590</v>
      </c>
      <c r="D116" s="543"/>
      <c r="E116" s="543"/>
      <c r="F116" s="543"/>
      <c r="G116" s="543"/>
      <c r="H116" s="544"/>
      <c r="I116" s="993" t="s">
        <v>1591</v>
      </c>
      <c r="J116" s="994" t="s">
        <v>1592</v>
      </c>
      <c r="K116" s="994" t="s">
        <v>1592</v>
      </c>
      <c r="L116" s="994" t="s">
        <v>1592</v>
      </c>
      <c r="M116" s="994" t="s">
        <v>1592</v>
      </c>
      <c r="N116" s="994" t="s">
        <v>1592</v>
      </c>
      <c r="O116" s="994" t="s">
        <v>1592</v>
      </c>
      <c r="P116" s="994" t="s">
        <v>1592</v>
      </c>
      <c r="Q116" s="994" t="s">
        <v>1592</v>
      </c>
      <c r="R116" s="994" t="s">
        <v>1592</v>
      </c>
      <c r="S116" s="994"/>
      <c r="T116" s="994"/>
      <c r="U116" s="994"/>
      <c r="V116" s="994"/>
      <c r="W116" s="994" t="s">
        <v>1592</v>
      </c>
      <c r="X116" s="994" t="s">
        <v>1592</v>
      </c>
      <c r="Y116" s="994" t="s">
        <v>1592</v>
      </c>
      <c r="Z116" s="994" t="s">
        <v>1592</v>
      </c>
      <c r="AA116" s="994" t="s">
        <v>1592</v>
      </c>
      <c r="AB116" s="994" t="s">
        <v>1592</v>
      </c>
      <c r="AC116" s="994" t="s">
        <v>1592</v>
      </c>
      <c r="AD116" s="994" t="s">
        <v>1592</v>
      </c>
      <c r="AE116" s="687">
        <v>1737</v>
      </c>
      <c r="AF116" s="711">
        <v>1749</v>
      </c>
      <c r="AG116" s="545" t="s">
        <v>1056</v>
      </c>
      <c r="AH116" s="546"/>
      <c r="AK116" s="777"/>
    </row>
    <row r="117" spans="2:37" s="504" customFormat="1" ht="33.75" customHeight="1">
      <c r="B117" s="541"/>
      <c r="C117" s="563" t="s">
        <v>94</v>
      </c>
      <c r="D117" s="564"/>
      <c r="E117" s="564"/>
      <c r="F117" s="564"/>
      <c r="G117" s="564"/>
      <c r="H117" s="565"/>
      <c r="I117" s="1014" t="s">
        <v>1593</v>
      </c>
      <c r="J117" s="1015" t="s">
        <v>1592</v>
      </c>
      <c r="K117" s="1015" t="s">
        <v>1592</v>
      </c>
      <c r="L117" s="1015" t="s">
        <v>1592</v>
      </c>
      <c r="M117" s="1015" t="s">
        <v>1592</v>
      </c>
      <c r="N117" s="1015" t="s">
        <v>1592</v>
      </c>
      <c r="O117" s="1015" t="s">
        <v>1592</v>
      </c>
      <c r="P117" s="1015" t="s">
        <v>1592</v>
      </c>
      <c r="Q117" s="1015" t="s">
        <v>1592</v>
      </c>
      <c r="R117" s="1015" t="s">
        <v>1592</v>
      </c>
      <c r="S117" s="1015"/>
      <c r="T117" s="1015"/>
      <c r="U117" s="1015"/>
      <c r="V117" s="1015"/>
      <c r="W117" s="1015" t="s">
        <v>1592</v>
      </c>
      <c r="X117" s="1015" t="s">
        <v>1592</v>
      </c>
      <c r="Y117" s="1015" t="s">
        <v>1592</v>
      </c>
      <c r="Z117" s="1015" t="s">
        <v>1592</v>
      </c>
      <c r="AA117" s="1015" t="s">
        <v>1592</v>
      </c>
      <c r="AB117" s="1015" t="s">
        <v>1592</v>
      </c>
      <c r="AC117" s="1015" t="s">
        <v>1592</v>
      </c>
      <c r="AD117" s="1015" t="s">
        <v>1592</v>
      </c>
      <c r="AE117" s="689">
        <v>1697</v>
      </c>
      <c r="AF117" s="690">
        <v>1730</v>
      </c>
      <c r="AG117" s="541" t="s">
        <v>1056</v>
      </c>
      <c r="AK117" s="777"/>
    </row>
    <row r="118" spans="2:37" s="504" customFormat="1" ht="47.25" customHeight="1">
      <c r="B118" s="541"/>
      <c r="C118" s="563" t="s">
        <v>95</v>
      </c>
      <c r="D118" s="564"/>
      <c r="E118" s="564"/>
      <c r="F118" s="564"/>
      <c r="G118" s="564"/>
      <c r="H118" s="565"/>
      <c r="I118" s="1014" t="s">
        <v>1594</v>
      </c>
      <c r="J118" s="1015" t="s">
        <v>1592</v>
      </c>
      <c r="K118" s="1015" t="s">
        <v>1592</v>
      </c>
      <c r="L118" s="1015" t="s">
        <v>1592</v>
      </c>
      <c r="M118" s="1015" t="s">
        <v>1592</v>
      </c>
      <c r="N118" s="1015" t="s">
        <v>1592</v>
      </c>
      <c r="O118" s="1015" t="s">
        <v>1592</v>
      </c>
      <c r="P118" s="1015" t="s">
        <v>1592</v>
      </c>
      <c r="Q118" s="1015" t="s">
        <v>1592</v>
      </c>
      <c r="R118" s="1015" t="s">
        <v>1592</v>
      </c>
      <c r="S118" s="1015"/>
      <c r="T118" s="1015"/>
      <c r="U118" s="1015"/>
      <c r="V118" s="1015"/>
      <c r="W118" s="1015" t="s">
        <v>1592</v>
      </c>
      <c r="X118" s="1015" t="s">
        <v>1592</v>
      </c>
      <c r="Y118" s="1015" t="s">
        <v>1592</v>
      </c>
      <c r="Z118" s="1015" t="s">
        <v>1592</v>
      </c>
      <c r="AA118" s="1015" t="s">
        <v>1592</v>
      </c>
      <c r="AB118" s="1015" t="s">
        <v>1592</v>
      </c>
      <c r="AC118" s="1015" t="s">
        <v>1592</v>
      </c>
      <c r="AD118" s="1015" t="s">
        <v>1592</v>
      </c>
      <c r="AE118" s="689">
        <v>40</v>
      </c>
      <c r="AF118" s="690">
        <v>19</v>
      </c>
      <c r="AG118" s="541" t="s">
        <v>1056</v>
      </c>
      <c r="AK118" s="777"/>
    </row>
    <row r="119" spans="2:37" s="504" customFormat="1">
      <c r="B119" s="541"/>
      <c r="C119" s="563" t="s">
        <v>96</v>
      </c>
      <c r="D119" s="564"/>
      <c r="E119" s="564"/>
      <c r="F119" s="564"/>
      <c r="G119" s="564"/>
      <c r="H119" s="565"/>
      <c r="I119" s="1014" t="s">
        <v>1595</v>
      </c>
      <c r="J119" s="1015" t="s">
        <v>1592</v>
      </c>
      <c r="K119" s="1015" t="s">
        <v>1592</v>
      </c>
      <c r="L119" s="1015" t="s">
        <v>1592</v>
      </c>
      <c r="M119" s="1015" t="s">
        <v>1592</v>
      </c>
      <c r="N119" s="1015" t="s">
        <v>1592</v>
      </c>
      <c r="O119" s="1015" t="s">
        <v>1592</v>
      </c>
      <c r="P119" s="1015" t="s">
        <v>1592</v>
      </c>
      <c r="Q119" s="1015" t="s">
        <v>1592</v>
      </c>
      <c r="R119" s="1015" t="s">
        <v>1592</v>
      </c>
      <c r="S119" s="1015"/>
      <c r="T119" s="1015"/>
      <c r="U119" s="1015"/>
      <c r="V119" s="1015"/>
      <c r="W119" s="1015" t="s">
        <v>1592</v>
      </c>
      <c r="X119" s="1015" t="s">
        <v>1592</v>
      </c>
      <c r="Y119" s="1015" t="s">
        <v>1592</v>
      </c>
      <c r="Z119" s="1015" t="s">
        <v>1592</v>
      </c>
      <c r="AA119" s="1015" t="s">
        <v>1592</v>
      </c>
      <c r="AB119" s="1015" t="s">
        <v>1592</v>
      </c>
      <c r="AC119" s="1015" t="s">
        <v>1592</v>
      </c>
      <c r="AD119" s="1015" t="s">
        <v>1592</v>
      </c>
      <c r="AE119" s="689">
        <v>0</v>
      </c>
      <c r="AF119" s="690">
        <v>0</v>
      </c>
      <c r="AG119" s="541" t="s">
        <v>1056</v>
      </c>
      <c r="AK119" s="777"/>
    </row>
    <row r="120" spans="2:37" s="504" customFormat="1">
      <c r="B120" s="541"/>
      <c r="C120" s="542" t="s">
        <v>1596</v>
      </c>
      <c r="D120" s="543"/>
      <c r="E120" s="543"/>
      <c r="F120" s="543"/>
      <c r="G120" s="543"/>
      <c r="H120" s="544"/>
      <c r="I120" s="993" t="s">
        <v>1597</v>
      </c>
      <c r="J120" s="994" t="s">
        <v>1598</v>
      </c>
      <c r="K120" s="994" t="s">
        <v>1598</v>
      </c>
      <c r="L120" s="994" t="s">
        <v>1598</v>
      </c>
      <c r="M120" s="994" t="s">
        <v>1598</v>
      </c>
      <c r="N120" s="994" t="s">
        <v>1598</v>
      </c>
      <c r="O120" s="994" t="s">
        <v>1598</v>
      </c>
      <c r="P120" s="994" t="s">
        <v>1598</v>
      </c>
      <c r="Q120" s="994" t="s">
        <v>1598</v>
      </c>
      <c r="R120" s="994" t="s">
        <v>1598</v>
      </c>
      <c r="S120" s="994"/>
      <c r="T120" s="994"/>
      <c r="U120" s="994"/>
      <c r="V120" s="994"/>
      <c r="W120" s="994" t="s">
        <v>1598</v>
      </c>
      <c r="X120" s="994" t="s">
        <v>1598</v>
      </c>
      <c r="Y120" s="994" t="s">
        <v>1598</v>
      </c>
      <c r="Z120" s="994" t="s">
        <v>1598</v>
      </c>
      <c r="AA120" s="994" t="s">
        <v>1598</v>
      </c>
      <c r="AB120" s="994" t="s">
        <v>1598</v>
      </c>
      <c r="AC120" s="994" t="s">
        <v>1598</v>
      </c>
      <c r="AD120" s="994" t="s">
        <v>1598</v>
      </c>
      <c r="AE120" s="688">
        <v>10691</v>
      </c>
      <c r="AF120" s="693">
        <v>10152</v>
      </c>
      <c r="AG120" s="541" t="s">
        <v>1056</v>
      </c>
      <c r="AH120" s="546"/>
      <c r="AK120" s="777"/>
    </row>
    <row r="121" spans="2:37" s="504" customFormat="1">
      <c r="B121" s="541"/>
      <c r="C121" s="563" t="s">
        <v>97</v>
      </c>
      <c r="D121" s="564"/>
      <c r="E121" s="564"/>
      <c r="F121" s="564"/>
      <c r="G121" s="564"/>
      <c r="H121" s="565"/>
      <c r="I121" s="1014" t="s">
        <v>1599</v>
      </c>
      <c r="J121" s="1015" t="s">
        <v>1600</v>
      </c>
      <c r="K121" s="1015" t="s">
        <v>1600</v>
      </c>
      <c r="L121" s="1015" t="s">
        <v>1600</v>
      </c>
      <c r="M121" s="1015" t="s">
        <v>1600</v>
      </c>
      <c r="N121" s="1015" t="s">
        <v>1600</v>
      </c>
      <c r="O121" s="1015" t="s">
        <v>1600</v>
      </c>
      <c r="P121" s="1015" t="s">
        <v>1600</v>
      </c>
      <c r="Q121" s="1015" t="s">
        <v>1600</v>
      </c>
      <c r="R121" s="1015" t="s">
        <v>1600</v>
      </c>
      <c r="S121" s="1015"/>
      <c r="T121" s="1015"/>
      <c r="U121" s="1015"/>
      <c r="V121" s="1015"/>
      <c r="W121" s="1015" t="s">
        <v>1600</v>
      </c>
      <c r="X121" s="1015" t="s">
        <v>1600</v>
      </c>
      <c r="Y121" s="1015" t="s">
        <v>1600</v>
      </c>
      <c r="Z121" s="1015" t="s">
        <v>1600</v>
      </c>
      <c r="AA121" s="1015" t="s">
        <v>1600</v>
      </c>
      <c r="AB121" s="1015" t="s">
        <v>1600</v>
      </c>
      <c r="AC121" s="1015" t="s">
        <v>1600</v>
      </c>
      <c r="AD121" s="1015" t="s">
        <v>1600</v>
      </c>
      <c r="AE121" s="689">
        <v>0</v>
      </c>
      <c r="AF121" s="690">
        <v>0</v>
      </c>
      <c r="AG121" s="541" t="s">
        <v>1056</v>
      </c>
      <c r="AK121" s="777"/>
    </row>
    <row r="122" spans="2:37" s="504" customFormat="1">
      <c r="B122" s="541"/>
      <c r="C122" s="563" t="s">
        <v>98</v>
      </c>
      <c r="D122" s="564"/>
      <c r="E122" s="564"/>
      <c r="F122" s="564"/>
      <c r="G122" s="564"/>
      <c r="H122" s="565"/>
      <c r="I122" s="1014" t="s">
        <v>1601</v>
      </c>
      <c r="J122" s="1015" t="s">
        <v>1602</v>
      </c>
      <c r="K122" s="1015" t="s">
        <v>1602</v>
      </c>
      <c r="L122" s="1015" t="s">
        <v>1602</v>
      </c>
      <c r="M122" s="1015" t="s">
        <v>1602</v>
      </c>
      <c r="N122" s="1015" t="s">
        <v>1602</v>
      </c>
      <c r="O122" s="1015" t="s">
        <v>1602</v>
      </c>
      <c r="P122" s="1015" t="s">
        <v>1602</v>
      </c>
      <c r="Q122" s="1015" t="s">
        <v>1602</v>
      </c>
      <c r="R122" s="1015" t="s">
        <v>1602</v>
      </c>
      <c r="S122" s="1015"/>
      <c r="T122" s="1015"/>
      <c r="U122" s="1015"/>
      <c r="V122" s="1015"/>
      <c r="W122" s="1015" t="s">
        <v>1602</v>
      </c>
      <c r="X122" s="1015" t="s">
        <v>1602</v>
      </c>
      <c r="Y122" s="1015" t="s">
        <v>1602</v>
      </c>
      <c r="Z122" s="1015" t="s">
        <v>1602</v>
      </c>
      <c r="AA122" s="1015" t="s">
        <v>1602</v>
      </c>
      <c r="AB122" s="1015" t="s">
        <v>1602</v>
      </c>
      <c r="AC122" s="1015" t="s">
        <v>1602</v>
      </c>
      <c r="AD122" s="1015" t="s">
        <v>1602</v>
      </c>
      <c r="AE122" s="689">
        <v>5866</v>
      </c>
      <c r="AF122" s="690">
        <v>5708</v>
      </c>
      <c r="AG122" s="541" t="s">
        <v>1056</v>
      </c>
      <c r="AK122" s="777"/>
    </row>
    <row r="123" spans="2:37" s="504" customFormat="1">
      <c r="B123" s="541"/>
      <c r="C123" s="563" t="s">
        <v>99</v>
      </c>
      <c r="D123" s="564"/>
      <c r="E123" s="564"/>
      <c r="F123" s="564"/>
      <c r="G123" s="564"/>
      <c r="H123" s="565"/>
      <c r="I123" s="1014" t="s">
        <v>1603</v>
      </c>
      <c r="J123" s="1015" t="s">
        <v>1604</v>
      </c>
      <c r="K123" s="1015" t="s">
        <v>1604</v>
      </c>
      <c r="L123" s="1015" t="s">
        <v>1604</v>
      </c>
      <c r="M123" s="1015" t="s">
        <v>1604</v>
      </c>
      <c r="N123" s="1015" t="s">
        <v>1604</v>
      </c>
      <c r="O123" s="1015" t="s">
        <v>1604</v>
      </c>
      <c r="P123" s="1015" t="s">
        <v>1604</v>
      </c>
      <c r="Q123" s="1015" t="s">
        <v>1604</v>
      </c>
      <c r="R123" s="1015" t="s">
        <v>1604</v>
      </c>
      <c r="S123" s="1015"/>
      <c r="T123" s="1015"/>
      <c r="U123" s="1015"/>
      <c r="V123" s="1015"/>
      <c r="W123" s="1015" t="s">
        <v>1604</v>
      </c>
      <c r="X123" s="1015" t="s">
        <v>1604</v>
      </c>
      <c r="Y123" s="1015" t="s">
        <v>1604</v>
      </c>
      <c r="Z123" s="1015" t="s">
        <v>1604</v>
      </c>
      <c r="AA123" s="1015" t="s">
        <v>1604</v>
      </c>
      <c r="AB123" s="1015" t="s">
        <v>1604</v>
      </c>
      <c r="AC123" s="1015" t="s">
        <v>1604</v>
      </c>
      <c r="AD123" s="1015" t="s">
        <v>1604</v>
      </c>
      <c r="AE123" s="689">
        <v>2214</v>
      </c>
      <c r="AF123" s="690">
        <v>2214</v>
      </c>
      <c r="AG123" s="541" t="s">
        <v>1056</v>
      </c>
      <c r="AK123" s="777"/>
    </row>
    <row r="124" spans="2:37" s="504" customFormat="1" ht="31.5" customHeight="1">
      <c r="B124" s="541"/>
      <c r="C124" s="567" t="s">
        <v>100</v>
      </c>
      <c r="D124" s="568"/>
      <c r="E124" s="568"/>
      <c r="F124" s="568"/>
      <c r="G124" s="568"/>
      <c r="H124" s="569"/>
      <c r="I124" s="1016" t="s">
        <v>1605</v>
      </c>
      <c r="J124" s="1017"/>
      <c r="K124" s="1017"/>
      <c r="L124" s="1017"/>
      <c r="M124" s="1017"/>
      <c r="N124" s="1017"/>
      <c r="O124" s="1017"/>
      <c r="P124" s="1017"/>
      <c r="Q124" s="1017"/>
      <c r="R124" s="1017"/>
      <c r="S124" s="1017"/>
      <c r="T124" s="1017"/>
      <c r="U124" s="1017"/>
      <c r="V124" s="1017"/>
      <c r="W124" s="1017"/>
      <c r="X124" s="1017"/>
      <c r="Y124" s="1017"/>
      <c r="Z124" s="1017"/>
      <c r="AA124" s="1017"/>
      <c r="AB124" s="1017"/>
      <c r="AC124" s="1017"/>
      <c r="AD124" s="1017"/>
      <c r="AE124" s="689">
        <v>2300</v>
      </c>
      <c r="AF124" s="690">
        <v>1832</v>
      </c>
      <c r="AG124" s="541" t="s">
        <v>1056</v>
      </c>
      <c r="AK124" s="777"/>
    </row>
    <row r="125" spans="2:37" s="504" customFormat="1" ht="30" customHeight="1">
      <c r="B125" s="541"/>
      <c r="C125" s="563" t="s">
        <v>101</v>
      </c>
      <c r="D125" s="564"/>
      <c r="E125" s="564"/>
      <c r="F125" s="564"/>
      <c r="G125" s="564"/>
      <c r="H125" s="565"/>
      <c r="I125" s="1014" t="s">
        <v>1606</v>
      </c>
      <c r="J125" s="1015"/>
      <c r="K125" s="1015"/>
      <c r="L125" s="1015"/>
      <c r="M125" s="1015"/>
      <c r="N125" s="1015"/>
      <c r="O125" s="1015"/>
      <c r="P125" s="1015"/>
      <c r="Q125" s="1015"/>
      <c r="R125" s="1015"/>
      <c r="S125" s="1015"/>
      <c r="T125" s="1015"/>
      <c r="U125" s="1015"/>
      <c r="V125" s="1015"/>
      <c r="W125" s="1015"/>
      <c r="X125" s="1015"/>
      <c r="Y125" s="1015"/>
      <c r="Z125" s="1015"/>
      <c r="AA125" s="1015"/>
      <c r="AB125" s="1015"/>
      <c r="AC125" s="1015"/>
      <c r="AD125" s="1015"/>
      <c r="AE125" s="691">
        <v>3</v>
      </c>
      <c r="AF125" s="690">
        <v>0</v>
      </c>
      <c r="AG125" s="541" t="s">
        <v>1056</v>
      </c>
      <c r="AK125" s="777"/>
    </row>
    <row r="126" spans="2:37" s="504" customFormat="1" ht="30" customHeight="1">
      <c r="B126" s="541"/>
      <c r="C126" s="567" t="s">
        <v>102</v>
      </c>
      <c r="D126" s="568"/>
      <c r="E126" s="568"/>
      <c r="F126" s="568"/>
      <c r="G126" s="564"/>
      <c r="H126" s="565"/>
      <c r="I126" s="1014" t="s">
        <v>1607</v>
      </c>
      <c r="J126" s="1015"/>
      <c r="K126" s="1015"/>
      <c r="L126" s="1015"/>
      <c r="M126" s="1015"/>
      <c r="N126" s="1015"/>
      <c r="O126" s="1015"/>
      <c r="P126" s="1015"/>
      <c r="Q126" s="1015"/>
      <c r="R126" s="1015"/>
      <c r="S126" s="1015"/>
      <c r="T126" s="1015"/>
      <c r="U126" s="1015"/>
      <c r="V126" s="1015"/>
      <c r="W126" s="1015"/>
      <c r="X126" s="1015"/>
      <c r="Y126" s="1015"/>
      <c r="Z126" s="1015"/>
      <c r="AA126" s="1015"/>
      <c r="AB126" s="1015"/>
      <c r="AC126" s="1015"/>
      <c r="AD126" s="1015"/>
      <c r="AE126" s="689">
        <v>308</v>
      </c>
      <c r="AF126" s="690">
        <v>398</v>
      </c>
      <c r="AG126" s="541" t="s">
        <v>1056</v>
      </c>
      <c r="AK126" s="777"/>
    </row>
    <row r="127" spans="2:37" s="504" customFormat="1">
      <c r="B127" s="541"/>
      <c r="C127" s="542" t="s">
        <v>103</v>
      </c>
      <c r="D127" s="543"/>
      <c r="E127" s="543"/>
      <c r="F127" s="543"/>
      <c r="G127" s="543"/>
      <c r="H127" s="544"/>
      <c r="I127" s="993" t="s">
        <v>1608</v>
      </c>
      <c r="J127" s="994" t="s">
        <v>1609</v>
      </c>
      <c r="K127" s="994" t="s">
        <v>1609</v>
      </c>
      <c r="L127" s="994" t="s">
        <v>1609</v>
      </c>
      <c r="M127" s="994" t="s">
        <v>1609</v>
      </c>
      <c r="N127" s="994" t="s">
        <v>1609</v>
      </c>
      <c r="O127" s="994" t="s">
        <v>1609</v>
      </c>
      <c r="P127" s="994" t="s">
        <v>1609</v>
      </c>
      <c r="Q127" s="994" t="s">
        <v>1609</v>
      </c>
      <c r="R127" s="994" t="s">
        <v>1609</v>
      </c>
      <c r="S127" s="994"/>
      <c r="T127" s="994"/>
      <c r="U127" s="994"/>
      <c r="V127" s="994"/>
      <c r="W127" s="994" t="s">
        <v>1609</v>
      </c>
      <c r="X127" s="994" t="s">
        <v>1609</v>
      </c>
      <c r="Y127" s="994" t="s">
        <v>1609</v>
      </c>
      <c r="Z127" s="994" t="s">
        <v>1609</v>
      </c>
      <c r="AA127" s="994" t="s">
        <v>1609</v>
      </c>
      <c r="AB127" s="994" t="s">
        <v>1609</v>
      </c>
      <c r="AC127" s="994" t="s">
        <v>1609</v>
      </c>
      <c r="AD127" s="994" t="s">
        <v>1609</v>
      </c>
      <c r="AE127" s="668">
        <v>0</v>
      </c>
      <c r="AF127" s="615">
        <v>0</v>
      </c>
      <c r="AG127" s="541" t="s">
        <v>1056</v>
      </c>
      <c r="AK127" s="777"/>
    </row>
    <row r="128" spans="2:37" s="504" customFormat="1">
      <c r="B128" s="541"/>
      <c r="C128" s="542" t="s">
        <v>1610</v>
      </c>
      <c r="D128" s="543"/>
      <c r="E128" s="543"/>
      <c r="F128" s="543"/>
      <c r="G128" s="543"/>
      <c r="H128" s="544"/>
      <c r="I128" s="993" t="s">
        <v>1611</v>
      </c>
      <c r="J128" s="994" t="s">
        <v>1612</v>
      </c>
      <c r="K128" s="994" t="s">
        <v>1612</v>
      </c>
      <c r="L128" s="994" t="s">
        <v>1612</v>
      </c>
      <c r="M128" s="994" t="s">
        <v>1612</v>
      </c>
      <c r="N128" s="994" t="s">
        <v>1612</v>
      </c>
      <c r="O128" s="994" t="s">
        <v>1612</v>
      </c>
      <c r="P128" s="994" t="s">
        <v>1612</v>
      </c>
      <c r="Q128" s="994" t="s">
        <v>1612</v>
      </c>
      <c r="R128" s="994" t="s">
        <v>1612</v>
      </c>
      <c r="S128" s="994"/>
      <c r="T128" s="994"/>
      <c r="U128" s="994"/>
      <c r="V128" s="994"/>
      <c r="W128" s="994" t="s">
        <v>1612</v>
      </c>
      <c r="X128" s="994" t="s">
        <v>1612</v>
      </c>
      <c r="Y128" s="994" t="s">
        <v>1612</v>
      </c>
      <c r="Z128" s="994" t="s">
        <v>1612</v>
      </c>
      <c r="AA128" s="994" t="s">
        <v>1612</v>
      </c>
      <c r="AB128" s="994" t="s">
        <v>1612</v>
      </c>
      <c r="AC128" s="994" t="s">
        <v>1612</v>
      </c>
      <c r="AD128" s="994" t="s">
        <v>1612</v>
      </c>
      <c r="AE128" s="688">
        <v>717</v>
      </c>
      <c r="AF128" s="693">
        <v>468</v>
      </c>
      <c r="AG128" s="541" t="s">
        <v>1056</v>
      </c>
      <c r="AH128" s="546"/>
      <c r="AK128" s="777"/>
    </row>
    <row r="129" spans="2:38" s="504" customFormat="1">
      <c r="B129" s="541"/>
      <c r="C129" s="563" t="s">
        <v>104</v>
      </c>
      <c r="D129" s="564"/>
      <c r="E129" s="564"/>
      <c r="F129" s="564"/>
      <c r="G129" s="564"/>
      <c r="H129" s="565"/>
      <c r="I129" s="1014" t="s">
        <v>1613</v>
      </c>
      <c r="J129" s="1015" t="s">
        <v>1612</v>
      </c>
      <c r="K129" s="1015" t="s">
        <v>1612</v>
      </c>
      <c r="L129" s="1015" t="s">
        <v>1612</v>
      </c>
      <c r="M129" s="1015" t="s">
        <v>1612</v>
      </c>
      <c r="N129" s="1015" t="s">
        <v>1612</v>
      </c>
      <c r="O129" s="1015" t="s">
        <v>1612</v>
      </c>
      <c r="P129" s="1015" t="s">
        <v>1612</v>
      </c>
      <c r="Q129" s="1015" t="s">
        <v>1612</v>
      </c>
      <c r="R129" s="1015" t="s">
        <v>1612</v>
      </c>
      <c r="S129" s="1015"/>
      <c r="T129" s="1015"/>
      <c r="U129" s="1015"/>
      <c r="V129" s="1015"/>
      <c r="W129" s="1015" t="s">
        <v>1612</v>
      </c>
      <c r="X129" s="1015" t="s">
        <v>1612</v>
      </c>
      <c r="Y129" s="1015" t="s">
        <v>1612</v>
      </c>
      <c r="Z129" s="1015" t="s">
        <v>1612</v>
      </c>
      <c r="AA129" s="1015" t="s">
        <v>1612</v>
      </c>
      <c r="AB129" s="1015" t="s">
        <v>1612</v>
      </c>
      <c r="AC129" s="1015" t="s">
        <v>1612</v>
      </c>
      <c r="AD129" s="1015" t="s">
        <v>1612</v>
      </c>
      <c r="AE129" s="689">
        <v>5</v>
      </c>
      <c r="AF129" s="690">
        <v>12</v>
      </c>
      <c r="AG129" s="541" t="s">
        <v>1056</v>
      </c>
      <c r="AK129" s="777"/>
    </row>
    <row r="130" spans="2:38" s="504" customFormat="1">
      <c r="B130" s="541"/>
      <c r="C130" s="563" t="s">
        <v>105</v>
      </c>
      <c r="D130" s="564"/>
      <c r="E130" s="564"/>
      <c r="F130" s="564"/>
      <c r="G130" s="564"/>
      <c r="H130" s="565"/>
      <c r="I130" s="1014" t="s">
        <v>1614</v>
      </c>
      <c r="J130" s="1015" t="s">
        <v>1615</v>
      </c>
      <c r="K130" s="1015" t="s">
        <v>1615</v>
      </c>
      <c r="L130" s="1015" t="s">
        <v>1615</v>
      </c>
      <c r="M130" s="1015" t="s">
        <v>1615</v>
      </c>
      <c r="N130" s="1015" t="s">
        <v>1615</v>
      </c>
      <c r="O130" s="1015" t="s">
        <v>1615</v>
      </c>
      <c r="P130" s="1015" t="s">
        <v>1615</v>
      </c>
      <c r="Q130" s="1015" t="s">
        <v>1615</v>
      </c>
      <c r="R130" s="1015" t="s">
        <v>1615</v>
      </c>
      <c r="S130" s="1015"/>
      <c r="T130" s="1015"/>
      <c r="U130" s="1015"/>
      <c r="V130" s="1015"/>
      <c r="W130" s="1015" t="s">
        <v>1615</v>
      </c>
      <c r="X130" s="1015" t="s">
        <v>1615</v>
      </c>
      <c r="Y130" s="1015" t="s">
        <v>1615</v>
      </c>
      <c r="Z130" s="1015" t="s">
        <v>1615</v>
      </c>
      <c r="AA130" s="1015" t="s">
        <v>1615</v>
      </c>
      <c r="AB130" s="1015" t="s">
        <v>1615</v>
      </c>
      <c r="AC130" s="1015" t="s">
        <v>1615</v>
      </c>
      <c r="AD130" s="1015" t="s">
        <v>1615</v>
      </c>
      <c r="AE130" s="689">
        <v>47</v>
      </c>
      <c r="AF130" s="690">
        <v>111</v>
      </c>
      <c r="AG130" s="541" t="s">
        <v>1056</v>
      </c>
      <c r="AK130" s="777"/>
    </row>
    <row r="131" spans="2:38" s="504" customFormat="1">
      <c r="B131" s="541"/>
      <c r="C131" s="563" t="s">
        <v>106</v>
      </c>
      <c r="D131" s="564"/>
      <c r="E131" s="564"/>
      <c r="F131" s="564"/>
      <c r="G131" s="564"/>
      <c r="H131" s="565"/>
      <c r="I131" s="1014" t="s">
        <v>1616</v>
      </c>
      <c r="J131" s="1015" t="s">
        <v>1617</v>
      </c>
      <c r="K131" s="1015" t="s">
        <v>1617</v>
      </c>
      <c r="L131" s="1015" t="s">
        <v>1617</v>
      </c>
      <c r="M131" s="1015" t="s">
        <v>1617</v>
      </c>
      <c r="N131" s="1015" t="s">
        <v>1617</v>
      </c>
      <c r="O131" s="1015" t="s">
        <v>1617</v>
      </c>
      <c r="P131" s="1015" t="s">
        <v>1617</v>
      </c>
      <c r="Q131" s="1015" t="s">
        <v>1617</v>
      </c>
      <c r="R131" s="1015" t="s">
        <v>1617</v>
      </c>
      <c r="S131" s="1015"/>
      <c r="T131" s="1015"/>
      <c r="U131" s="1015"/>
      <c r="V131" s="1015"/>
      <c r="W131" s="1015" t="s">
        <v>1617</v>
      </c>
      <c r="X131" s="1015" t="s">
        <v>1617</v>
      </c>
      <c r="Y131" s="1015" t="s">
        <v>1617</v>
      </c>
      <c r="Z131" s="1015" t="s">
        <v>1617</v>
      </c>
      <c r="AA131" s="1015" t="s">
        <v>1617</v>
      </c>
      <c r="AB131" s="1015" t="s">
        <v>1617</v>
      </c>
      <c r="AC131" s="1015" t="s">
        <v>1617</v>
      </c>
      <c r="AD131" s="1015" t="s">
        <v>1617</v>
      </c>
      <c r="AE131" s="689">
        <v>665</v>
      </c>
      <c r="AF131" s="690">
        <v>345</v>
      </c>
      <c r="AG131" s="541" t="s">
        <v>1056</v>
      </c>
      <c r="AK131" s="777"/>
    </row>
    <row r="132" spans="2:38" s="504" customFormat="1">
      <c r="B132" s="541"/>
      <c r="C132" s="542" t="s">
        <v>1618</v>
      </c>
      <c r="D132" s="543"/>
      <c r="E132" s="543"/>
      <c r="F132" s="543"/>
      <c r="G132" s="543"/>
      <c r="H132" s="544"/>
      <c r="I132" s="993" t="s">
        <v>1619</v>
      </c>
      <c r="J132" s="994" t="s">
        <v>1619</v>
      </c>
      <c r="K132" s="994" t="s">
        <v>1619</v>
      </c>
      <c r="L132" s="994" t="s">
        <v>1619</v>
      </c>
      <c r="M132" s="994" t="s">
        <v>1619</v>
      </c>
      <c r="N132" s="994" t="s">
        <v>1619</v>
      </c>
      <c r="O132" s="994" t="s">
        <v>1619</v>
      </c>
      <c r="P132" s="994" t="s">
        <v>1619</v>
      </c>
      <c r="Q132" s="994" t="s">
        <v>1619</v>
      </c>
      <c r="R132" s="994" t="s">
        <v>1619</v>
      </c>
      <c r="S132" s="994"/>
      <c r="T132" s="994"/>
      <c r="U132" s="994"/>
      <c r="V132" s="994"/>
      <c r="W132" s="994" t="s">
        <v>1619</v>
      </c>
      <c r="X132" s="994" t="s">
        <v>1619</v>
      </c>
      <c r="Y132" s="994" t="s">
        <v>1619</v>
      </c>
      <c r="Z132" s="994" t="s">
        <v>1619</v>
      </c>
      <c r="AA132" s="994" t="s">
        <v>1619</v>
      </c>
      <c r="AB132" s="994" t="s">
        <v>1619</v>
      </c>
      <c r="AC132" s="994" t="s">
        <v>1619</v>
      </c>
      <c r="AD132" s="994" t="s">
        <v>1619</v>
      </c>
      <c r="AE132" s="687">
        <v>359631</v>
      </c>
      <c r="AF132" s="711">
        <v>349208</v>
      </c>
      <c r="AG132" s="541" t="s">
        <v>1056</v>
      </c>
      <c r="AH132" s="546"/>
      <c r="AK132" s="777"/>
      <c r="AL132" s="617"/>
    </row>
    <row r="133" spans="2:38" s="504" customFormat="1">
      <c r="B133" s="541"/>
      <c r="C133" s="576"/>
      <c r="D133" s="577"/>
      <c r="E133" s="577"/>
      <c r="F133" s="577"/>
      <c r="G133" s="577"/>
      <c r="H133" s="578"/>
      <c r="I133" s="1022" t="s">
        <v>1620</v>
      </c>
      <c r="J133" s="1023" t="s">
        <v>1620</v>
      </c>
      <c r="K133" s="1023" t="s">
        <v>1620</v>
      </c>
      <c r="L133" s="1023" t="s">
        <v>1620</v>
      </c>
      <c r="M133" s="1023" t="s">
        <v>1620</v>
      </c>
      <c r="N133" s="1023" t="s">
        <v>1620</v>
      </c>
      <c r="O133" s="1023" t="s">
        <v>1620</v>
      </c>
      <c r="P133" s="1023" t="s">
        <v>1620</v>
      </c>
      <c r="Q133" s="1023" t="s">
        <v>1620</v>
      </c>
      <c r="R133" s="1023" t="s">
        <v>1620</v>
      </c>
      <c r="S133" s="1023"/>
      <c r="T133" s="1023"/>
      <c r="U133" s="1023"/>
      <c r="V133" s="1023"/>
      <c r="W133" s="1023" t="s">
        <v>1620</v>
      </c>
      <c r="X133" s="1023" t="s">
        <v>1620</v>
      </c>
      <c r="Y133" s="1023" t="s">
        <v>1620</v>
      </c>
      <c r="Z133" s="1023" t="s">
        <v>1620</v>
      </c>
      <c r="AA133" s="1023" t="s">
        <v>1620</v>
      </c>
      <c r="AB133" s="1023" t="s">
        <v>1620</v>
      </c>
      <c r="AC133" s="1023" t="s">
        <v>1620</v>
      </c>
      <c r="AD133" s="1023" t="s">
        <v>1620</v>
      </c>
      <c r="AE133" s="689">
        <v>0</v>
      </c>
      <c r="AF133" s="690">
        <v>0</v>
      </c>
      <c r="AG133" s="541" t="s">
        <v>1056</v>
      </c>
      <c r="AK133" s="777"/>
    </row>
    <row r="134" spans="2:38" s="504" customFormat="1">
      <c r="B134" s="541"/>
      <c r="C134" s="579" t="s">
        <v>1621</v>
      </c>
      <c r="D134" s="580"/>
      <c r="E134" s="580"/>
      <c r="F134" s="580"/>
      <c r="G134" s="580"/>
      <c r="H134" s="581"/>
      <c r="I134" s="1024" t="s">
        <v>1622</v>
      </c>
      <c r="J134" s="1025" t="s">
        <v>1622</v>
      </c>
      <c r="K134" s="1025" t="s">
        <v>1622</v>
      </c>
      <c r="L134" s="1025" t="s">
        <v>1622</v>
      </c>
      <c r="M134" s="1025" t="s">
        <v>1622</v>
      </c>
      <c r="N134" s="1025" t="s">
        <v>1622</v>
      </c>
      <c r="O134" s="1025" t="s">
        <v>1622</v>
      </c>
      <c r="P134" s="1025" t="s">
        <v>1622</v>
      </c>
      <c r="Q134" s="1025" t="s">
        <v>1622</v>
      </c>
      <c r="R134" s="1025" t="s">
        <v>1622</v>
      </c>
      <c r="S134" s="1025"/>
      <c r="T134" s="1025"/>
      <c r="U134" s="1025"/>
      <c r="V134" s="1025"/>
      <c r="W134" s="1025" t="s">
        <v>1622</v>
      </c>
      <c r="X134" s="1025" t="s">
        <v>1622</v>
      </c>
      <c r="Y134" s="1025" t="s">
        <v>1622</v>
      </c>
      <c r="Z134" s="1025" t="s">
        <v>1622</v>
      </c>
      <c r="AA134" s="1025" t="s">
        <v>1622</v>
      </c>
      <c r="AB134" s="1025" t="s">
        <v>1622</v>
      </c>
      <c r="AC134" s="1025" t="s">
        <v>1622</v>
      </c>
      <c r="AD134" s="1025" t="s">
        <v>1622</v>
      </c>
      <c r="AE134" s="699">
        <v>80940</v>
      </c>
      <c r="AF134" s="716">
        <v>75215</v>
      </c>
      <c r="AG134" s="541" t="s">
        <v>1056</v>
      </c>
      <c r="AH134" s="546"/>
      <c r="AK134" s="777"/>
    </row>
    <row r="135" spans="2:38" s="504" customFormat="1">
      <c r="B135" s="541"/>
      <c r="C135" s="548" t="s">
        <v>1623</v>
      </c>
      <c r="D135" s="549"/>
      <c r="E135" s="549"/>
      <c r="F135" s="549"/>
      <c r="G135" s="549"/>
      <c r="H135" s="550"/>
      <c r="I135" s="995" t="s">
        <v>1624</v>
      </c>
      <c r="J135" s="996" t="s">
        <v>1624</v>
      </c>
      <c r="K135" s="996" t="s">
        <v>1624</v>
      </c>
      <c r="L135" s="996" t="s">
        <v>1624</v>
      </c>
      <c r="M135" s="996" t="s">
        <v>1624</v>
      </c>
      <c r="N135" s="996" t="s">
        <v>1624</v>
      </c>
      <c r="O135" s="996" t="s">
        <v>1624</v>
      </c>
      <c r="P135" s="996" t="s">
        <v>1624</v>
      </c>
      <c r="Q135" s="996" t="s">
        <v>1624</v>
      </c>
      <c r="R135" s="996" t="s">
        <v>1624</v>
      </c>
      <c r="S135" s="996"/>
      <c r="T135" s="996"/>
      <c r="U135" s="996"/>
      <c r="V135" s="996"/>
      <c r="W135" s="996" t="s">
        <v>1624</v>
      </c>
      <c r="X135" s="996" t="s">
        <v>1624</v>
      </c>
      <c r="Y135" s="996" t="s">
        <v>1624</v>
      </c>
      <c r="Z135" s="996" t="s">
        <v>1624</v>
      </c>
      <c r="AA135" s="996" t="s">
        <v>1624</v>
      </c>
      <c r="AB135" s="996" t="s">
        <v>1624</v>
      </c>
      <c r="AC135" s="996" t="s">
        <v>1624</v>
      </c>
      <c r="AD135" s="996" t="s">
        <v>1624</v>
      </c>
      <c r="AE135" s="688">
        <v>80571</v>
      </c>
      <c r="AF135" s="693">
        <v>74853</v>
      </c>
      <c r="AG135" s="541" t="s">
        <v>1056</v>
      </c>
      <c r="AH135" s="546"/>
      <c r="AK135" s="777"/>
    </row>
    <row r="136" spans="2:38" s="504" customFormat="1">
      <c r="B136" s="541"/>
      <c r="C136" s="559" t="s">
        <v>1625</v>
      </c>
      <c r="D136" s="560"/>
      <c r="E136" s="560"/>
      <c r="F136" s="560"/>
      <c r="G136" s="560"/>
      <c r="H136" s="561"/>
      <c r="I136" s="1018" t="s">
        <v>1626</v>
      </c>
      <c r="J136" s="1019" t="s">
        <v>1626</v>
      </c>
      <c r="K136" s="1019" t="s">
        <v>1626</v>
      </c>
      <c r="L136" s="1019" t="s">
        <v>1626</v>
      </c>
      <c r="M136" s="1019" t="s">
        <v>1626</v>
      </c>
      <c r="N136" s="1019" t="s">
        <v>1626</v>
      </c>
      <c r="O136" s="1019" t="s">
        <v>1626</v>
      </c>
      <c r="P136" s="1019" t="s">
        <v>1626</v>
      </c>
      <c r="Q136" s="1019" t="s">
        <v>1626</v>
      </c>
      <c r="R136" s="1019" t="s">
        <v>1626</v>
      </c>
      <c r="S136" s="1019"/>
      <c r="T136" s="1019"/>
      <c r="U136" s="1019"/>
      <c r="V136" s="1019"/>
      <c r="W136" s="1019" t="s">
        <v>1626</v>
      </c>
      <c r="X136" s="1019" t="s">
        <v>1626</v>
      </c>
      <c r="Y136" s="1019" t="s">
        <v>1626</v>
      </c>
      <c r="Z136" s="1019" t="s">
        <v>1626</v>
      </c>
      <c r="AA136" s="1019" t="s">
        <v>1626</v>
      </c>
      <c r="AB136" s="1019" t="s">
        <v>1626</v>
      </c>
      <c r="AC136" s="1019" t="s">
        <v>1626</v>
      </c>
      <c r="AD136" s="1019" t="s">
        <v>1626</v>
      </c>
      <c r="AE136" s="689">
        <v>42420</v>
      </c>
      <c r="AF136" s="690">
        <v>38298</v>
      </c>
      <c r="AG136" s="541" t="s">
        <v>1056</v>
      </c>
      <c r="AH136" s="546"/>
      <c r="AK136" s="777"/>
    </row>
    <row r="137" spans="2:38" s="504" customFormat="1">
      <c r="B137" s="541"/>
      <c r="C137" s="570" t="s">
        <v>109</v>
      </c>
      <c r="D137" s="571"/>
      <c r="E137" s="571"/>
      <c r="F137" s="571"/>
      <c r="G137" s="571"/>
      <c r="H137" s="572"/>
      <c r="I137" s="1020" t="s">
        <v>1627</v>
      </c>
      <c r="J137" s="1021" t="s">
        <v>1628</v>
      </c>
      <c r="K137" s="1021" t="s">
        <v>1628</v>
      </c>
      <c r="L137" s="1021" t="s">
        <v>1628</v>
      </c>
      <c r="M137" s="1021" t="s">
        <v>1628</v>
      </c>
      <c r="N137" s="1021" t="s">
        <v>1628</v>
      </c>
      <c r="O137" s="1021" t="s">
        <v>1628</v>
      </c>
      <c r="P137" s="1021" t="s">
        <v>1628</v>
      </c>
      <c r="Q137" s="1021" t="s">
        <v>1628</v>
      </c>
      <c r="R137" s="1021" t="s">
        <v>1628</v>
      </c>
      <c r="S137" s="1021"/>
      <c r="T137" s="1021"/>
      <c r="U137" s="1021"/>
      <c r="V137" s="1021"/>
      <c r="W137" s="1021" t="s">
        <v>1628</v>
      </c>
      <c r="X137" s="1021" t="s">
        <v>1628</v>
      </c>
      <c r="Y137" s="1021" t="s">
        <v>1628</v>
      </c>
      <c r="Z137" s="1021" t="s">
        <v>1628</v>
      </c>
      <c r="AA137" s="1021" t="s">
        <v>1628</v>
      </c>
      <c r="AB137" s="1021" t="s">
        <v>1628</v>
      </c>
      <c r="AC137" s="1021" t="s">
        <v>1628</v>
      </c>
      <c r="AD137" s="1021" t="s">
        <v>1628</v>
      </c>
      <c r="AE137" s="689">
        <v>42420</v>
      </c>
      <c r="AF137" s="690">
        <v>38296</v>
      </c>
      <c r="AG137" s="541" t="s">
        <v>1056</v>
      </c>
      <c r="AK137" s="777"/>
    </row>
    <row r="138" spans="2:38" s="504" customFormat="1">
      <c r="B138" s="541"/>
      <c r="C138" s="570" t="s">
        <v>110</v>
      </c>
      <c r="D138" s="571"/>
      <c r="E138" s="571"/>
      <c r="F138" s="571"/>
      <c r="G138" s="571"/>
      <c r="H138" s="572"/>
      <c r="I138" s="1020" t="s">
        <v>1629</v>
      </c>
      <c r="J138" s="1021" t="s">
        <v>1628</v>
      </c>
      <c r="K138" s="1021" t="s">
        <v>1628</v>
      </c>
      <c r="L138" s="1021" t="s">
        <v>1628</v>
      </c>
      <c r="M138" s="1021" t="s">
        <v>1628</v>
      </c>
      <c r="N138" s="1021" t="s">
        <v>1628</v>
      </c>
      <c r="O138" s="1021" t="s">
        <v>1628</v>
      </c>
      <c r="P138" s="1021" t="s">
        <v>1628</v>
      </c>
      <c r="Q138" s="1021" t="s">
        <v>1628</v>
      </c>
      <c r="R138" s="1021" t="s">
        <v>1628</v>
      </c>
      <c r="S138" s="1021"/>
      <c r="T138" s="1021"/>
      <c r="U138" s="1021"/>
      <c r="V138" s="1021"/>
      <c r="W138" s="1021" t="s">
        <v>1628</v>
      </c>
      <c r="X138" s="1021" t="s">
        <v>1628</v>
      </c>
      <c r="Y138" s="1021" t="s">
        <v>1628</v>
      </c>
      <c r="Z138" s="1021" t="s">
        <v>1628</v>
      </c>
      <c r="AA138" s="1021" t="s">
        <v>1628</v>
      </c>
      <c r="AB138" s="1021" t="s">
        <v>1628</v>
      </c>
      <c r="AC138" s="1021" t="s">
        <v>1628</v>
      </c>
      <c r="AD138" s="1021" t="s">
        <v>1628</v>
      </c>
      <c r="AE138" s="689">
        <v>0</v>
      </c>
      <c r="AF138" s="690">
        <v>0</v>
      </c>
      <c r="AG138" s="541" t="s">
        <v>1056</v>
      </c>
      <c r="AK138" s="777"/>
    </row>
    <row r="139" spans="2:38" s="504" customFormat="1">
      <c r="B139" s="541"/>
      <c r="C139" s="570" t="s">
        <v>111</v>
      </c>
      <c r="D139" s="571"/>
      <c r="E139" s="571"/>
      <c r="F139" s="571"/>
      <c r="G139" s="571"/>
      <c r="H139" s="572"/>
      <c r="I139" s="1020" t="s">
        <v>1630</v>
      </c>
      <c r="J139" s="1021" t="s">
        <v>1628</v>
      </c>
      <c r="K139" s="1021" t="s">
        <v>1628</v>
      </c>
      <c r="L139" s="1021" t="s">
        <v>1628</v>
      </c>
      <c r="M139" s="1021" t="s">
        <v>1628</v>
      </c>
      <c r="N139" s="1021" t="s">
        <v>1628</v>
      </c>
      <c r="O139" s="1021" t="s">
        <v>1628</v>
      </c>
      <c r="P139" s="1021" t="s">
        <v>1628</v>
      </c>
      <c r="Q139" s="1021" t="s">
        <v>1628</v>
      </c>
      <c r="R139" s="1021" t="s">
        <v>1628</v>
      </c>
      <c r="S139" s="1021"/>
      <c r="T139" s="1021"/>
      <c r="U139" s="1021"/>
      <c r="V139" s="1021"/>
      <c r="W139" s="1021" t="s">
        <v>1628</v>
      </c>
      <c r="X139" s="1021" t="s">
        <v>1628</v>
      </c>
      <c r="Y139" s="1021" t="s">
        <v>1628</v>
      </c>
      <c r="Z139" s="1021" t="s">
        <v>1628</v>
      </c>
      <c r="AA139" s="1021" t="s">
        <v>1628</v>
      </c>
      <c r="AB139" s="1021" t="s">
        <v>1628</v>
      </c>
      <c r="AC139" s="1021" t="s">
        <v>1628</v>
      </c>
      <c r="AD139" s="1021" t="s">
        <v>1628</v>
      </c>
      <c r="AE139" s="689">
        <v>0</v>
      </c>
      <c r="AF139" s="690">
        <v>2</v>
      </c>
      <c r="AG139" s="541" t="s">
        <v>1056</v>
      </c>
      <c r="AK139" s="777"/>
    </row>
    <row r="140" spans="2:38" s="504" customFormat="1">
      <c r="B140" s="541"/>
      <c r="C140" s="559" t="s">
        <v>1631</v>
      </c>
      <c r="D140" s="560"/>
      <c r="E140" s="560"/>
      <c r="F140" s="560"/>
      <c r="G140" s="560"/>
      <c r="H140" s="561"/>
      <c r="I140" s="1018" t="s">
        <v>1632</v>
      </c>
      <c r="J140" s="1019" t="s">
        <v>1633</v>
      </c>
      <c r="K140" s="1019" t="s">
        <v>1633</v>
      </c>
      <c r="L140" s="1019" t="s">
        <v>1633</v>
      </c>
      <c r="M140" s="1019" t="s">
        <v>1633</v>
      </c>
      <c r="N140" s="1019" t="s">
        <v>1633</v>
      </c>
      <c r="O140" s="1019" t="s">
        <v>1633</v>
      </c>
      <c r="P140" s="1019" t="s">
        <v>1633</v>
      </c>
      <c r="Q140" s="1019" t="s">
        <v>1633</v>
      </c>
      <c r="R140" s="1019" t="s">
        <v>1633</v>
      </c>
      <c r="S140" s="1019"/>
      <c r="T140" s="1019"/>
      <c r="U140" s="1019"/>
      <c r="V140" s="1019"/>
      <c r="W140" s="1019" t="s">
        <v>1633</v>
      </c>
      <c r="X140" s="1019" t="s">
        <v>1633</v>
      </c>
      <c r="Y140" s="1019" t="s">
        <v>1633</v>
      </c>
      <c r="Z140" s="1019" t="s">
        <v>1633</v>
      </c>
      <c r="AA140" s="1019" t="s">
        <v>1633</v>
      </c>
      <c r="AB140" s="1019" t="s">
        <v>1633</v>
      </c>
      <c r="AC140" s="1019" t="s">
        <v>1633</v>
      </c>
      <c r="AD140" s="1019" t="s">
        <v>1633</v>
      </c>
      <c r="AE140" s="689">
        <v>2059</v>
      </c>
      <c r="AF140" s="690">
        <v>0</v>
      </c>
      <c r="AG140" s="541" t="s">
        <v>1056</v>
      </c>
      <c r="AH140" s="546"/>
      <c r="AK140" s="777"/>
    </row>
    <row r="141" spans="2:38" s="504" customFormat="1">
      <c r="B141" s="541" t="s">
        <v>1208</v>
      </c>
      <c r="C141" s="570" t="s">
        <v>112</v>
      </c>
      <c r="D141" s="571"/>
      <c r="E141" s="571"/>
      <c r="F141" s="571"/>
      <c r="G141" s="571"/>
      <c r="H141" s="572"/>
      <c r="I141" s="1020" t="s">
        <v>1634</v>
      </c>
      <c r="J141" s="1021" t="s">
        <v>1635</v>
      </c>
      <c r="K141" s="1021" t="s">
        <v>1635</v>
      </c>
      <c r="L141" s="1021" t="s">
        <v>1635</v>
      </c>
      <c r="M141" s="1021" t="s">
        <v>1635</v>
      </c>
      <c r="N141" s="1021" t="s">
        <v>1635</v>
      </c>
      <c r="O141" s="1021" t="s">
        <v>1635</v>
      </c>
      <c r="P141" s="1021" t="s">
        <v>1635</v>
      </c>
      <c r="Q141" s="1021" t="s">
        <v>1635</v>
      </c>
      <c r="R141" s="1021" t="s">
        <v>1635</v>
      </c>
      <c r="S141" s="1021"/>
      <c r="T141" s="1021"/>
      <c r="U141" s="1021"/>
      <c r="V141" s="1021"/>
      <c r="W141" s="1021" t="s">
        <v>1635</v>
      </c>
      <c r="X141" s="1021" t="s">
        <v>1635</v>
      </c>
      <c r="Y141" s="1021" t="s">
        <v>1635</v>
      </c>
      <c r="Z141" s="1021" t="s">
        <v>1635</v>
      </c>
      <c r="AA141" s="1021" t="s">
        <v>1635</v>
      </c>
      <c r="AB141" s="1021" t="s">
        <v>1635</v>
      </c>
      <c r="AC141" s="1021" t="s">
        <v>1635</v>
      </c>
      <c r="AD141" s="1021" t="s">
        <v>1635</v>
      </c>
      <c r="AE141" s="689">
        <v>0</v>
      </c>
      <c r="AF141" s="690">
        <v>0</v>
      </c>
      <c r="AG141" s="541" t="s">
        <v>1056</v>
      </c>
      <c r="AK141" s="777"/>
    </row>
    <row r="142" spans="2:38" s="504" customFormat="1">
      <c r="B142" s="541" t="s">
        <v>1186</v>
      </c>
      <c r="C142" s="570" t="s">
        <v>113</v>
      </c>
      <c r="D142" s="571"/>
      <c r="E142" s="571"/>
      <c r="F142" s="571"/>
      <c r="G142" s="571"/>
      <c r="H142" s="572"/>
      <c r="I142" s="1020" t="s">
        <v>1636</v>
      </c>
      <c r="J142" s="1021"/>
      <c r="K142" s="1021"/>
      <c r="L142" s="1021"/>
      <c r="M142" s="1021"/>
      <c r="N142" s="1021"/>
      <c r="O142" s="1021"/>
      <c r="P142" s="1021"/>
      <c r="Q142" s="1021"/>
      <c r="R142" s="1021"/>
      <c r="S142" s="1021"/>
      <c r="T142" s="1021"/>
      <c r="U142" s="1021"/>
      <c r="V142" s="1021"/>
      <c r="W142" s="1021"/>
      <c r="X142" s="1021"/>
      <c r="Y142" s="1021"/>
      <c r="Z142" s="1021"/>
      <c r="AA142" s="1021"/>
      <c r="AB142" s="1021"/>
      <c r="AC142" s="1021"/>
      <c r="AD142" s="1021"/>
      <c r="AE142" s="689">
        <v>0</v>
      </c>
      <c r="AF142" s="690">
        <v>0</v>
      </c>
      <c r="AG142" s="541" t="s">
        <v>1056</v>
      </c>
      <c r="AK142" s="777"/>
    </row>
    <row r="143" spans="2:38" s="504" customFormat="1">
      <c r="B143" s="541"/>
      <c r="C143" s="570" t="s">
        <v>114</v>
      </c>
      <c r="D143" s="571"/>
      <c r="E143" s="571"/>
      <c r="F143" s="571"/>
      <c r="G143" s="571"/>
      <c r="H143" s="572"/>
      <c r="I143" s="1020" t="s">
        <v>1637</v>
      </c>
      <c r="J143" s="1021"/>
      <c r="K143" s="1021"/>
      <c r="L143" s="1021"/>
      <c r="M143" s="1021"/>
      <c r="N143" s="1021"/>
      <c r="O143" s="1021"/>
      <c r="P143" s="1021"/>
      <c r="Q143" s="1021"/>
      <c r="R143" s="1021"/>
      <c r="S143" s="1021"/>
      <c r="T143" s="1021"/>
      <c r="U143" s="1021"/>
      <c r="V143" s="1021"/>
      <c r="W143" s="1021"/>
      <c r="X143" s="1021"/>
      <c r="Y143" s="1021"/>
      <c r="Z143" s="1021"/>
      <c r="AA143" s="1021"/>
      <c r="AB143" s="1021"/>
      <c r="AC143" s="1021"/>
      <c r="AD143" s="1021"/>
      <c r="AE143" s="689">
        <v>2059</v>
      </c>
      <c r="AF143" s="690">
        <v>0</v>
      </c>
      <c r="AG143" s="541" t="s">
        <v>1056</v>
      </c>
      <c r="AK143" s="777"/>
    </row>
    <row r="144" spans="2:38" s="504" customFormat="1">
      <c r="B144" s="541"/>
      <c r="C144" s="559" t="s">
        <v>1638</v>
      </c>
      <c r="D144" s="560"/>
      <c r="E144" s="560"/>
      <c r="F144" s="560"/>
      <c r="G144" s="560"/>
      <c r="H144" s="561"/>
      <c r="I144" s="1018" t="s">
        <v>1639</v>
      </c>
      <c r="J144" s="1019"/>
      <c r="K144" s="1019"/>
      <c r="L144" s="1019"/>
      <c r="M144" s="1019"/>
      <c r="N144" s="1019"/>
      <c r="O144" s="1019"/>
      <c r="P144" s="1019"/>
      <c r="Q144" s="1019"/>
      <c r="R144" s="1019"/>
      <c r="S144" s="1019"/>
      <c r="T144" s="1019"/>
      <c r="U144" s="1019"/>
      <c r="V144" s="1019"/>
      <c r="W144" s="1019"/>
      <c r="X144" s="1019"/>
      <c r="Y144" s="1019"/>
      <c r="Z144" s="1019"/>
      <c r="AA144" s="1019"/>
      <c r="AB144" s="1019"/>
      <c r="AC144" s="1019"/>
      <c r="AD144" s="1019"/>
      <c r="AE144" s="689">
        <v>35212</v>
      </c>
      <c r="AF144" s="690">
        <v>35437</v>
      </c>
      <c r="AG144" s="541" t="s">
        <v>1056</v>
      </c>
      <c r="AH144" s="546"/>
      <c r="AK144" s="777"/>
    </row>
    <row r="145" spans="2:37" s="504" customFormat="1">
      <c r="B145" s="541"/>
      <c r="C145" s="570" t="s">
        <v>115</v>
      </c>
      <c r="D145" s="571"/>
      <c r="E145" s="571"/>
      <c r="F145" s="571"/>
      <c r="G145" s="571"/>
      <c r="H145" s="572"/>
      <c r="I145" s="1020" t="s">
        <v>1640</v>
      </c>
      <c r="J145" s="1021" t="s">
        <v>1635</v>
      </c>
      <c r="K145" s="1021" t="s">
        <v>1635</v>
      </c>
      <c r="L145" s="1021" t="s">
        <v>1635</v>
      </c>
      <c r="M145" s="1021" t="s">
        <v>1635</v>
      </c>
      <c r="N145" s="1021" t="s">
        <v>1635</v>
      </c>
      <c r="O145" s="1021" t="s">
        <v>1635</v>
      </c>
      <c r="P145" s="1021" t="s">
        <v>1635</v>
      </c>
      <c r="Q145" s="1021" t="s">
        <v>1635</v>
      </c>
      <c r="R145" s="1021" t="s">
        <v>1635</v>
      </c>
      <c r="S145" s="1021"/>
      <c r="T145" s="1021"/>
      <c r="U145" s="1021"/>
      <c r="V145" s="1021"/>
      <c r="W145" s="1021" t="s">
        <v>1635</v>
      </c>
      <c r="X145" s="1021" t="s">
        <v>1635</v>
      </c>
      <c r="Y145" s="1021" t="s">
        <v>1635</v>
      </c>
      <c r="Z145" s="1021" t="s">
        <v>1635</v>
      </c>
      <c r="AA145" s="1021" t="s">
        <v>1635</v>
      </c>
      <c r="AB145" s="1021" t="s">
        <v>1635</v>
      </c>
      <c r="AC145" s="1021" t="s">
        <v>1635</v>
      </c>
      <c r="AD145" s="1021" t="s">
        <v>1635</v>
      </c>
      <c r="AE145" s="689">
        <v>23858</v>
      </c>
      <c r="AF145" s="690">
        <v>24254</v>
      </c>
      <c r="AG145" s="541" t="s">
        <v>1056</v>
      </c>
      <c r="AK145" s="777"/>
    </row>
    <row r="146" spans="2:37" s="504" customFormat="1">
      <c r="B146" s="541"/>
      <c r="C146" s="570" t="s">
        <v>116</v>
      </c>
      <c r="D146" s="571"/>
      <c r="E146" s="571"/>
      <c r="F146" s="571"/>
      <c r="G146" s="571"/>
      <c r="H146" s="572"/>
      <c r="I146" s="1020" t="s">
        <v>1641</v>
      </c>
      <c r="J146" s="1021" t="s">
        <v>1635</v>
      </c>
      <c r="K146" s="1021" t="s">
        <v>1635</v>
      </c>
      <c r="L146" s="1021" t="s">
        <v>1635</v>
      </c>
      <c r="M146" s="1021" t="s">
        <v>1635</v>
      </c>
      <c r="N146" s="1021" t="s">
        <v>1635</v>
      </c>
      <c r="O146" s="1021" t="s">
        <v>1635</v>
      </c>
      <c r="P146" s="1021" t="s">
        <v>1635</v>
      </c>
      <c r="Q146" s="1021" t="s">
        <v>1635</v>
      </c>
      <c r="R146" s="1021" t="s">
        <v>1635</v>
      </c>
      <c r="S146" s="1021"/>
      <c r="T146" s="1021"/>
      <c r="U146" s="1021"/>
      <c r="V146" s="1021"/>
      <c r="W146" s="1021" t="s">
        <v>1635</v>
      </c>
      <c r="X146" s="1021" t="s">
        <v>1635</v>
      </c>
      <c r="Y146" s="1021" t="s">
        <v>1635</v>
      </c>
      <c r="Z146" s="1021" t="s">
        <v>1635</v>
      </c>
      <c r="AA146" s="1021" t="s">
        <v>1635</v>
      </c>
      <c r="AB146" s="1021" t="s">
        <v>1635</v>
      </c>
      <c r="AC146" s="1021" t="s">
        <v>1635</v>
      </c>
      <c r="AD146" s="1021" t="s">
        <v>1635</v>
      </c>
      <c r="AE146" s="689">
        <v>3163</v>
      </c>
      <c r="AF146" s="690">
        <v>3064</v>
      </c>
      <c r="AG146" s="541" t="s">
        <v>1056</v>
      </c>
      <c r="AK146" s="777"/>
    </row>
    <row r="147" spans="2:37" s="504" customFormat="1">
      <c r="B147" s="541"/>
      <c r="C147" s="570" t="s">
        <v>117</v>
      </c>
      <c r="D147" s="571"/>
      <c r="E147" s="571"/>
      <c r="F147" s="571"/>
      <c r="G147" s="571"/>
      <c r="H147" s="572"/>
      <c r="I147" s="1020" t="s">
        <v>1642</v>
      </c>
      <c r="J147" s="1021" t="s">
        <v>1643</v>
      </c>
      <c r="K147" s="1021" t="s">
        <v>1643</v>
      </c>
      <c r="L147" s="1021" t="s">
        <v>1643</v>
      </c>
      <c r="M147" s="1021" t="s">
        <v>1643</v>
      </c>
      <c r="N147" s="1021" t="s">
        <v>1643</v>
      </c>
      <c r="O147" s="1021" t="s">
        <v>1643</v>
      </c>
      <c r="P147" s="1021" t="s">
        <v>1643</v>
      </c>
      <c r="Q147" s="1021" t="s">
        <v>1643</v>
      </c>
      <c r="R147" s="1021" t="s">
        <v>1643</v>
      </c>
      <c r="S147" s="1021"/>
      <c r="T147" s="1021"/>
      <c r="U147" s="1021"/>
      <c r="V147" s="1021"/>
      <c r="W147" s="1021" t="s">
        <v>1643</v>
      </c>
      <c r="X147" s="1021" t="s">
        <v>1643</v>
      </c>
      <c r="Y147" s="1021" t="s">
        <v>1643</v>
      </c>
      <c r="Z147" s="1021" t="s">
        <v>1643</v>
      </c>
      <c r="AA147" s="1021" t="s">
        <v>1643</v>
      </c>
      <c r="AB147" s="1021" t="s">
        <v>1643</v>
      </c>
      <c r="AC147" s="1021" t="s">
        <v>1643</v>
      </c>
      <c r="AD147" s="1021" t="s">
        <v>1643</v>
      </c>
      <c r="AE147" s="689">
        <v>8191</v>
      </c>
      <c r="AF147" s="690">
        <v>8119</v>
      </c>
      <c r="AG147" s="541" t="s">
        <v>1056</v>
      </c>
      <c r="AK147" s="777"/>
    </row>
    <row r="148" spans="2:37" s="504" customFormat="1">
      <c r="B148" s="541"/>
      <c r="C148" s="559" t="s">
        <v>118</v>
      </c>
      <c r="D148" s="560"/>
      <c r="E148" s="560"/>
      <c r="F148" s="560"/>
      <c r="G148" s="560"/>
      <c r="H148" s="561"/>
      <c r="I148" s="1018" t="s">
        <v>1644</v>
      </c>
      <c r="J148" s="1019" t="s">
        <v>1645</v>
      </c>
      <c r="K148" s="1019" t="s">
        <v>1645</v>
      </c>
      <c r="L148" s="1019" t="s">
        <v>1645</v>
      </c>
      <c r="M148" s="1019" t="s">
        <v>1645</v>
      </c>
      <c r="N148" s="1019" t="s">
        <v>1645</v>
      </c>
      <c r="O148" s="1019" t="s">
        <v>1645</v>
      </c>
      <c r="P148" s="1019" t="s">
        <v>1645</v>
      </c>
      <c r="Q148" s="1019" t="s">
        <v>1645</v>
      </c>
      <c r="R148" s="1019" t="s">
        <v>1645</v>
      </c>
      <c r="S148" s="1019"/>
      <c r="T148" s="1019"/>
      <c r="U148" s="1019"/>
      <c r="V148" s="1019"/>
      <c r="W148" s="1019" t="s">
        <v>1645</v>
      </c>
      <c r="X148" s="1019" t="s">
        <v>1645</v>
      </c>
      <c r="Y148" s="1019" t="s">
        <v>1645</v>
      </c>
      <c r="Z148" s="1019" t="s">
        <v>1645</v>
      </c>
      <c r="AA148" s="1019" t="s">
        <v>1645</v>
      </c>
      <c r="AB148" s="1019" t="s">
        <v>1645</v>
      </c>
      <c r="AC148" s="1019" t="s">
        <v>1645</v>
      </c>
      <c r="AD148" s="1019" t="s">
        <v>1645</v>
      </c>
      <c r="AE148" s="689">
        <v>57</v>
      </c>
      <c r="AF148" s="690">
        <v>83</v>
      </c>
      <c r="AG148" s="541" t="s">
        <v>1056</v>
      </c>
      <c r="AK148" s="777"/>
    </row>
    <row r="149" spans="2:37" s="504" customFormat="1">
      <c r="B149" s="541"/>
      <c r="C149" s="559" t="s">
        <v>119</v>
      </c>
      <c r="D149" s="560"/>
      <c r="E149" s="560"/>
      <c r="F149" s="560"/>
      <c r="G149" s="560"/>
      <c r="H149" s="561"/>
      <c r="I149" s="1018" t="s">
        <v>1646</v>
      </c>
      <c r="J149" s="1019" t="s">
        <v>1647</v>
      </c>
      <c r="K149" s="1019" t="s">
        <v>1647</v>
      </c>
      <c r="L149" s="1019" t="s">
        <v>1647</v>
      </c>
      <c r="M149" s="1019" t="s">
        <v>1647</v>
      </c>
      <c r="N149" s="1019" t="s">
        <v>1647</v>
      </c>
      <c r="O149" s="1019" t="s">
        <v>1647</v>
      </c>
      <c r="P149" s="1019" t="s">
        <v>1647</v>
      </c>
      <c r="Q149" s="1019" t="s">
        <v>1647</v>
      </c>
      <c r="R149" s="1019" t="s">
        <v>1647</v>
      </c>
      <c r="S149" s="1019"/>
      <c r="T149" s="1019"/>
      <c r="U149" s="1019"/>
      <c r="V149" s="1019"/>
      <c r="W149" s="1019" t="s">
        <v>1647</v>
      </c>
      <c r="X149" s="1019" t="s">
        <v>1647</v>
      </c>
      <c r="Y149" s="1019" t="s">
        <v>1647</v>
      </c>
      <c r="Z149" s="1019" t="s">
        <v>1647</v>
      </c>
      <c r="AA149" s="1019" t="s">
        <v>1647</v>
      </c>
      <c r="AB149" s="1019" t="s">
        <v>1647</v>
      </c>
      <c r="AC149" s="1019" t="s">
        <v>1647</v>
      </c>
      <c r="AD149" s="1019" t="s">
        <v>1647</v>
      </c>
      <c r="AE149" s="689">
        <v>0</v>
      </c>
      <c r="AF149" s="690">
        <v>0</v>
      </c>
      <c r="AG149" s="541" t="s">
        <v>1056</v>
      </c>
      <c r="AK149" s="777"/>
    </row>
    <row r="150" spans="2:37" s="504" customFormat="1">
      <c r="B150" s="541"/>
      <c r="C150" s="559" t="s">
        <v>120</v>
      </c>
      <c r="D150" s="560"/>
      <c r="E150" s="560"/>
      <c r="F150" s="560"/>
      <c r="G150" s="560"/>
      <c r="H150" s="561"/>
      <c r="I150" s="1018" t="s">
        <v>1648</v>
      </c>
      <c r="J150" s="1019" t="s">
        <v>1649</v>
      </c>
      <c r="K150" s="1019" t="s">
        <v>1649</v>
      </c>
      <c r="L150" s="1019" t="s">
        <v>1649</v>
      </c>
      <c r="M150" s="1019" t="s">
        <v>1649</v>
      </c>
      <c r="N150" s="1019" t="s">
        <v>1649</v>
      </c>
      <c r="O150" s="1019" t="s">
        <v>1649</v>
      </c>
      <c r="P150" s="1019" t="s">
        <v>1649</v>
      </c>
      <c r="Q150" s="1019" t="s">
        <v>1649</v>
      </c>
      <c r="R150" s="1019" t="s">
        <v>1649</v>
      </c>
      <c r="S150" s="1019"/>
      <c r="T150" s="1019"/>
      <c r="U150" s="1019"/>
      <c r="V150" s="1019"/>
      <c r="W150" s="1019" t="s">
        <v>1649</v>
      </c>
      <c r="X150" s="1019" t="s">
        <v>1649</v>
      </c>
      <c r="Y150" s="1019" t="s">
        <v>1649</v>
      </c>
      <c r="Z150" s="1019" t="s">
        <v>1649</v>
      </c>
      <c r="AA150" s="1019" t="s">
        <v>1649</v>
      </c>
      <c r="AB150" s="1019" t="s">
        <v>1649</v>
      </c>
      <c r="AC150" s="1019" t="s">
        <v>1649</v>
      </c>
      <c r="AD150" s="1019" t="s">
        <v>1649</v>
      </c>
      <c r="AE150" s="689">
        <v>10</v>
      </c>
      <c r="AF150" s="690">
        <v>38</v>
      </c>
      <c r="AG150" s="541" t="s">
        <v>1056</v>
      </c>
      <c r="AK150" s="777"/>
    </row>
    <row r="151" spans="2:37" s="504" customFormat="1">
      <c r="B151" s="541"/>
      <c r="C151" s="559" t="s">
        <v>121</v>
      </c>
      <c r="D151" s="560"/>
      <c r="E151" s="560"/>
      <c r="F151" s="560"/>
      <c r="G151" s="560"/>
      <c r="H151" s="561"/>
      <c r="I151" s="1018" t="s">
        <v>1650</v>
      </c>
      <c r="J151" s="1019" t="s">
        <v>1651</v>
      </c>
      <c r="K151" s="1019" t="s">
        <v>1651</v>
      </c>
      <c r="L151" s="1019" t="s">
        <v>1651</v>
      </c>
      <c r="M151" s="1019" t="s">
        <v>1651</v>
      </c>
      <c r="N151" s="1019" t="s">
        <v>1651</v>
      </c>
      <c r="O151" s="1019" t="s">
        <v>1651</v>
      </c>
      <c r="P151" s="1019" t="s">
        <v>1651</v>
      </c>
      <c r="Q151" s="1019" t="s">
        <v>1651</v>
      </c>
      <c r="R151" s="1019" t="s">
        <v>1651</v>
      </c>
      <c r="S151" s="1019"/>
      <c r="T151" s="1019"/>
      <c r="U151" s="1019"/>
      <c r="V151" s="1019"/>
      <c r="W151" s="1019" t="s">
        <v>1651</v>
      </c>
      <c r="X151" s="1019" t="s">
        <v>1651</v>
      </c>
      <c r="Y151" s="1019" t="s">
        <v>1651</v>
      </c>
      <c r="Z151" s="1019" t="s">
        <v>1651</v>
      </c>
      <c r="AA151" s="1019" t="s">
        <v>1651</v>
      </c>
      <c r="AB151" s="1019" t="s">
        <v>1651</v>
      </c>
      <c r="AC151" s="1019" t="s">
        <v>1651</v>
      </c>
      <c r="AD151" s="1019" t="s">
        <v>1651</v>
      </c>
      <c r="AE151" s="689">
        <v>0</v>
      </c>
      <c r="AF151" s="690">
        <v>0</v>
      </c>
      <c r="AG151" s="541" t="s">
        <v>1056</v>
      </c>
      <c r="AK151" s="777"/>
    </row>
    <row r="152" spans="2:37" s="504" customFormat="1">
      <c r="B152" s="541"/>
      <c r="C152" s="559" t="s">
        <v>122</v>
      </c>
      <c r="D152" s="560"/>
      <c r="E152" s="560"/>
      <c r="F152" s="560"/>
      <c r="G152" s="560"/>
      <c r="H152" s="561"/>
      <c r="I152" s="1018" t="s">
        <v>1652</v>
      </c>
      <c r="J152" s="1019" t="s">
        <v>1653</v>
      </c>
      <c r="K152" s="1019" t="s">
        <v>1653</v>
      </c>
      <c r="L152" s="1019" t="s">
        <v>1653</v>
      </c>
      <c r="M152" s="1019" t="s">
        <v>1653</v>
      </c>
      <c r="N152" s="1019" t="s">
        <v>1653</v>
      </c>
      <c r="O152" s="1019" t="s">
        <v>1653</v>
      </c>
      <c r="P152" s="1019" t="s">
        <v>1653</v>
      </c>
      <c r="Q152" s="1019" t="s">
        <v>1653</v>
      </c>
      <c r="R152" s="1019" t="s">
        <v>1653</v>
      </c>
      <c r="S152" s="1019"/>
      <c r="T152" s="1019"/>
      <c r="U152" s="1019"/>
      <c r="V152" s="1019"/>
      <c r="W152" s="1019" t="s">
        <v>1653</v>
      </c>
      <c r="X152" s="1019" t="s">
        <v>1653</v>
      </c>
      <c r="Y152" s="1019" t="s">
        <v>1653</v>
      </c>
      <c r="Z152" s="1019" t="s">
        <v>1653</v>
      </c>
      <c r="AA152" s="1019" t="s">
        <v>1653</v>
      </c>
      <c r="AB152" s="1019" t="s">
        <v>1653</v>
      </c>
      <c r="AC152" s="1019" t="s">
        <v>1653</v>
      </c>
      <c r="AD152" s="1019" t="s">
        <v>1653</v>
      </c>
      <c r="AE152" s="689">
        <v>813</v>
      </c>
      <c r="AF152" s="690">
        <v>997</v>
      </c>
      <c r="AG152" s="541" t="s">
        <v>1056</v>
      </c>
      <c r="AK152" s="777"/>
    </row>
    <row r="153" spans="2:37" s="504" customFormat="1">
      <c r="B153" s="541" t="s">
        <v>1208</v>
      </c>
      <c r="C153" s="559" t="s">
        <v>123</v>
      </c>
      <c r="D153" s="560"/>
      <c r="E153" s="560"/>
      <c r="F153" s="560"/>
      <c r="G153" s="560"/>
      <c r="H153" s="561"/>
      <c r="I153" s="1018" t="s">
        <v>1654</v>
      </c>
      <c r="J153" s="1019" t="s">
        <v>1655</v>
      </c>
      <c r="K153" s="1019" t="s">
        <v>1655</v>
      </c>
      <c r="L153" s="1019" t="s">
        <v>1655</v>
      </c>
      <c r="M153" s="1019" t="s">
        <v>1655</v>
      </c>
      <c r="N153" s="1019" t="s">
        <v>1655</v>
      </c>
      <c r="O153" s="1019" t="s">
        <v>1655</v>
      </c>
      <c r="P153" s="1019" t="s">
        <v>1655</v>
      </c>
      <c r="Q153" s="1019" t="s">
        <v>1655</v>
      </c>
      <c r="R153" s="1019" t="s">
        <v>1655</v>
      </c>
      <c r="S153" s="1019"/>
      <c r="T153" s="1019"/>
      <c r="U153" s="1019"/>
      <c r="V153" s="1019"/>
      <c r="W153" s="1019" t="s">
        <v>1655</v>
      </c>
      <c r="X153" s="1019" t="s">
        <v>1655</v>
      </c>
      <c r="Y153" s="1019" t="s">
        <v>1655</v>
      </c>
      <c r="Z153" s="1019" t="s">
        <v>1655</v>
      </c>
      <c r="AA153" s="1019" t="s">
        <v>1655</v>
      </c>
      <c r="AB153" s="1019" t="s">
        <v>1655</v>
      </c>
      <c r="AC153" s="1019" t="s">
        <v>1655</v>
      </c>
      <c r="AD153" s="1019" t="s">
        <v>1655</v>
      </c>
      <c r="AE153" s="689">
        <v>0</v>
      </c>
      <c r="AF153" s="690">
        <v>0</v>
      </c>
      <c r="AG153" s="541" t="s">
        <v>1056</v>
      </c>
      <c r="AK153" s="777"/>
    </row>
    <row r="154" spans="2:37" s="504" customFormat="1">
      <c r="B154" s="541"/>
      <c r="C154" s="548" t="s">
        <v>1656</v>
      </c>
      <c r="D154" s="549"/>
      <c r="E154" s="549"/>
      <c r="F154" s="549"/>
      <c r="G154" s="549"/>
      <c r="H154" s="550"/>
      <c r="I154" s="995" t="s">
        <v>1657</v>
      </c>
      <c r="J154" s="996" t="s">
        <v>1657</v>
      </c>
      <c r="K154" s="996" t="s">
        <v>1657</v>
      </c>
      <c r="L154" s="996" t="s">
        <v>1657</v>
      </c>
      <c r="M154" s="996" t="s">
        <v>1657</v>
      </c>
      <c r="N154" s="996" t="s">
        <v>1657</v>
      </c>
      <c r="O154" s="996" t="s">
        <v>1657</v>
      </c>
      <c r="P154" s="996" t="s">
        <v>1657</v>
      </c>
      <c r="Q154" s="996" t="s">
        <v>1657</v>
      </c>
      <c r="R154" s="996" t="s">
        <v>1657</v>
      </c>
      <c r="S154" s="996"/>
      <c r="T154" s="996"/>
      <c r="U154" s="996"/>
      <c r="V154" s="996"/>
      <c r="W154" s="996" t="s">
        <v>1657</v>
      </c>
      <c r="X154" s="996" t="s">
        <v>1657</v>
      </c>
      <c r="Y154" s="996" t="s">
        <v>1657</v>
      </c>
      <c r="Z154" s="996" t="s">
        <v>1657</v>
      </c>
      <c r="AA154" s="996" t="s">
        <v>1657</v>
      </c>
      <c r="AB154" s="996" t="s">
        <v>1657</v>
      </c>
      <c r="AC154" s="996" t="s">
        <v>1657</v>
      </c>
      <c r="AD154" s="996" t="s">
        <v>1657</v>
      </c>
      <c r="AE154" s="688">
        <v>369</v>
      </c>
      <c r="AF154" s="693">
        <v>362</v>
      </c>
      <c r="AG154" s="541" t="s">
        <v>1056</v>
      </c>
      <c r="AH154" s="546"/>
      <c r="AK154" s="777"/>
    </row>
    <row r="155" spans="2:37" s="504" customFormat="1">
      <c r="B155" s="541"/>
      <c r="C155" s="559" t="s">
        <v>124</v>
      </c>
      <c r="D155" s="560"/>
      <c r="E155" s="560"/>
      <c r="F155" s="560"/>
      <c r="G155" s="560"/>
      <c r="H155" s="561"/>
      <c r="I155" s="1018" t="s">
        <v>1658</v>
      </c>
      <c r="J155" s="1019" t="s">
        <v>1658</v>
      </c>
      <c r="K155" s="1019" t="s">
        <v>1658</v>
      </c>
      <c r="L155" s="1019" t="s">
        <v>1658</v>
      </c>
      <c r="M155" s="1019" t="s">
        <v>1658</v>
      </c>
      <c r="N155" s="1019" t="s">
        <v>1658</v>
      </c>
      <c r="O155" s="1019" t="s">
        <v>1658</v>
      </c>
      <c r="P155" s="1019" t="s">
        <v>1658</v>
      </c>
      <c r="Q155" s="1019" t="s">
        <v>1658</v>
      </c>
      <c r="R155" s="1019" t="s">
        <v>1658</v>
      </c>
      <c r="S155" s="1019"/>
      <c r="T155" s="1019"/>
      <c r="U155" s="1019"/>
      <c r="V155" s="1019"/>
      <c r="W155" s="1019" t="s">
        <v>1658</v>
      </c>
      <c r="X155" s="1019" t="s">
        <v>1658</v>
      </c>
      <c r="Y155" s="1019" t="s">
        <v>1658</v>
      </c>
      <c r="Z155" s="1019" t="s">
        <v>1658</v>
      </c>
      <c r="AA155" s="1019" t="s">
        <v>1658</v>
      </c>
      <c r="AB155" s="1019" t="s">
        <v>1658</v>
      </c>
      <c r="AC155" s="1019" t="s">
        <v>1658</v>
      </c>
      <c r="AD155" s="1019" t="s">
        <v>1658</v>
      </c>
      <c r="AE155" s="689">
        <v>0</v>
      </c>
      <c r="AF155" s="690">
        <v>3</v>
      </c>
      <c r="AG155" s="541" t="s">
        <v>1056</v>
      </c>
      <c r="AK155" s="777"/>
    </row>
    <row r="156" spans="2:37" s="504" customFormat="1">
      <c r="B156" s="541"/>
      <c r="C156" s="559" t="s">
        <v>125</v>
      </c>
      <c r="D156" s="560"/>
      <c r="E156" s="560"/>
      <c r="F156" s="560"/>
      <c r="G156" s="560"/>
      <c r="H156" s="561"/>
      <c r="I156" s="1018" t="s">
        <v>1659</v>
      </c>
      <c r="J156" s="1019" t="s">
        <v>1659</v>
      </c>
      <c r="K156" s="1019" t="s">
        <v>1659</v>
      </c>
      <c r="L156" s="1019" t="s">
        <v>1659</v>
      </c>
      <c r="M156" s="1019" t="s">
        <v>1659</v>
      </c>
      <c r="N156" s="1019" t="s">
        <v>1659</v>
      </c>
      <c r="O156" s="1019" t="s">
        <v>1659</v>
      </c>
      <c r="P156" s="1019" t="s">
        <v>1659</v>
      </c>
      <c r="Q156" s="1019" t="s">
        <v>1659</v>
      </c>
      <c r="R156" s="1019" t="s">
        <v>1659</v>
      </c>
      <c r="S156" s="1019"/>
      <c r="T156" s="1019"/>
      <c r="U156" s="1019"/>
      <c r="V156" s="1019"/>
      <c r="W156" s="1019" t="s">
        <v>1659</v>
      </c>
      <c r="X156" s="1019" t="s">
        <v>1659</v>
      </c>
      <c r="Y156" s="1019" t="s">
        <v>1659</v>
      </c>
      <c r="Z156" s="1019" t="s">
        <v>1659</v>
      </c>
      <c r="AA156" s="1019" t="s">
        <v>1659</v>
      </c>
      <c r="AB156" s="1019" t="s">
        <v>1659</v>
      </c>
      <c r="AC156" s="1019" t="s">
        <v>1659</v>
      </c>
      <c r="AD156" s="1019" t="s">
        <v>1659</v>
      </c>
      <c r="AE156" s="689">
        <v>113</v>
      </c>
      <c r="AF156" s="690">
        <v>67</v>
      </c>
      <c r="AG156" s="541" t="s">
        <v>1056</v>
      </c>
      <c r="AK156" s="777"/>
    </row>
    <row r="157" spans="2:37" s="504" customFormat="1">
      <c r="B157" s="541"/>
      <c r="C157" s="559" t="s">
        <v>126</v>
      </c>
      <c r="D157" s="560"/>
      <c r="E157" s="560"/>
      <c r="F157" s="560"/>
      <c r="G157" s="560"/>
      <c r="H157" s="561"/>
      <c r="I157" s="1018" t="s">
        <v>1660</v>
      </c>
      <c r="J157" s="1019" t="s">
        <v>1660</v>
      </c>
      <c r="K157" s="1019" t="s">
        <v>1660</v>
      </c>
      <c r="L157" s="1019" t="s">
        <v>1660</v>
      </c>
      <c r="M157" s="1019" t="s">
        <v>1660</v>
      </c>
      <c r="N157" s="1019" t="s">
        <v>1660</v>
      </c>
      <c r="O157" s="1019" t="s">
        <v>1660</v>
      </c>
      <c r="P157" s="1019" t="s">
        <v>1660</v>
      </c>
      <c r="Q157" s="1019" t="s">
        <v>1660</v>
      </c>
      <c r="R157" s="1019" t="s">
        <v>1660</v>
      </c>
      <c r="S157" s="1019"/>
      <c r="T157" s="1019"/>
      <c r="U157" s="1019"/>
      <c r="V157" s="1019"/>
      <c r="W157" s="1019" t="s">
        <v>1660</v>
      </c>
      <c r="X157" s="1019" t="s">
        <v>1660</v>
      </c>
      <c r="Y157" s="1019" t="s">
        <v>1660</v>
      </c>
      <c r="Z157" s="1019" t="s">
        <v>1660</v>
      </c>
      <c r="AA157" s="1019" t="s">
        <v>1660</v>
      </c>
      <c r="AB157" s="1019" t="s">
        <v>1660</v>
      </c>
      <c r="AC157" s="1019" t="s">
        <v>1660</v>
      </c>
      <c r="AD157" s="1019" t="s">
        <v>1660</v>
      </c>
      <c r="AE157" s="689">
        <v>42</v>
      </c>
      <c r="AF157" s="690">
        <v>35</v>
      </c>
      <c r="AG157" s="541" t="s">
        <v>1056</v>
      </c>
      <c r="AK157" s="777"/>
    </row>
    <row r="158" spans="2:37" s="504" customFormat="1">
      <c r="B158" s="541"/>
      <c r="C158" s="559" t="s">
        <v>127</v>
      </c>
      <c r="D158" s="560"/>
      <c r="E158" s="560"/>
      <c r="F158" s="560"/>
      <c r="G158" s="560"/>
      <c r="H158" s="561"/>
      <c r="I158" s="1018" t="s">
        <v>1661</v>
      </c>
      <c r="J158" s="1019" t="s">
        <v>1661</v>
      </c>
      <c r="K158" s="1019" t="s">
        <v>1661</v>
      </c>
      <c r="L158" s="1019" t="s">
        <v>1661</v>
      </c>
      <c r="M158" s="1019" t="s">
        <v>1661</v>
      </c>
      <c r="N158" s="1019" t="s">
        <v>1661</v>
      </c>
      <c r="O158" s="1019" t="s">
        <v>1661</v>
      </c>
      <c r="P158" s="1019" t="s">
        <v>1661</v>
      </c>
      <c r="Q158" s="1019" t="s">
        <v>1661</v>
      </c>
      <c r="R158" s="1019" t="s">
        <v>1661</v>
      </c>
      <c r="S158" s="1019"/>
      <c r="T158" s="1019"/>
      <c r="U158" s="1019"/>
      <c r="V158" s="1019"/>
      <c r="W158" s="1019" t="s">
        <v>1661</v>
      </c>
      <c r="X158" s="1019" t="s">
        <v>1661</v>
      </c>
      <c r="Y158" s="1019" t="s">
        <v>1661</v>
      </c>
      <c r="Z158" s="1019" t="s">
        <v>1661</v>
      </c>
      <c r="AA158" s="1019" t="s">
        <v>1661</v>
      </c>
      <c r="AB158" s="1019" t="s">
        <v>1661</v>
      </c>
      <c r="AC158" s="1019" t="s">
        <v>1661</v>
      </c>
      <c r="AD158" s="1019" t="s">
        <v>1661</v>
      </c>
      <c r="AE158" s="689">
        <v>186</v>
      </c>
      <c r="AF158" s="690">
        <v>220</v>
      </c>
      <c r="AG158" s="541" t="s">
        <v>1056</v>
      </c>
      <c r="AK158" s="777"/>
    </row>
    <row r="159" spans="2:37" s="504" customFormat="1">
      <c r="B159" s="541"/>
      <c r="C159" s="559" t="s">
        <v>128</v>
      </c>
      <c r="D159" s="560"/>
      <c r="E159" s="560"/>
      <c r="F159" s="560"/>
      <c r="G159" s="560"/>
      <c r="H159" s="561"/>
      <c r="I159" s="1018" t="s">
        <v>1662</v>
      </c>
      <c r="J159" s="1019" t="s">
        <v>1662</v>
      </c>
      <c r="K159" s="1019" t="s">
        <v>1662</v>
      </c>
      <c r="L159" s="1019" t="s">
        <v>1662</v>
      </c>
      <c r="M159" s="1019" t="s">
        <v>1662</v>
      </c>
      <c r="N159" s="1019" t="s">
        <v>1662</v>
      </c>
      <c r="O159" s="1019" t="s">
        <v>1662</v>
      </c>
      <c r="P159" s="1019" t="s">
        <v>1662</v>
      </c>
      <c r="Q159" s="1019" t="s">
        <v>1662</v>
      </c>
      <c r="R159" s="1019" t="s">
        <v>1662</v>
      </c>
      <c r="S159" s="1019"/>
      <c r="T159" s="1019"/>
      <c r="U159" s="1019"/>
      <c r="V159" s="1019"/>
      <c r="W159" s="1019" t="s">
        <v>1662</v>
      </c>
      <c r="X159" s="1019" t="s">
        <v>1662</v>
      </c>
      <c r="Y159" s="1019" t="s">
        <v>1662</v>
      </c>
      <c r="Z159" s="1019" t="s">
        <v>1662</v>
      </c>
      <c r="AA159" s="1019" t="s">
        <v>1662</v>
      </c>
      <c r="AB159" s="1019" t="s">
        <v>1662</v>
      </c>
      <c r="AC159" s="1019" t="s">
        <v>1662</v>
      </c>
      <c r="AD159" s="1019" t="s">
        <v>1662</v>
      </c>
      <c r="AE159" s="689">
        <v>25</v>
      </c>
      <c r="AF159" s="690">
        <v>24</v>
      </c>
      <c r="AG159" s="541" t="s">
        <v>1056</v>
      </c>
      <c r="AK159" s="777"/>
    </row>
    <row r="160" spans="2:37" s="504" customFormat="1">
      <c r="B160" s="541"/>
      <c r="C160" s="559" t="s">
        <v>129</v>
      </c>
      <c r="D160" s="560"/>
      <c r="E160" s="560"/>
      <c r="F160" s="560"/>
      <c r="G160" s="560"/>
      <c r="H160" s="561"/>
      <c r="I160" s="1018" t="s">
        <v>1663</v>
      </c>
      <c r="J160" s="1019" t="s">
        <v>1664</v>
      </c>
      <c r="K160" s="1019" t="s">
        <v>1664</v>
      </c>
      <c r="L160" s="1019" t="s">
        <v>1664</v>
      </c>
      <c r="M160" s="1019" t="s">
        <v>1664</v>
      </c>
      <c r="N160" s="1019" t="s">
        <v>1664</v>
      </c>
      <c r="O160" s="1019" t="s">
        <v>1664</v>
      </c>
      <c r="P160" s="1019" t="s">
        <v>1664</v>
      </c>
      <c r="Q160" s="1019" t="s">
        <v>1664</v>
      </c>
      <c r="R160" s="1019" t="s">
        <v>1664</v>
      </c>
      <c r="S160" s="1019"/>
      <c r="T160" s="1019"/>
      <c r="U160" s="1019"/>
      <c r="V160" s="1019"/>
      <c r="W160" s="1019" t="s">
        <v>1664</v>
      </c>
      <c r="X160" s="1019" t="s">
        <v>1664</v>
      </c>
      <c r="Y160" s="1019" t="s">
        <v>1664</v>
      </c>
      <c r="Z160" s="1019" t="s">
        <v>1664</v>
      </c>
      <c r="AA160" s="1019" t="s">
        <v>1664</v>
      </c>
      <c r="AB160" s="1019" t="s">
        <v>1664</v>
      </c>
      <c r="AC160" s="1019" t="s">
        <v>1664</v>
      </c>
      <c r="AD160" s="1019" t="s">
        <v>1664</v>
      </c>
      <c r="AE160" s="689">
        <v>3</v>
      </c>
      <c r="AF160" s="690">
        <v>13</v>
      </c>
      <c r="AG160" s="541" t="s">
        <v>1056</v>
      </c>
      <c r="AK160" s="777"/>
    </row>
    <row r="161" spans="2:37" s="504" customFormat="1">
      <c r="B161" s="541" t="s">
        <v>1208</v>
      </c>
      <c r="C161" s="559" t="s">
        <v>130</v>
      </c>
      <c r="D161" s="560"/>
      <c r="E161" s="560"/>
      <c r="F161" s="560"/>
      <c r="G161" s="560"/>
      <c r="H161" s="561"/>
      <c r="I161" s="1018" t="s">
        <v>1665</v>
      </c>
      <c r="J161" s="1019" t="s">
        <v>1666</v>
      </c>
      <c r="K161" s="1019" t="s">
        <v>1666</v>
      </c>
      <c r="L161" s="1019" t="s">
        <v>1666</v>
      </c>
      <c r="M161" s="1019" t="s">
        <v>1666</v>
      </c>
      <c r="N161" s="1019" t="s">
        <v>1666</v>
      </c>
      <c r="O161" s="1019" t="s">
        <v>1666</v>
      </c>
      <c r="P161" s="1019" t="s">
        <v>1666</v>
      </c>
      <c r="Q161" s="1019" t="s">
        <v>1666</v>
      </c>
      <c r="R161" s="1019" t="s">
        <v>1666</v>
      </c>
      <c r="S161" s="1019"/>
      <c r="T161" s="1019"/>
      <c r="U161" s="1019"/>
      <c r="V161" s="1019"/>
      <c r="W161" s="1019" t="s">
        <v>1666</v>
      </c>
      <c r="X161" s="1019" t="s">
        <v>1666</v>
      </c>
      <c r="Y161" s="1019" t="s">
        <v>1666</v>
      </c>
      <c r="Z161" s="1019" t="s">
        <v>1666</v>
      </c>
      <c r="AA161" s="1019" t="s">
        <v>1666</v>
      </c>
      <c r="AB161" s="1019" t="s">
        <v>1666</v>
      </c>
      <c r="AC161" s="1019" t="s">
        <v>1666</v>
      </c>
      <c r="AD161" s="1019" t="s">
        <v>1666</v>
      </c>
      <c r="AE161" s="700">
        <v>0</v>
      </c>
      <c r="AF161" s="701">
        <v>0</v>
      </c>
      <c r="AG161" s="541" t="s">
        <v>1056</v>
      </c>
      <c r="AK161" s="777"/>
    </row>
    <row r="162" spans="2:37" s="504" customFormat="1">
      <c r="B162" s="541"/>
      <c r="C162" s="542" t="s">
        <v>1667</v>
      </c>
      <c r="D162" s="543"/>
      <c r="E162" s="543"/>
      <c r="F162" s="543"/>
      <c r="G162" s="543"/>
      <c r="H162" s="544"/>
      <c r="I162" s="993" t="s">
        <v>1668</v>
      </c>
      <c r="J162" s="994" t="s">
        <v>1668</v>
      </c>
      <c r="K162" s="994" t="s">
        <v>1668</v>
      </c>
      <c r="L162" s="994" t="s">
        <v>1668</v>
      </c>
      <c r="M162" s="994" t="s">
        <v>1668</v>
      </c>
      <c r="N162" s="994" t="s">
        <v>1668</v>
      </c>
      <c r="O162" s="994" t="s">
        <v>1668</v>
      </c>
      <c r="P162" s="994" t="s">
        <v>1668</v>
      </c>
      <c r="Q162" s="994" t="s">
        <v>1668</v>
      </c>
      <c r="R162" s="994" t="s">
        <v>1668</v>
      </c>
      <c r="S162" s="994"/>
      <c r="T162" s="994"/>
      <c r="U162" s="994"/>
      <c r="V162" s="994"/>
      <c r="W162" s="994" t="s">
        <v>1668</v>
      </c>
      <c r="X162" s="994" t="s">
        <v>1668</v>
      </c>
      <c r="Y162" s="994" t="s">
        <v>1668</v>
      </c>
      <c r="Z162" s="994" t="s">
        <v>1668</v>
      </c>
      <c r="AA162" s="994" t="s">
        <v>1668</v>
      </c>
      <c r="AB162" s="994" t="s">
        <v>1668</v>
      </c>
      <c r="AC162" s="994" t="s">
        <v>1668</v>
      </c>
      <c r="AD162" s="994" t="s">
        <v>1668</v>
      </c>
      <c r="AE162" s="687">
        <v>54091</v>
      </c>
      <c r="AF162" s="711">
        <v>49313</v>
      </c>
      <c r="AG162" s="541" t="s">
        <v>1056</v>
      </c>
      <c r="AH162" s="546"/>
      <c r="AK162" s="777"/>
    </row>
    <row r="163" spans="2:37" s="504" customFormat="1">
      <c r="B163" s="541"/>
      <c r="C163" s="542" t="s">
        <v>1669</v>
      </c>
      <c r="D163" s="543"/>
      <c r="E163" s="543"/>
      <c r="F163" s="543"/>
      <c r="G163" s="543"/>
      <c r="H163" s="544"/>
      <c r="I163" s="993" t="s">
        <v>1670</v>
      </c>
      <c r="J163" s="994" t="s">
        <v>1670</v>
      </c>
      <c r="K163" s="994" t="s">
        <v>1670</v>
      </c>
      <c r="L163" s="994" t="s">
        <v>1670</v>
      </c>
      <c r="M163" s="994" t="s">
        <v>1670</v>
      </c>
      <c r="N163" s="994" t="s">
        <v>1670</v>
      </c>
      <c r="O163" s="994" t="s">
        <v>1670</v>
      </c>
      <c r="P163" s="994" t="s">
        <v>1670</v>
      </c>
      <c r="Q163" s="994" t="s">
        <v>1670</v>
      </c>
      <c r="R163" s="994" t="s">
        <v>1670</v>
      </c>
      <c r="S163" s="994"/>
      <c r="T163" s="994"/>
      <c r="U163" s="994"/>
      <c r="V163" s="994"/>
      <c r="W163" s="994" t="s">
        <v>1670</v>
      </c>
      <c r="X163" s="994" t="s">
        <v>1670</v>
      </c>
      <c r="Y163" s="994" t="s">
        <v>1670</v>
      </c>
      <c r="Z163" s="994" t="s">
        <v>1670</v>
      </c>
      <c r="AA163" s="994" t="s">
        <v>1670</v>
      </c>
      <c r="AB163" s="994" t="s">
        <v>1670</v>
      </c>
      <c r="AC163" s="994" t="s">
        <v>1670</v>
      </c>
      <c r="AD163" s="994" t="s">
        <v>1670</v>
      </c>
      <c r="AE163" s="687">
        <v>34701</v>
      </c>
      <c r="AF163" s="711">
        <v>25486</v>
      </c>
      <c r="AG163" s="541" t="s">
        <v>1056</v>
      </c>
      <c r="AH163" s="546"/>
      <c r="AK163" s="777"/>
    </row>
    <row r="164" spans="2:37" s="504" customFormat="1">
      <c r="B164" s="541"/>
      <c r="C164" s="548" t="s">
        <v>1671</v>
      </c>
      <c r="D164" s="549"/>
      <c r="E164" s="549"/>
      <c r="F164" s="549"/>
      <c r="G164" s="549"/>
      <c r="H164" s="550"/>
      <c r="I164" s="995" t="s">
        <v>1672</v>
      </c>
      <c r="J164" s="996" t="s">
        <v>1672</v>
      </c>
      <c r="K164" s="996" t="s">
        <v>1672</v>
      </c>
      <c r="L164" s="996" t="s">
        <v>1672</v>
      </c>
      <c r="M164" s="996" t="s">
        <v>1672</v>
      </c>
      <c r="N164" s="996" t="s">
        <v>1672</v>
      </c>
      <c r="O164" s="996" t="s">
        <v>1672</v>
      </c>
      <c r="P164" s="996" t="s">
        <v>1672</v>
      </c>
      <c r="Q164" s="996" t="s">
        <v>1672</v>
      </c>
      <c r="R164" s="996" t="s">
        <v>1672</v>
      </c>
      <c r="S164" s="996"/>
      <c r="T164" s="996"/>
      <c r="U164" s="996"/>
      <c r="V164" s="996"/>
      <c r="W164" s="996" t="s">
        <v>1672</v>
      </c>
      <c r="X164" s="996" t="s">
        <v>1672</v>
      </c>
      <c r="Y164" s="996" t="s">
        <v>1672</v>
      </c>
      <c r="Z164" s="996" t="s">
        <v>1672</v>
      </c>
      <c r="AA164" s="996" t="s">
        <v>1672</v>
      </c>
      <c r="AB164" s="996" t="s">
        <v>1672</v>
      </c>
      <c r="AC164" s="996" t="s">
        <v>1672</v>
      </c>
      <c r="AD164" s="996" t="s">
        <v>1672</v>
      </c>
      <c r="AE164" s="702">
        <v>0</v>
      </c>
      <c r="AF164" s="717">
        <v>0</v>
      </c>
      <c r="AG164" s="541" t="s">
        <v>1056</v>
      </c>
      <c r="AH164" s="546"/>
      <c r="AK164" s="777"/>
    </row>
    <row r="165" spans="2:37" s="504" customFormat="1">
      <c r="B165" s="541"/>
      <c r="C165" s="559" t="s">
        <v>1673</v>
      </c>
      <c r="D165" s="560"/>
      <c r="E165" s="560"/>
      <c r="F165" s="560"/>
      <c r="G165" s="560"/>
      <c r="H165" s="561"/>
      <c r="I165" s="1018" t="s">
        <v>1628</v>
      </c>
      <c r="J165" s="1019" t="s">
        <v>1628</v>
      </c>
      <c r="K165" s="1019" t="s">
        <v>1628</v>
      </c>
      <c r="L165" s="1019" t="s">
        <v>1628</v>
      </c>
      <c r="M165" s="1019" t="s">
        <v>1628</v>
      </c>
      <c r="N165" s="1019" t="s">
        <v>1628</v>
      </c>
      <c r="O165" s="1019" t="s">
        <v>1628</v>
      </c>
      <c r="P165" s="1019" t="s">
        <v>1628</v>
      </c>
      <c r="Q165" s="1019" t="s">
        <v>1628</v>
      </c>
      <c r="R165" s="1019" t="s">
        <v>1628</v>
      </c>
      <c r="S165" s="1019"/>
      <c r="T165" s="1019"/>
      <c r="U165" s="1019"/>
      <c r="V165" s="1019"/>
      <c r="W165" s="1019" t="s">
        <v>1628</v>
      </c>
      <c r="X165" s="1019" t="s">
        <v>1628</v>
      </c>
      <c r="Y165" s="1019" t="s">
        <v>1628</v>
      </c>
      <c r="Z165" s="1019" t="s">
        <v>1628</v>
      </c>
      <c r="AA165" s="1019" t="s">
        <v>1628</v>
      </c>
      <c r="AB165" s="1019" t="s">
        <v>1628</v>
      </c>
      <c r="AC165" s="1019" t="s">
        <v>1628</v>
      </c>
      <c r="AD165" s="1019" t="s">
        <v>1628</v>
      </c>
      <c r="AE165" s="696">
        <v>0</v>
      </c>
      <c r="AF165" s="713">
        <v>0</v>
      </c>
      <c r="AG165" s="541" t="s">
        <v>1056</v>
      </c>
      <c r="AH165" s="546"/>
      <c r="AK165" s="777"/>
    </row>
    <row r="166" spans="2:37" s="504" customFormat="1">
      <c r="B166" s="541"/>
      <c r="C166" s="559" t="s">
        <v>131</v>
      </c>
      <c r="D166" s="560"/>
      <c r="E166" s="560"/>
      <c r="F166" s="560"/>
      <c r="G166" s="560"/>
      <c r="H166" s="561"/>
      <c r="I166" s="1018" t="s">
        <v>1674</v>
      </c>
      <c r="J166" s="1019" t="s">
        <v>1675</v>
      </c>
      <c r="K166" s="1019" t="s">
        <v>1675</v>
      </c>
      <c r="L166" s="1019" t="s">
        <v>1675</v>
      </c>
      <c r="M166" s="1019" t="s">
        <v>1675</v>
      </c>
      <c r="N166" s="1019" t="s">
        <v>1675</v>
      </c>
      <c r="O166" s="1019" t="s">
        <v>1675</v>
      </c>
      <c r="P166" s="1019" t="s">
        <v>1675</v>
      </c>
      <c r="Q166" s="1019" t="s">
        <v>1675</v>
      </c>
      <c r="R166" s="1019" t="s">
        <v>1675</v>
      </c>
      <c r="S166" s="1019"/>
      <c r="T166" s="1019"/>
      <c r="U166" s="1019"/>
      <c r="V166" s="1019"/>
      <c r="W166" s="1019" t="s">
        <v>1675</v>
      </c>
      <c r="X166" s="1019" t="s">
        <v>1675</v>
      </c>
      <c r="Y166" s="1019" t="s">
        <v>1675</v>
      </c>
      <c r="Z166" s="1019" t="s">
        <v>1675</v>
      </c>
      <c r="AA166" s="1019" t="s">
        <v>1675</v>
      </c>
      <c r="AB166" s="1019" t="s">
        <v>1675</v>
      </c>
      <c r="AC166" s="1019" t="s">
        <v>1675</v>
      </c>
      <c r="AD166" s="1019" t="s">
        <v>1675</v>
      </c>
      <c r="AE166" s="691">
        <v>0</v>
      </c>
      <c r="AF166" s="692">
        <v>0</v>
      </c>
      <c r="AG166" s="541" t="s">
        <v>1056</v>
      </c>
      <c r="AK166" s="777"/>
    </row>
    <row r="167" spans="2:37" s="504" customFormat="1">
      <c r="B167" s="541"/>
      <c r="C167" s="559" t="s">
        <v>132</v>
      </c>
      <c r="D167" s="560"/>
      <c r="E167" s="560"/>
      <c r="F167" s="560"/>
      <c r="G167" s="560"/>
      <c r="H167" s="561"/>
      <c r="I167" s="1018" t="s">
        <v>1676</v>
      </c>
      <c r="J167" s="1019" t="s">
        <v>1677</v>
      </c>
      <c r="K167" s="1019" t="s">
        <v>1677</v>
      </c>
      <c r="L167" s="1019" t="s">
        <v>1677</v>
      </c>
      <c r="M167" s="1019" t="s">
        <v>1677</v>
      </c>
      <c r="N167" s="1019" t="s">
        <v>1677</v>
      </c>
      <c r="O167" s="1019" t="s">
        <v>1677</v>
      </c>
      <c r="P167" s="1019" t="s">
        <v>1677</v>
      </c>
      <c r="Q167" s="1019" t="s">
        <v>1677</v>
      </c>
      <c r="R167" s="1019" t="s">
        <v>1677</v>
      </c>
      <c r="S167" s="1019"/>
      <c r="T167" s="1019"/>
      <c r="U167" s="1019"/>
      <c r="V167" s="1019"/>
      <c r="W167" s="1019" t="s">
        <v>1677</v>
      </c>
      <c r="X167" s="1019" t="s">
        <v>1677</v>
      </c>
      <c r="Y167" s="1019" t="s">
        <v>1677</v>
      </c>
      <c r="Z167" s="1019" t="s">
        <v>1677</v>
      </c>
      <c r="AA167" s="1019" t="s">
        <v>1677</v>
      </c>
      <c r="AB167" s="1019" t="s">
        <v>1677</v>
      </c>
      <c r="AC167" s="1019" t="s">
        <v>1677</v>
      </c>
      <c r="AD167" s="1019" t="s">
        <v>1677</v>
      </c>
      <c r="AE167" s="691">
        <v>0</v>
      </c>
      <c r="AF167" s="692">
        <v>0</v>
      </c>
      <c r="AG167" s="541" t="s">
        <v>1056</v>
      </c>
      <c r="AK167" s="777"/>
    </row>
    <row r="168" spans="2:37" s="504" customFormat="1">
      <c r="B168" s="541"/>
      <c r="C168" s="559" t="s">
        <v>133</v>
      </c>
      <c r="D168" s="560"/>
      <c r="E168" s="560"/>
      <c r="F168" s="560"/>
      <c r="G168" s="560"/>
      <c r="H168" s="561"/>
      <c r="I168" s="1018" t="s">
        <v>1678</v>
      </c>
      <c r="J168" s="1019" t="s">
        <v>1679</v>
      </c>
      <c r="K168" s="1019" t="s">
        <v>1679</v>
      </c>
      <c r="L168" s="1019" t="s">
        <v>1679</v>
      </c>
      <c r="M168" s="1019" t="s">
        <v>1679</v>
      </c>
      <c r="N168" s="1019" t="s">
        <v>1679</v>
      </c>
      <c r="O168" s="1019" t="s">
        <v>1679</v>
      </c>
      <c r="P168" s="1019" t="s">
        <v>1679</v>
      </c>
      <c r="Q168" s="1019" t="s">
        <v>1679</v>
      </c>
      <c r="R168" s="1019" t="s">
        <v>1679</v>
      </c>
      <c r="S168" s="1019"/>
      <c r="T168" s="1019"/>
      <c r="U168" s="1019"/>
      <c r="V168" s="1019"/>
      <c r="W168" s="1019" t="s">
        <v>1679</v>
      </c>
      <c r="X168" s="1019" t="s">
        <v>1679</v>
      </c>
      <c r="Y168" s="1019" t="s">
        <v>1679</v>
      </c>
      <c r="Z168" s="1019" t="s">
        <v>1679</v>
      </c>
      <c r="AA168" s="1019" t="s">
        <v>1679</v>
      </c>
      <c r="AB168" s="1019" t="s">
        <v>1679</v>
      </c>
      <c r="AC168" s="1019" t="s">
        <v>1679</v>
      </c>
      <c r="AD168" s="1019" t="s">
        <v>1679</v>
      </c>
      <c r="AE168" s="691">
        <v>0</v>
      </c>
      <c r="AF168" s="692">
        <v>0</v>
      </c>
      <c r="AG168" s="541" t="s">
        <v>1056</v>
      </c>
      <c r="AK168" s="777"/>
    </row>
    <row r="169" spans="2:37" s="504" customFormat="1">
      <c r="B169" s="541"/>
      <c r="C169" s="559" t="s">
        <v>134</v>
      </c>
      <c r="D169" s="560"/>
      <c r="E169" s="560"/>
      <c r="F169" s="560"/>
      <c r="G169" s="560"/>
      <c r="H169" s="561"/>
      <c r="I169" s="1018" t="s">
        <v>1680</v>
      </c>
      <c r="J169" s="1019" t="s">
        <v>1680</v>
      </c>
      <c r="K169" s="1019" t="s">
        <v>1680</v>
      </c>
      <c r="L169" s="1019" t="s">
        <v>1680</v>
      </c>
      <c r="M169" s="1019" t="s">
        <v>1680</v>
      </c>
      <c r="N169" s="1019" t="s">
        <v>1680</v>
      </c>
      <c r="O169" s="1019" t="s">
        <v>1680</v>
      </c>
      <c r="P169" s="1019" t="s">
        <v>1680</v>
      </c>
      <c r="Q169" s="1019" t="s">
        <v>1680</v>
      </c>
      <c r="R169" s="1019" t="s">
        <v>1680</v>
      </c>
      <c r="S169" s="1019"/>
      <c r="T169" s="1019"/>
      <c r="U169" s="1019"/>
      <c r="V169" s="1019"/>
      <c r="W169" s="1019" t="s">
        <v>1680</v>
      </c>
      <c r="X169" s="1019" t="s">
        <v>1680</v>
      </c>
      <c r="Y169" s="1019" t="s">
        <v>1680</v>
      </c>
      <c r="Z169" s="1019" t="s">
        <v>1680</v>
      </c>
      <c r="AA169" s="1019" t="s">
        <v>1680</v>
      </c>
      <c r="AB169" s="1019" t="s">
        <v>1680</v>
      </c>
      <c r="AC169" s="1019" t="s">
        <v>1680</v>
      </c>
      <c r="AD169" s="1019" t="s">
        <v>1680</v>
      </c>
      <c r="AE169" s="691">
        <v>0</v>
      </c>
      <c r="AF169" s="692">
        <v>0</v>
      </c>
      <c r="AG169" s="541" t="s">
        <v>1056</v>
      </c>
      <c r="AK169" s="777"/>
    </row>
    <row r="170" spans="2:37" s="504" customFormat="1">
      <c r="B170" s="541" t="s">
        <v>1208</v>
      </c>
      <c r="C170" s="559" t="s">
        <v>135</v>
      </c>
      <c r="D170" s="560"/>
      <c r="E170" s="560"/>
      <c r="F170" s="560"/>
      <c r="G170" s="560"/>
      <c r="H170" s="561"/>
      <c r="I170" s="1018" t="s">
        <v>1681</v>
      </c>
      <c r="J170" s="1019" t="s">
        <v>1682</v>
      </c>
      <c r="K170" s="1019" t="s">
        <v>1682</v>
      </c>
      <c r="L170" s="1019" t="s">
        <v>1682</v>
      </c>
      <c r="M170" s="1019" t="s">
        <v>1682</v>
      </c>
      <c r="N170" s="1019" t="s">
        <v>1682</v>
      </c>
      <c r="O170" s="1019" t="s">
        <v>1682</v>
      </c>
      <c r="P170" s="1019" t="s">
        <v>1682</v>
      </c>
      <c r="Q170" s="1019" t="s">
        <v>1682</v>
      </c>
      <c r="R170" s="1019" t="s">
        <v>1682</v>
      </c>
      <c r="S170" s="1019"/>
      <c r="T170" s="1019"/>
      <c r="U170" s="1019"/>
      <c r="V170" s="1019"/>
      <c r="W170" s="1019" t="s">
        <v>1682</v>
      </c>
      <c r="X170" s="1019" t="s">
        <v>1682</v>
      </c>
      <c r="Y170" s="1019" t="s">
        <v>1682</v>
      </c>
      <c r="Z170" s="1019" t="s">
        <v>1682</v>
      </c>
      <c r="AA170" s="1019" t="s">
        <v>1682</v>
      </c>
      <c r="AB170" s="1019" t="s">
        <v>1682</v>
      </c>
      <c r="AC170" s="1019" t="s">
        <v>1682</v>
      </c>
      <c r="AD170" s="1019" t="s">
        <v>1682</v>
      </c>
      <c r="AE170" s="691">
        <v>0</v>
      </c>
      <c r="AF170" s="692">
        <v>0</v>
      </c>
      <c r="AG170" s="541" t="s">
        <v>1056</v>
      </c>
      <c r="AK170" s="777"/>
    </row>
    <row r="171" spans="2:37" s="504" customFormat="1">
      <c r="B171" s="541" t="s">
        <v>1186</v>
      </c>
      <c r="C171" s="559" t="s">
        <v>136</v>
      </c>
      <c r="D171" s="560"/>
      <c r="E171" s="560"/>
      <c r="F171" s="560"/>
      <c r="G171" s="560"/>
      <c r="H171" s="561"/>
      <c r="I171" s="1018" t="s">
        <v>1683</v>
      </c>
      <c r="J171" s="1019" t="s">
        <v>1684</v>
      </c>
      <c r="K171" s="1019" t="s">
        <v>1684</v>
      </c>
      <c r="L171" s="1019" t="s">
        <v>1684</v>
      </c>
      <c r="M171" s="1019" t="s">
        <v>1684</v>
      </c>
      <c r="N171" s="1019" t="s">
        <v>1684</v>
      </c>
      <c r="O171" s="1019" t="s">
        <v>1684</v>
      </c>
      <c r="P171" s="1019" t="s">
        <v>1684</v>
      </c>
      <c r="Q171" s="1019" t="s">
        <v>1684</v>
      </c>
      <c r="R171" s="1019" t="s">
        <v>1684</v>
      </c>
      <c r="S171" s="1019"/>
      <c r="T171" s="1019"/>
      <c r="U171" s="1019"/>
      <c r="V171" s="1019"/>
      <c r="W171" s="1019" t="s">
        <v>1684</v>
      </c>
      <c r="X171" s="1019" t="s">
        <v>1684</v>
      </c>
      <c r="Y171" s="1019" t="s">
        <v>1684</v>
      </c>
      <c r="Z171" s="1019" t="s">
        <v>1684</v>
      </c>
      <c r="AA171" s="1019" t="s">
        <v>1684</v>
      </c>
      <c r="AB171" s="1019" t="s">
        <v>1684</v>
      </c>
      <c r="AC171" s="1019" t="s">
        <v>1684</v>
      </c>
      <c r="AD171" s="1019" t="s">
        <v>1684</v>
      </c>
      <c r="AE171" s="691">
        <v>0</v>
      </c>
      <c r="AF171" s="692">
        <v>0</v>
      </c>
      <c r="AG171" s="541" t="s">
        <v>1056</v>
      </c>
      <c r="AK171" s="777"/>
    </row>
    <row r="172" spans="2:37" s="504" customFormat="1">
      <c r="B172" s="541"/>
      <c r="C172" s="548" t="s">
        <v>1685</v>
      </c>
      <c r="D172" s="549"/>
      <c r="E172" s="549"/>
      <c r="F172" s="549"/>
      <c r="G172" s="549"/>
      <c r="H172" s="550"/>
      <c r="I172" s="995" t="s">
        <v>1686</v>
      </c>
      <c r="J172" s="996" t="s">
        <v>1686</v>
      </c>
      <c r="K172" s="996" t="s">
        <v>1686</v>
      </c>
      <c r="L172" s="996" t="s">
        <v>1686</v>
      </c>
      <c r="M172" s="996" t="s">
        <v>1686</v>
      </c>
      <c r="N172" s="996" t="s">
        <v>1686</v>
      </c>
      <c r="O172" s="996" t="s">
        <v>1686</v>
      </c>
      <c r="P172" s="996" t="s">
        <v>1686</v>
      </c>
      <c r="Q172" s="996" t="s">
        <v>1686</v>
      </c>
      <c r="R172" s="996" t="s">
        <v>1686</v>
      </c>
      <c r="S172" s="996"/>
      <c r="T172" s="996"/>
      <c r="U172" s="996"/>
      <c r="V172" s="996"/>
      <c r="W172" s="996" t="s">
        <v>1686</v>
      </c>
      <c r="X172" s="996" t="s">
        <v>1686</v>
      </c>
      <c r="Y172" s="996" t="s">
        <v>1686</v>
      </c>
      <c r="Z172" s="996" t="s">
        <v>1686</v>
      </c>
      <c r="AA172" s="996" t="s">
        <v>1686</v>
      </c>
      <c r="AB172" s="996" t="s">
        <v>1686</v>
      </c>
      <c r="AC172" s="996" t="s">
        <v>1686</v>
      </c>
      <c r="AD172" s="996" t="s">
        <v>1686</v>
      </c>
      <c r="AE172" s="702">
        <v>0</v>
      </c>
      <c r="AF172" s="717">
        <v>0</v>
      </c>
      <c r="AG172" s="541" t="s">
        <v>1056</v>
      </c>
      <c r="AH172" s="546"/>
      <c r="AK172" s="777"/>
    </row>
    <row r="173" spans="2:37" s="504" customFormat="1">
      <c r="B173" s="541"/>
      <c r="C173" s="559" t="s">
        <v>137</v>
      </c>
      <c r="D173" s="560"/>
      <c r="E173" s="560"/>
      <c r="F173" s="560"/>
      <c r="G173" s="560"/>
      <c r="H173" s="561"/>
      <c r="I173" s="1018" t="s">
        <v>1687</v>
      </c>
      <c r="J173" s="1019" t="s">
        <v>1687</v>
      </c>
      <c r="K173" s="1019" t="s">
        <v>1687</v>
      </c>
      <c r="L173" s="1019" t="s">
        <v>1687</v>
      </c>
      <c r="M173" s="1019" t="s">
        <v>1687</v>
      </c>
      <c r="N173" s="1019" t="s">
        <v>1687</v>
      </c>
      <c r="O173" s="1019" t="s">
        <v>1687</v>
      </c>
      <c r="P173" s="1019" t="s">
        <v>1687</v>
      </c>
      <c r="Q173" s="1019" t="s">
        <v>1687</v>
      </c>
      <c r="R173" s="1019" t="s">
        <v>1687</v>
      </c>
      <c r="S173" s="1019"/>
      <c r="T173" s="1019"/>
      <c r="U173" s="1019"/>
      <c r="V173" s="1019"/>
      <c r="W173" s="1019" t="s">
        <v>1687</v>
      </c>
      <c r="X173" s="1019" t="s">
        <v>1687</v>
      </c>
      <c r="Y173" s="1019" t="s">
        <v>1687</v>
      </c>
      <c r="Z173" s="1019" t="s">
        <v>1687</v>
      </c>
      <c r="AA173" s="1019" t="s">
        <v>1687</v>
      </c>
      <c r="AB173" s="1019" t="s">
        <v>1687</v>
      </c>
      <c r="AC173" s="1019" t="s">
        <v>1687</v>
      </c>
      <c r="AD173" s="1019" t="s">
        <v>1687</v>
      </c>
      <c r="AE173" s="691">
        <v>0</v>
      </c>
      <c r="AF173" s="692">
        <v>0</v>
      </c>
      <c r="AG173" s="541" t="s">
        <v>1056</v>
      </c>
      <c r="AK173" s="777"/>
    </row>
    <row r="174" spans="2:37" s="504" customFormat="1">
      <c r="B174" s="541" t="s">
        <v>1208</v>
      </c>
      <c r="C174" s="559" t="s">
        <v>138</v>
      </c>
      <c r="D174" s="560"/>
      <c r="E174" s="560"/>
      <c r="F174" s="560"/>
      <c r="G174" s="560"/>
      <c r="H174" s="561"/>
      <c r="I174" s="1018" t="s">
        <v>1688</v>
      </c>
      <c r="J174" s="1019" t="s">
        <v>1689</v>
      </c>
      <c r="K174" s="1019" t="s">
        <v>1689</v>
      </c>
      <c r="L174" s="1019" t="s">
        <v>1689</v>
      </c>
      <c r="M174" s="1019" t="s">
        <v>1689</v>
      </c>
      <c r="N174" s="1019" t="s">
        <v>1689</v>
      </c>
      <c r="O174" s="1019" t="s">
        <v>1689</v>
      </c>
      <c r="P174" s="1019" t="s">
        <v>1689</v>
      </c>
      <c r="Q174" s="1019" t="s">
        <v>1689</v>
      </c>
      <c r="R174" s="1019" t="s">
        <v>1689</v>
      </c>
      <c r="S174" s="1019"/>
      <c r="T174" s="1019"/>
      <c r="U174" s="1019"/>
      <c r="V174" s="1019"/>
      <c r="W174" s="1019" t="s">
        <v>1689</v>
      </c>
      <c r="X174" s="1019" t="s">
        <v>1689</v>
      </c>
      <c r="Y174" s="1019" t="s">
        <v>1689</v>
      </c>
      <c r="Z174" s="1019" t="s">
        <v>1689</v>
      </c>
      <c r="AA174" s="1019" t="s">
        <v>1689</v>
      </c>
      <c r="AB174" s="1019" t="s">
        <v>1689</v>
      </c>
      <c r="AC174" s="1019" t="s">
        <v>1689</v>
      </c>
      <c r="AD174" s="1019" t="s">
        <v>1689</v>
      </c>
      <c r="AE174" s="691">
        <v>0</v>
      </c>
      <c r="AF174" s="692">
        <v>0</v>
      </c>
      <c r="AG174" s="541" t="s">
        <v>1056</v>
      </c>
      <c r="AK174" s="777"/>
    </row>
    <row r="175" spans="2:37" s="504" customFormat="1">
      <c r="B175" s="541" t="s">
        <v>1186</v>
      </c>
      <c r="C175" s="559" t="s">
        <v>139</v>
      </c>
      <c r="D175" s="560"/>
      <c r="E175" s="560"/>
      <c r="F175" s="560"/>
      <c r="G175" s="560"/>
      <c r="H175" s="561"/>
      <c r="I175" s="1018" t="s">
        <v>1690</v>
      </c>
      <c r="J175" s="1019" t="s">
        <v>1691</v>
      </c>
      <c r="K175" s="1019" t="s">
        <v>1691</v>
      </c>
      <c r="L175" s="1019" t="s">
        <v>1691</v>
      </c>
      <c r="M175" s="1019" t="s">
        <v>1691</v>
      </c>
      <c r="N175" s="1019" t="s">
        <v>1691</v>
      </c>
      <c r="O175" s="1019" t="s">
        <v>1691</v>
      </c>
      <c r="P175" s="1019" t="s">
        <v>1691</v>
      </c>
      <c r="Q175" s="1019" t="s">
        <v>1691</v>
      </c>
      <c r="R175" s="1019" t="s">
        <v>1691</v>
      </c>
      <c r="S175" s="1019"/>
      <c r="T175" s="1019"/>
      <c r="U175" s="1019"/>
      <c r="V175" s="1019"/>
      <c r="W175" s="1019" t="s">
        <v>1691</v>
      </c>
      <c r="X175" s="1019" t="s">
        <v>1691</v>
      </c>
      <c r="Y175" s="1019" t="s">
        <v>1691</v>
      </c>
      <c r="Z175" s="1019" t="s">
        <v>1691</v>
      </c>
      <c r="AA175" s="1019" t="s">
        <v>1691</v>
      </c>
      <c r="AB175" s="1019" t="s">
        <v>1691</v>
      </c>
      <c r="AC175" s="1019" t="s">
        <v>1691</v>
      </c>
      <c r="AD175" s="1019" t="s">
        <v>1691</v>
      </c>
      <c r="AE175" s="691">
        <v>0</v>
      </c>
      <c r="AF175" s="692">
        <v>0</v>
      </c>
      <c r="AG175" s="541" t="s">
        <v>1056</v>
      </c>
      <c r="AK175" s="777"/>
    </row>
    <row r="176" spans="2:37" s="504" customFormat="1">
      <c r="B176" s="541"/>
      <c r="C176" s="548" t="s">
        <v>1692</v>
      </c>
      <c r="D176" s="549"/>
      <c r="E176" s="549"/>
      <c r="F176" s="549"/>
      <c r="G176" s="549"/>
      <c r="H176" s="550"/>
      <c r="I176" s="995" t="s">
        <v>1693</v>
      </c>
      <c r="J176" s="996" t="s">
        <v>1693</v>
      </c>
      <c r="K176" s="996" t="s">
        <v>1693</v>
      </c>
      <c r="L176" s="996" t="s">
        <v>1693</v>
      </c>
      <c r="M176" s="996" t="s">
        <v>1693</v>
      </c>
      <c r="N176" s="996" t="s">
        <v>1693</v>
      </c>
      <c r="O176" s="996" t="s">
        <v>1693</v>
      </c>
      <c r="P176" s="996" t="s">
        <v>1693</v>
      </c>
      <c r="Q176" s="996" t="s">
        <v>1693</v>
      </c>
      <c r="R176" s="996" t="s">
        <v>1693</v>
      </c>
      <c r="S176" s="996"/>
      <c r="T176" s="996"/>
      <c r="U176" s="996"/>
      <c r="V176" s="996"/>
      <c r="W176" s="996" t="s">
        <v>1693</v>
      </c>
      <c r="X176" s="996" t="s">
        <v>1693</v>
      </c>
      <c r="Y176" s="996" t="s">
        <v>1693</v>
      </c>
      <c r="Z176" s="996" t="s">
        <v>1693</v>
      </c>
      <c r="AA176" s="996" t="s">
        <v>1693</v>
      </c>
      <c r="AB176" s="996" t="s">
        <v>1693</v>
      </c>
      <c r="AC176" s="996" t="s">
        <v>1693</v>
      </c>
      <c r="AD176" s="996" t="s">
        <v>1693</v>
      </c>
      <c r="AE176" s="702">
        <v>0</v>
      </c>
      <c r="AF176" s="717">
        <v>0</v>
      </c>
      <c r="AG176" s="541" t="s">
        <v>1056</v>
      </c>
      <c r="AH176" s="546"/>
      <c r="AK176" s="777"/>
    </row>
    <row r="177" spans="2:37" s="504" customFormat="1">
      <c r="B177" s="573" t="s">
        <v>1208</v>
      </c>
      <c r="C177" s="559" t="s">
        <v>140</v>
      </c>
      <c r="D177" s="560"/>
      <c r="E177" s="560"/>
      <c r="F177" s="560"/>
      <c r="G177" s="560"/>
      <c r="H177" s="561"/>
      <c r="I177" s="1018" t="s">
        <v>1694</v>
      </c>
      <c r="J177" s="1019" t="s">
        <v>1695</v>
      </c>
      <c r="K177" s="1019" t="s">
        <v>1695</v>
      </c>
      <c r="L177" s="1019" t="s">
        <v>1695</v>
      </c>
      <c r="M177" s="1019" t="s">
        <v>1695</v>
      </c>
      <c r="N177" s="1019" t="s">
        <v>1695</v>
      </c>
      <c r="O177" s="1019" t="s">
        <v>1695</v>
      </c>
      <c r="P177" s="1019" t="s">
        <v>1695</v>
      </c>
      <c r="Q177" s="1019" t="s">
        <v>1695</v>
      </c>
      <c r="R177" s="1019" t="s">
        <v>1695</v>
      </c>
      <c r="S177" s="1019"/>
      <c r="T177" s="1019"/>
      <c r="U177" s="1019"/>
      <c r="V177" s="1019"/>
      <c r="W177" s="1019" t="s">
        <v>1695</v>
      </c>
      <c r="X177" s="1019" t="s">
        <v>1695</v>
      </c>
      <c r="Y177" s="1019" t="s">
        <v>1695</v>
      </c>
      <c r="Z177" s="1019" t="s">
        <v>1695</v>
      </c>
      <c r="AA177" s="1019" t="s">
        <v>1695</v>
      </c>
      <c r="AB177" s="1019" t="s">
        <v>1695</v>
      </c>
      <c r="AC177" s="1019" t="s">
        <v>1695</v>
      </c>
      <c r="AD177" s="1019" t="s">
        <v>1695</v>
      </c>
      <c r="AE177" s="691">
        <v>0</v>
      </c>
      <c r="AF177" s="692">
        <v>0</v>
      </c>
      <c r="AG177" s="541" t="s">
        <v>1056</v>
      </c>
      <c r="AK177" s="777"/>
    </row>
    <row r="178" spans="2:37" s="504" customFormat="1">
      <c r="B178" s="541"/>
      <c r="C178" s="559" t="s">
        <v>141</v>
      </c>
      <c r="D178" s="560"/>
      <c r="E178" s="560"/>
      <c r="F178" s="560"/>
      <c r="G178" s="560"/>
      <c r="H178" s="561"/>
      <c r="I178" s="1018" t="s">
        <v>1696</v>
      </c>
      <c r="J178" s="1019" t="s">
        <v>1697</v>
      </c>
      <c r="K178" s="1019" t="s">
        <v>1697</v>
      </c>
      <c r="L178" s="1019" t="s">
        <v>1697</v>
      </c>
      <c r="M178" s="1019" t="s">
        <v>1697</v>
      </c>
      <c r="N178" s="1019" t="s">
        <v>1697</v>
      </c>
      <c r="O178" s="1019" t="s">
        <v>1697</v>
      </c>
      <c r="P178" s="1019" t="s">
        <v>1697</v>
      </c>
      <c r="Q178" s="1019" t="s">
        <v>1697</v>
      </c>
      <c r="R178" s="1019" t="s">
        <v>1697</v>
      </c>
      <c r="S178" s="1019"/>
      <c r="T178" s="1019"/>
      <c r="U178" s="1019"/>
      <c r="V178" s="1019"/>
      <c r="W178" s="1019" t="s">
        <v>1697</v>
      </c>
      <c r="X178" s="1019" t="s">
        <v>1697</v>
      </c>
      <c r="Y178" s="1019" t="s">
        <v>1697</v>
      </c>
      <c r="Z178" s="1019" t="s">
        <v>1697</v>
      </c>
      <c r="AA178" s="1019" t="s">
        <v>1697</v>
      </c>
      <c r="AB178" s="1019" t="s">
        <v>1697</v>
      </c>
      <c r="AC178" s="1019" t="s">
        <v>1697</v>
      </c>
      <c r="AD178" s="1019" t="s">
        <v>1697</v>
      </c>
      <c r="AE178" s="691">
        <v>0</v>
      </c>
      <c r="AF178" s="692">
        <v>0</v>
      </c>
      <c r="AG178" s="541" t="s">
        <v>1056</v>
      </c>
      <c r="AK178" s="777"/>
    </row>
    <row r="179" spans="2:37" s="504" customFormat="1">
      <c r="B179" s="541" t="s">
        <v>1186</v>
      </c>
      <c r="C179" s="559" t="s">
        <v>142</v>
      </c>
      <c r="D179" s="560"/>
      <c r="E179" s="560"/>
      <c r="F179" s="560"/>
      <c r="G179" s="560"/>
      <c r="H179" s="561"/>
      <c r="I179" s="1018" t="s">
        <v>1698</v>
      </c>
      <c r="J179" s="1019" t="s">
        <v>1699</v>
      </c>
      <c r="K179" s="1019" t="s">
        <v>1699</v>
      </c>
      <c r="L179" s="1019" t="s">
        <v>1699</v>
      </c>
      <c r="M179" s="1019" t="s">
        <v>1699</v>
      </c>
      <c r="N179" s="1019" t="s">
        <v>1699</v>
      </c>
      <c r="O179" s="1019" t="s">
        <v>1699</v>
      </c>
      <c r="P179" s="1019" t="s">
        <v>1699</v>
      </c>
      <c r="Q179" s="1019" t="s">
        <v>1699</v>
      </c>
      <c r="R179" s="1019" t="s">
        <v>1699</v>
      </c>
      <c r="S179" s="1019"/>
      <c r="T179" s="1019"/>
      <c r="U179" s="1019"/>
      <c r="V179" s="1019"/>
      <c r="W179" s="1019" t="s">
        <v>1699</v>
      </c>
      <c r="X179" s="1019" t="s">
        <v>1699</v>
      </c>
      <c r="Y179" s="1019" t="s">
        <v>1699</v>
      </c>
      <c r="Z179" s="1019" t="s">
        <v>1699</v>
      </c>
      <c r="AA179" s="1019" t="s">
        <v>1699</v>
      </c>
      <c r="AB179" s="1019" t="s">
        <v>1699</v>
      </c>
      <c r="AC179" s="1019" t="s">
        <v>1699</v>
      </c>
      <c r="AD179" s="1019" t="s">
        <v>1699</v>
      </c>
      <c r="AE179" s="691">
        <v>0</v>
      </c>
      <c r="AF179" s="692">
        <v>0</v>
      </c>
      <c r="AG179" s="541" t="s">
        <v>1056</v>
      </c>
      <c r="AK179" s="777"/>
    </row>
    <row r="180" spans="2:37" s="504" customFormat="1">
      <c r="B180" s="541"/>
      <c r="C180" s="559" t="s">
        <v>143</v>
      </c>
      <c r="D180" s="560"/>
      <c r="E180" s="560"/>
      <c r="F180" s="560"/>
      <c r="G180" s="560"/>
      <c r="H180" s="561"/>
      <c r="I180" s="1018" t="s">
        <v>1700</v>
      </c>
      <c r="J180" s="1019" t="s">
        <v>1701</v>
      </c>
      <c r="K180" s="1019" t="s">
        <v>1701</v>
      </c>
      <c r="L180" s="1019" t="s">
        <v>1701</v>
      </c>
      <c r="M180" s="1019" t="s">
        <v>1701</v>
      </c>
      <c r="N180" s="1019" t="s">
        <v>1701</v>
      </c>
      <c r="O180" s="1019" t="s">
        <v>1701</v>
      </c>
      <c r="P180" s="1019" t="s">
        <v>1701</v>
      </c>
      <c r="Q180" s="1019" t="s">
        <v>1701</v>
      </c>
      <c r="R180" s="1019" t="s">
        <v>1701</v>
      </c>
      <c r="S180" s="1019"/>
      <c r="T180" s="1019"/>
      <c r="U180" s="1019"/>
      <c r="V180" s="1019"/>
      <c r="W180" s="1019" t="s">
        <v>1701</v>
      </c>
      <c r="X180" s="1019" t="s">
        <v>1701</v>
      </c>
      <c r="Y180" s="1019" t="s">
        <v>1701</v>
      </c>
      <c r="Z180" s="1019" t="s">
        <v>1701</v>
      </c>
      <c r="AA180" s="1019" t="s">
        <v>1701</v>
      </c>
      <c r="AB180" s="1019" t="s">
        <v>1701</v>
      </c>
      <c r="AC180" s="1019" t="s">
        <v>1701</v>
      </c>
      <c r="AD180" s="1019" t="s">
        <v>1701</v>
      </c>
      <c r="AE180" s="691">
        <v>0</v>
      </c>
      <c r="AF180" s="692">
        <v>0</v>
      </c>
      <c r="AG180" s="541" t="s">
        <v>1056</v>
      </c>
      <c r="AK180" s="777"/>
    </row>
    <row r="181" spans="2:37" s="504" customFormat="1">
      <c r="B181" s="541"/>
      <c r="C181" s="559" t="s">
        <v>1702</v>
      </c>
      <c r="D181" s="560"/>
      <c r="E181" s="560"/>
      <c r="F181" s="560"/>
      <c r="G181" s="560"/>
      <c r="H181" s="561"/>
      <c r="I181" s="1018" t="s">
        <v>1703</v>
      </c>
      <c r="J181" s="1019" t="s">
        <v>1704</v>
      </c>
      <c r="K181" s="1019" t="s">
        <v>1704</v>
      </c>
      <c r="L181" s="1019" t="s">
        <v>1704</v>
      </c>
      <c r="M181" s="1019" t="s">
        <v>1704</v>
      </c>
      <c r="N181" s="1019" t="s">
        <v>1704</v>
      </c>
      <c r="O181" s="1019" t="s">
        <v>1704</v>
      </c>
      <c r="P181" s="1019" t="s">
        <v>1704</v>
      </c>
      <c r="Q181" s="1019" t="s">
        <v>1704</v>
      </c>
      <c r="R181" s="1019" t="s">
        <v>1704</v>
      </c>
      <c r="S181" s="1019"/>
      <c r="T181" s="1019"/>
      <c r="U181" s="1019"/>
      <c r="V181" s="1019"/>
      <c r="W181" s="1019" t="s">
        <v>1704</v>
      </c>
      <c r="X181" s="1019" t="s">
        <v>1704</v>
      </c>
      <c r="Y181" s="1019" t="s">
        <v>1704</v>
      </c>
      <c r="Z181" s="1019" t="s">
        <v>1704</v>
      </c>
      <c r="AA181" s="1019" t="s">
        <v>1704</v>
      </c>
      <c r="AB181" s="1019" t="s">
        <v>1704</v>
      </c>
      <c r="AC181" s="1019" t="s">
        <v>1704</v>
      </c>
      <c r="AD181" s="1019" t="s">
        <v>1704</v>
      </c>
      <c r="AE181" s="696">
        <v>0</v>
      </c>
      <c r="AF181" s="713">
        <v>0</v>
      </c>
      <c r="AG181" s="541" t="s">
        <v>1056</v>
      </c>
      <c r="AH181" s="546"/>
      <c r="AK181" s="777"/>
    </row>
    <row r="182" spans="2:37" s="504" customFormat="1">
      <c r="B182" s="541"/>
      <c r="C182" s="570" t="s">
        <v>144</v>
      </c>
      <c r="D182" s="571"/>
      <c r="E182" s="571"/>
      <c r="F182" s="571"/>
      <c r="G182" s="571"/>
      <c r="H182" s="572"/>
      <c r="I182" s="1020" t="s">
        <v>1705</v>
      </c>
      <c r="J182" s="1021" t="s">
        <v>1706</v>
      </c>
      <c r="K182" s="1021" t="s">
        <v>1706</v>
      </c>
      <c r="L182" s="1021" t="s">
        <v>1706</v>
      </c>
      <c r="M182" s="1021" t="s">
        <v>1706</v>
      </c>
      <c r="N182" s="1021" t="s">
        <v>1706</v>
      </c>
      <c r="O182" s="1021" t="s">
        <v>1706</v>
      </c>
      <c r="P182" s="1021" t="s">
        <v>1706</v>
      </c>
      <c r="Q182" s="1021" t="s">
        <v>1706</v>
      </c>
      <c r="R182" s="1021" t="s">
        <v>1706</v>
      </c>
      <c r="S182" s="1021"/>
      <c r="T182" s="1021"/>
      <c r="U182" s="1021"/>
      <c r="V182" s="1021"/>
      <c r="W182" s="1021" t="s">
        <v>1706</v>
      </c>
      <c r="X182" s="1021" t="s">
        <v>1706</v>
      </c>
      <c r="Y182" s="1021" t="s">
        <v>1706</v>
      </c>
      <c r="Z182" s="1021" t="s">
        <v>1706</v>
      </c>
      <c r="AA182" s="1021" t="s">
        <v>1706</v>
      </c>
      <c r="AB182" s="1021" t="s">
        <v>1706</v>
      </c>
      <c r="AC182" s="1021" t="s">
        <v>1706</v>
      </c>
      <c r="AD182" s="1021" t="s">
        <v>1706</v>
      </c>
      <c r="AE182" s="691">
        <v>0</v>
      </c>
      <c r="AF182" s="692">
        <v>0</v>
      </c>
      <c r="AG182" s="541" t="s">
        <v>1056</v>
      </c>
      <c r="AK182" s="777"/>
    </row>
    <row r="183" spans="2:37" s="504" customFormat="1">
      <c r="B183" s="541"/>
      <c r="C183" s="570" t="s">
        <v>145</v>
      </c>
      <c r="D183" s="571"/>
      <c r="E183" s="571"/>
      <c r="F183" s="571"/>
      <c r="G183" s="571"/>
      <c r="H183" s="572"/>
      <c r="I183" s="1020" t="s">
        <v>1707</v>
      </c>
      <c r="J183" s="1021" t="s">
        <v>1708</v>
      </c>
      <c r="K183" s="1021" t="s">
        <v>1708</v>
      </c>
      <c r="L183" s="1021" t="s">
        <v>1708</v>
      </c>
      <c r="M183" s="1021" t="s">
        <v>1708</v>
      </c>
      <c r="N183" s="1021" t="s">
        <v>1708</v>
      </c>
      <c r="O183" s="1021" t="s">
        <v>1708</v>
      </c>
      <c r="P183" s="1021" t="s">
        <v>1708</v>
      </c>
      <c r="Q183" s="1021" t="s">
        <v>1708</v>
      </c>
      <c r="R183" s="1021" t="s">
        <v>1708</v>
      </c>
      <c r="S183" s="1021"/>
      <c r="T183" s="1021"/>
      <c r="U183" s="1021"/>
      <c r="V183" s="1021"/>
      <c r="W183" s="1021" t="s">
        <v>1708</v>
      </c>
      <c r="X183" s="1021" t="s">
        <v>1708</v>
      </c>
      <c r="Y183" s="1021" t="s">
        <v>1708</v>
      </c>
      <c r="Z183" s="1021" t="s">
        <v>1708</v>
      </c>
      <c r="AA183" s="1021" t="s">
        <v>1708</v>
      </c>
      <c r="AB183" s="1021" t="s">
        <v>1708</v>
      </c>
      <c r="AC183" s="1021" t="s">
        <v>1708</v>
      </c>
      <c r="AD183" s="1021" t="s">
        <v>1708</v>
      </c>
      <c r="AE183" s="691">
        <v>0</v>
      </c>
      <c r="AF183" s="692">
        <v>0</v>
      </c>
      <c r="AG183" s="541" t="s">
        <v>1056</v>
      </c>
      <c r="AK183" s="777"/>
    </row>
    <row r="184" spans="2:37" s="504" customFormat="1">
      <c r="B184" s="541"/>
      <c r="C184" s="570" t="s">
        <v>146</v>
      </c>
      <c r="D184" s="571"/>
      <c r="E184" s="571"/>
      <c r="F184" s="571"/>
      <c r="G184" s="571"/>
      <c r="H184" s="572"/>
      <c r="I184" s="1020" t="s">
        <v>1709</v>
      </c>
      <c r="J184" s="1021" t="s">
        <v>1710</v>
      </c>
      <c r="K184" s="1021" t="s">
        <v>1710</v>
      </c>
      <c r="L184" s="1021" t="s">
        <v>1710</v>
      </c>
      <c r="M184" s="1021" t="s">
        <v>1710</v>
      </c>
      <c r="N184" s="1021" t="s">
        <v>1710</v>
      </c>
      <c r="O184" s="1021" t="s">
        <v>1710</v>
      </c>
      <c r="P184" s="1021" t="s">
        <v>1710</v>
      </c>
      <c r="Q184" s="1021" t="s">
        <v>1710</v>
      </c>
      <c r="R184" s="1021" t="s">
        <v>1710</v>
      </c>
      <c r="S184" s="1021"/>
      <c r="T184" s="1021"/>
      <c r="U184" s="1021"/>
      <c r="V184" s="1021"/>
      <c r="W184" s="1021" t="s">
        <v>1710</v>
      </c>
      <c r="X184" s="1021" t="s">
        <v>1710</v>
      </c>
      <c r="Y184" s="1021" t="s">
        <v>1710</v>
      </c>
      <c r="Z184" s="1021" t="s">
        <v>1710</v>
      </c>
      <c r="AA184" s="1021" t="s">
        <v>1710</v>
      </c>
      <c r="AB184" s="1021" t="s">
        <v>1710</v>
      </c>
      <c r="AC184" s="1021" t="s">
        <v>1710</v>
      </c>
      <c r="AD184" s="1021" t="s">
        <v>1710</v>
      </c>
      <c r="AE184" s="691">
        <v>0</v>
      </c>
      <c r="AF184" s="692">
        <v>0</v>
      </c>
      <c r="AG184" s="541" t="s">
        <v>1056</v>
      </c>
      <c r="AK184" s="777"/>
    </row>
    <row r="185" spans="2:37" s="504" customFormat="1">
      <c r="B185" s="541"/>
      <c r="C185" s="556" t="s">
        <v>147</v>
      </c>
      <c r="D185" s="557"/>
      <c r="E185" s="557"/>
      <c r="F185" s="557"/>
      <c r="G185" s="557"/>
      <c r="H185" s="558"/>
      <c r="I185" s="1012" t="s">
        <v>1711</v>
      </c>
      <c r="J185" s="1013" t="s">
        <v>1712</v>
      </c>
      <c r="K185" s="1013" t="s">
        <v>1712</v>
      </c>
      <c r="L185" s="1013" t="s">
        <v>1712</v>
      </c>
      <c r="M185" s="1013" t="s">
        <v>1712</v>
      </c>
      <c r="N185" s="1013" t="s">
        <v>1712</v>
      </c>
      <c r="O185" s="1013" t="s">
        <v>1712</v>
      </c>
      <c r="P185" s="1013" t="s">
        <v>1712</v>
      </c>
      <c r="Q185" s="1013" t="s">
        <v>1712</v>
      </c>
      <c r="R185" s="1013" t="s">
        <v>1712</v>
      </c>
      <c r="S185" s="1013"/>
      <c r="T185" s="1013"/>
      <c r="U185" s="1013"/>
      <c r="V185" s="1013"/>
      <c r="W185" s="1013" t="s">
        <v>1712</v>
      </c>
      <c r="X185" s="1013" t="s">
        <v>1712</v>
      </c>
      <c r="Y185" s="1013" t="s">
        <v>1712</v>
      </c>
      <c r="Z185" s="1013" t="s">
        <v>1712</v>
      </c>
      <c r="AA185" s="1013" t="s">
        <v>1712</v>
      </c>
      <c r="AB185" s="1013" t="s">
        <v>1712</v>
      </c>
      <c r="AC185" s="1013" t="s">
        <v>1712</v>
      </c>
      <c r="AD185" s="1013" t="s">
        <v>1712</v>
      </c>
      <c r="AE185" s="691">
        <v>0</v>
      </c>
      <c r="AF185" s="692">
        <v>0</v>
      </c>
      <c r="AG185" s="541" t="s">
        <v>1056</v>
      </c>
      <c r="AK185" s="777"/>
    </row>
    <row r="186" spans="2:37" s="504" customFormat="1">
      <c r="B186" s="541"/>
      <c r="C186" s="553" t="s">
        <v>148</v>
      </c>
      <c r="D186" s="554"/>
      <c r="E186" s="554"/>
      <c r="F186" s="554"/>
      <c r="G186" s="554"/>
      <c r="H186" s="555"/>
      <c r="I186" s="997" t="s">
        <v>1713</v>
      </c>
      <c r="J186" s="998" t="s">
        <v>1714</v>
      </c>
      <c r="K186" s="998" t="s">
        <v>1714</v>
      </c>
      <c r="L186" s="998" t="s">
        <v>1714</v>
      </c>
      <c r="M186" s="998" t="s">
        <v>1714</v>
      </c>
      <c r="N186" s="998" t="s">
        <v>1714</v>
      </c>
      <c r="O186" s="998" t="s">
        <v>1714</v>
      </c>
      <c r="P186" s="998" t="s">
        <v>1714</v>
      </c>
      <c r="Q186" s="998" t="s">
        <v>1714</v>
      </c>
      <c r="R186" s="998" t="s">
        <v>1714</v>
      </c>
      <c r="S186" s="998"/>
      <c r="T186" s="998"/>
      <c r="U186" s="998"/>
      <c r="V186" s="998"/>
      <c r="W186" s="998" t="s">
        <v>1714</v>
      </c>
      <c r="X186" s="998" t="s">
        <v>1714</v>
      </c>
      <c r="Y186" s="998" t="s">
        <v>1714</v>
      </c>
      <c r="Z186" s="998" t="s">
        <v>1714</v>
      </c>
      <c r="AA186" s="998" t="s">
        <v>1714</v>
      </c>
      <c r="AB186" s="998" t="s">
        <v>1714</v>
      </c>
      <c r="AC186" s="998" t="s">
        <v>1714</v>
      </c>
      <c r="AD186" s="998" t="s">
        <v>1714</v>
      </c>
      <c r="AE186" s="691">
        <v>0</v>
      </c>
      <c r="AF186" s="692">
        <v>0</v>
      </c>
      <c r="AG186" s="541" t="s">
        <v>1056</v>
      </c>
      <c r="AK186" s="777"/>
    </row>
    <row r="187" spans="2:37" s="504" customFormat="1">
      <c r="B187" s="541"/>
      <c r="C187" s="548" t="s">
        <v>1715</v>
      </c>
      <c r="D187" s="549"/>
      <c r="E187" s="549"/>
      <c r="F187" s="549"/>
      <c r="G187" s="549"/>
      <c r="H187" s="550"/>
      <c r="I187" s="995" t="s">
        <v>1716</v>
      </c>
      <c r="J187" s="996" t="s">
        <v>1716</v>
      </c>
      <c r="K187" s="996" t="s">
        <v>1716</v>
      </c>
      <c r="L187" s="996" t="s">
        <v>1716</v>
      </c>
      <c r="M187" s="996" t="s">
        <v>1716</v>
      </c>
      <c r="N187" s="996" t="s">
        <v>1716</v>
      </c>
      <c r="O187" s="996" t="s">
        <v>1716</v>
      </c>
      <c r="P187" s="996" t="s">
        <v>1716</v>
      </c>
      <c r="Q187" s="996" t="s">
        <v>1716</v>
      </c>
      <c r="R187" s="996" t="s">
        <v>1716</v>
      </c>
      <c r="S187" s="996"/>
      <c r="T187" s="996"/>
      <c r="U187" s="996"/>
      <c r="V187" s="996"/>
      <c r="W187" s="996" t="s">
        <v>1716</v>
      </c>
      <c r="X187" s="996" t="s">
        <v>1716</v>
      </c>
      <c r="Y187" s="996" t="s">
        <v>1716</v>
      </c>
      <c r="Z187" s="996" t="s">
        <v>1716</v>
      </c>
      <c r="AA187" s="996" t="s">
        <v>1716</v>
      </c>
      <c r="AB187" s="996" t="s">
        <v>1716</v>
      </c>
      <c r="AC187" s="996" t="s">
        <v>1716</v>
      </c>
      <c r="AD187" s="996" t="s">
        <v>1716</v>
      </c>
      <c r="AE187" s="702">
        <v>0</v>
      </c>
      <c r="AF187" s="717">
        <v>0</v>
      </c>
      <c r="AG187" s="541" t="s">
        <v>1056</v>
      </c>
      <c r="AH187" s="546"/>
      <c r="AK187" s="777"/>
    </row>
    <row r="188" spans="2:37" s="504" customFormat="1">
      <c r="B188" s="541" t="s">
        <v>1208</v>
      </c>
      <c r="C188" s="553" t="s">
        <v>149</v>
      </c>
      <c r="D188" s="554"/>
      <c r="E188" s="554"/>
      <c r="F188" s="554"/>
      <c r="G188" s="554"/>
      <c r="H188" s="555"/>
      <c r="I188" s="997" t="s">
        <v>1717</v>
      </c>
      <c r="J188" s="998" t="s">
        <v>1718</v>
      </c>
      <c r="K188" s="998" t="s">
        <v>1718</v>
      </c>
      <c r="L188" s="998" t="s">
        <v>1718</v>
      </c>
      <c r="M188" s="998" t="s">
        <v>1718</v>
      </c>
      <c r="N188" s="998" t="s">
        <v>1718</v>
      </c>
      <c r="O188" s="998" t="s">
        <v>1718</v>
      </c>
      <c r="P188" s="998" t="s">
        <v>1718</v>
      </c>
      <c r="Q188" s="998" t="s">
        <v>1718</v>
      </c>
      <c r="R188" s="998" t="s">
        <v>1718</v>
      </c>
      <c r="S188" s="998"/>
      <c r="T188" s="998"/>
      <c r="U188" s="998"/>
      <c r="V188" s="998"/>
      <c r="W188" s="998" t="s">
        <v>1718</v>
      </c>
      <c r="X188" s="998" t="s">
        <v>1718</v>
      </c>
      <c r="Y188" s="998" t="s">
        <v>1718</v>
      </c>
      <c r="Z188" s="998" t="s">
        <v>1718</v>
      </c>
      <c r="AA188" s="998" t="s">
        <v>1718</v>
      </c>
      <c r="AB188" s="998" t="s">
        <v>1718</v>
      </c>
      <c r="AC188" s="998" t="s">
        <v>1718</v>
      </c>
      <c r="AD188" s="998" t="s">
        <v>1718</v>
      </c>
      <c r="AE188" s="691">
        <v>0</v>
      </c>
      <c r="AF188" s="692">
        <v>0</v>
      </c>
      <c r="AG188" s="541" t="s">
        <v>1056</v>
      </c>
      <c r="AK188" s="777"/>
    </row>
    <row r="189" spans="2:37" s="504" customFormat="1">
      <c r="B189" s="573"/>
      <c r="C189" s="553" t="s">
        <v>150</v>
      </c>
      <c r="D189" s="554"/>
      <c r="E189" s="554"/>
      <c r="F189" s="554"/>
      <c r="G189" s="554"/>
      <c r="H189" s="555"/>
      <c r="I189" s="997" t="s">
        <v>1719</v>
      </c>
      <c r="J189" s="998" t="s">
        <v>1720</v>
      </c>
      <c r="K189" s="998" t="s">
        <v>1720</v>
      </c>
      <c r="L189" s="998" t="s">
        <v>1720</v>
      </c>
      <c r="M189" s="998" t="s">
        <v>1720</v>
      </c>
      <c r="N189" s="998" t="s">
        <v>1720</v>
      </c>
      <c r="O189" s="998" t="s">
        <v>1720</v>
      </c>
      <c r="P189" s="998" t="s">
        <v>1720</v>
      </c>
      <c r="Q189" s="998" t="s">
        <v>1720</v>
      </c>
      <c r="R189" s="998" t="s">
        <v>1720</v>
      </c>
      <c r="S189" s="998"/>
      <c r="T189" s="998"/>
      <c r="U189" s="998"/>
      <c r="V189" s="998"/>
      <c r="W189" s="998" t="s">
        <v>1720</v>
      </c>
      <c r="X189" s="998" t="s">
        <v>1720</v>
      </c>
      <c r="Y189" s="998" t="s">
        <v>1720</v>
      </c>
      <c r="Z189" s="998" t="s">
        <v>1720</v>
      </c>
      <c r="AA189" s="998" t="s">
        <v>1720</v>
      </c>
      <c r="AB189" s="998" t="s">
        <v>1720</v>
      </c>
      <c r="AC189" s="998" t="s">
        <v>1720</v>
      </c>
      <c r="AD189" s="998" t="s">
        <v>1720</v>
      </c>
      <c r="AE189" s="691">
        <v>0</v>
      </c>
      <c r="AF189" s="692">
        <v>0</v>
      </c>
      <c r="AG189" s="541" t="s">
        <v>1056</v>
      </c>
      <c r="AK189" s="777"/>
    </row>
    <row r="190" spans="2:37" s="504" customFormat="1">
      <c r="B190" s="573" t="s">
        <v>1183</v>
      </c>
      <c r="C190" s="553" t="s">
        <v>151</v>
      </c>
      <c r="D190" s="554"/>
      <c r="E190" s="554"/>
      <c r="F190" s="554"/>
      <c r="G190" s="554"/>
      <c r="H190" s="555"/>
      <c r="I190" s="997" t="s">
        <v>1721</v>
      </c>
      <c r="J190" s="998" t="s">
        <v>1722</v>
      </c>
      <c r="K190" s="998" t="s">
        <v>1722</v>
      </c>
      <c r="L190" s="998" t="s">
        <v>1722</v>
      </c>
      <c r="M190" s="998" t="s">
        <v>1722</v>
      </c>
      <c r="N190" s="998" t="s">
        <v>1722</v>
      </c>
      <c r="O190" s="998" t="s">
        <v>1722</v>
      </c>
      <c r="P190" s="998" t="s">
        <v>1722</v>
      </c>
      <c r="Q190" s="998" t="s">
        <v>1722</v>
      </c>
      <c r="R190" s="998" t="s">
        <v>1722</v>
      </c>
      <c r="S190" s="998"/>
      <c r="T190" s="998"/>
      <c r="U190" s="998"/>
      <c r="V190" s="998"/>
      <c r="W190" s="998" t="s">
        <v>1722</v>
      </c>
      <c r="X190" s="998" t="s">
        <v>1722</v>
      </c>
      <c r="Y190" s="998" t="s">
        <v>1722</v>
      </c>
      <c r="Z190" s="998" t="s">
        <v>1722</v>
      </c>
      <c r="AA190" s="998" t="s">
        <v>1722</v>
      </c>
      <c r="AB190" s="998" t="s">
        <v>1722</v>
      </c>
      <c r="AC190" s="998" t="s">
        <v>1722</v>
      </c>
      <c r="AD190" s="998" t="s">
        <v>1722</v>
      </c>
      <c r="AE190" s="691">
        <v>0</v>
      </c>
      <c r="AF190" s="692">
        <v>0</v>
      </c>
      <c r="AG190" s="541" t="s">
        <v>1056</v>
      </c>
      <c r="AK190" s="777"/>
    </row>
    <row r="191" spans="2:37" s="504" customFormat="1">
      <c r="B191" s="573"/>
      <c r="C191" s="553" t="s">
        <v>152</v>
      </c>
      <c r="D191" s="554"/>
      <c r="E191" s="554"/>
      <c r="F191" s="554"/>
      <c r="G191" s="554"/>
      <c r="H191" s="555"/>
      <c r="I191" s="997" t="s">
        <v>1723</v>
      </c>
      <c r="J191" s="998" t="s">
        <v>1724</v>
      </c>
      <c r="K191" s="998" t="s">
        <v>1724</v>
      </c>
      <c r="L191" s="998" t="s">
        <v>1724</v>
      </c>
      <c r="M191" s="998" t="s">
        <v>1724</v>
      </c>
      <c r="N191" s="998" t="s">
        <v>1724</v>
      </c>
      <c r="O191" s="998" t="s">
        <v>1724</v>
      </c>
      <c r="P191" s="998" t="s">
        <v>1724</v>
      </c>
      <c r="Q191" s="998" t="s">
        <v>1724</v>
      </c>
      <c r="R191" s="998" t="s">
        <v>1724</v>
      </c>
      <c r="S191" s="998"/>
      <c r="T191" s="998"/>
      <c r="U191" s="998"/>
      <c r="V191" s="998"/>
      <c r="W191" s="998" t="s">
        <v>1724</v>
      </c>
      <c r="X191" s="998" t="s">
        <v>1724</v>
      </c>
      <c r="Y191" s="998" t="s">
        <v>1724</v>
      </c>
      <c r="Z191" s="998" t="s">
        <v>1724</v>
      </c>
      <c r="AA191" s="998" t="s">
        <v>1724</v>
      </c>
      <c r="AB191" s="998" t="s">
        <v>1724</v>
      </c>
      <c r="AC191" s="998" t="s">
        <v>1724</v>
      </c>
      <c r="AD191" s="998" t="s">
        <v>1724</v>
      </c>
      <c r="AE191" s="691">
        <v>0</v>
      </c>
      <c r="AF191" s="692">
        <v>0</v>
      </c>
      <c r="AG191" s="541" t="s">
        <v>1056</v>
      </c>
      <c r="AK191" s="777"/>
    </row>
    <row r="192" spans="2:37" s="504" customFormat="1">
      <c r="B192" s="573"/>
      <c r="C192" s="553" t="s">
        <v>153</v>
      </c>
      <c r="D192" s="554"/>
      <c r="E192" s="554"/>
      <c r="F192" s="554"/>
      <c r="G192" s="554"/>
      <c r="H192" s="555"/>
      <c r="I192" s="997" t="s">
        <v>1725</v>
      </c>
      <c r="J192" s="998" t="s">
        <v>1724</v>
      </c>
      <c r="K192" s="998" t="s">
        <v>1724</v>
      </c>
      <c r="L192" s="998" t="s">
        <v>1724</v>
      </c>
      <c r="M192" s="998" t="s">
        <v>1724</v>
      </c>
      <c r="N192" s="998" t="s">
        <v>1724</v>
      </c>
      <c r="O192" s="998" t="s">
        <v>1724</v>
      </c>
      <c r="P192" s="998" t="s">
        <v>1724</v>
      </c>
      <c r="Q192" s="998" t="s">
        <v>1724</v>
      </c>
      <c r="R192" s="998" t="s">
        <v>1724</v>
      </c>
      <c r="S192" s="998"/>
      <c r="T192" s="998"/>
      <c r="U192" s="998"/>
      <c r="V192" s="998"/>
      <c r="W192" s="998" t="s">
        <v>1724</v>
      </c>
      <c r="X192" s="998" t="s">
        <v>1724</v>
      </c>
      <c r="Y192" s="998" t="s">
        <v>1724</v>
      </c>
      <c r="Z192" s="998" t="s">
        <v>1724</v>
      </c>
      <c r="AA192" s="998" t="s">
        <v>1724</v>
      </c>
      <c r="AB192" s="998" t="s">
        <v>1724</v>
      </c>
      <c r="AC192" s="998" t="s">
        <v>1724</v>
      </c>
      <c r="AD192" s="998" t="s">
        <v>1724</v>
      </c>
      <c r="AE192" s="691">
        <v>0</v>
      </c>
      <c r="AF192" s="692">
        <v>0</v>
      </c>
      <c r="AG192" s="541" t="s">
        <v>1056</v>
      </c>
      <c r="AK192" s="777"/>
    </row>
    <row r="193" spans="2:37" s="504" customFormat="1">
      <c r="B193" s="541"/>
      <c r="C193" s="548" t="s">
        <v>1726</v>
      </c>
      <c r="D193" s="549"/>
      <c r="E193" s="549"/>
      <c r="F193" s="549"/>
      <c r="G193" s="549"/>
      <c r="H193" s="550"/>
      <c r="I193" s="995" t="s">
        <v>1727</v>
      </c>
      <c r="J193" s="996" t="s">
        <v>1728</v>
      </c>
      <c r="K193" s="996" t="s">
        <v>1728</v>
      </c>
      <c r="L193" s="996" t="s">
        <v>1728</v>
      </c>
      <c r="M193" s="996" t="s">
        <v>1728</v>
      </c>
      <c r="N193" s="996" t="s">
        <v>1728</v>
      </c>
      <c r="O193" s="996" t="s">
        <v>1728</v>
      </c>
      <c r="P193" s="996" t="s">
        <v>1728</v>
      </c>
      <c r="Q193" s="996" t="s">
        <v>1728</v>
      </c>
      <c r="R193" s="996" t="s">
        <v>1728</v>
      </c>
      <c r="S193" s="996"/>
      <c r="T193" s="996"/>
      <c r="U193" s="996"/>
      <c r="V193" s="996"/>
      <c r="W193" s="996" t="s">
        <v>1728</v>
      </c>
      <c r="X193" s="996" t="s">
        <v>1728</v>
      </c>
      <c r="Y193" s="996" t="s">
        <v>1728</v>
      </c>
      <c r="Z193" s="996" t="s">
        <v>1728</v>
      </c>
      <c r="AA193" s="996" t="s">
        <v>1728</v>
      </c>
      <c r="AB193" s="996" t="s">
        <v>1728</v>
      </c>
      <c r="AC193" s="996" t="s">
        <v>1728</v>
      </c>
      <c r="AD193" s="996" t="s">
        <v>1728</v>
      </c>
      <c r="AE193" s="702">
        <v>0</v>
      </c>
      <c r="AF193" s="717">
        <v>0</v>
      </c>
      <c r="AG193" s="541" t="s">
        <v>1056</v>
      </c>
      <c r="AH193" s="546"/>
      <c r="AK193" s="777"/>
    </row>
    <row r="194" spans="2:37" s="504" customFormat="1">
      <c r="B194" s="541" t="s">
        <v>1208</v>
      </c>
      <c r="C194" s="553" t="s">
        <v>154</v>
      </c>
      <c r="D194" s="554"/>
      <c r="E194" s="554"/>
      <c r="F194" s="554"/>
      <c r="G194" s="554"/>
      <c r="H194" s="555"/>
      <c r="I194" s="997" t="s">
        <v>1729</v>
      </c>
      <c r="J194" s="998" t="s">
        <v>1730</v>
      </c>
      <c r="K194" s="998" t="s">
        <v>1730</v>
      </c>
      <c r="L194" s="998" t="s">
        <v>1730</v>
      </c>
      <c r="M194" s="998" t="s">
        <v>1730</v>
      </c>
      <c r="N194" s="998" t="s">
        <v>1730</v>
      </c>
      <c r="O194" s="998" t="s">
        <v>1730</v>
      </c>
      <c r="P194" s="998" t="s">
        <v>1730</v>
      </c>
      <c r="Q194" s="998" t="s">
        <v>1730</v>
      </c>
      <c r="R194" s="998" t="s">
        <v>1730</v>
      </c>
      <c r="S194" s="998"/>
      <c r="T194" s="998"/>
      <c r="U194" s="998"/>
      <c r="V194" s="998"/>
      <c r="W194" s="998" t="s">
        <v>1730</v>
      </c>
      <c r="X194" s="998" t="s">
        <v>1730</v>
      </c>
      <c r="Y194" s="998" t="s">
        <v>1730</v>
      </c>
      <c r="Z194" s="998" t="s">
        <v>1730</v>
      </c>
      <c r="AA194" s="998" t="s">
        <v>1730</v>
      </c>
      <c r="AB194" s="998" t="s">
        <v>1730</v>
      </c>
      <c r="AC194" s="998" t="s">
        <v>1730</v>
      </c>
      <c r="AD194" s="998" t="s">
        <v>1730</v>
      </c>
      <c r="AE194" s="691">
        <v>0</v>
      </c>
      <c r="AF194" s="692">
        <v>0</v>
      </c>
      <c r="AG194" s="541" t="s">
        <v>1056</v>
      </c>
      <c r="AK194" s="777"/>
    </row>
    <row r="195" spans="2:37" s="504" customFormat="1">
      <c r="B195" s="541"/>
      <c r="C195" s="553" t="s">
        <v>155</v>
      </c>
      <c r="D195" s="554"/>
      <c r="E195" s="554"/>
      <c r="F195" s="554"/>
      <c r="G195" s="554"/>
      <c r="H195" s="555"/>
      <c r="I195" s="997" t="s">
        <v>1731</v>
      </c>
      <c r="J195" s="998" t="s">
        <v>1732</v>
      </c>
      <c r="K195" s="998" t="s">
        <v>1732</v>
      </c>
      <c r="L195" s="998" t="s">
        <v>1732</v>
      </c>
      <c r="M195" s="998" t="s">
        <v>1732</v>
      </c>
      <c r="N195" s="998" t="s">
        <v>1732</v>
      </c>
      <c r="O195" s="998" t="s">
        <v>1732</v>
      </c>
      <c r="P195" s="998" t="s">
        <v>1732</v>
      </c>
      <c r="Q195" s="998" t="s">
        <v>1732</v>
      </c>
      <c r="R195" s="998" t="s">
        <v>1732</v>
      </c>
      <c r="S195" s="998"/>
      <c r="T195" s="998"/>
      <c r="U195" s="998"/>
      <c r="V195" s="998"/>
      <c r="W195" s="998" t="s">
        <v>1732</v>
      </c>
      <c r="X195" s="998" t="s">
        <v>1732</v>
      </c>
      <c r="Y195" s="998" t="s">
        <v>1732</v>
      </c>
      <c r="Z195" s="998" t="s">
        <v>1732</v>
      </c>
      <c r="AA195" s="998" t="s">
        <v>1732</v>
      </c>
      <c r="AB195" s="998" t="s">
        <v>1732</v>
      </c>
      <c r="AC195" s="998" t="s">
        <v>1732</v>
      </c>
      <c r="AD195" s="998" t="s">
        <v>1732</v>
      </c>
      <c r="AE195" s="691">
        <v>0</v>
      </c>
      <c r="AF195" s="692">
        <v>0</v>
      </c>
      <c r="AG195" s="541" t="s">
        <v>1056</v>
      </c>
      <c r="AK195" s="777"/>
    </row>
    <row r="196" spans="2:37" s="504" customFormat="1">
      <c r="B196" s="541" t="s">
        <v>1186</v>
      </c>
      <c r="C196" s="553" t="s">
        <v>156</v>
      </c>
      <c r="D196" s="554"/>
      <c r="E196" s="554"/>
      <c r="F196" s="554"/>
      <c r="G196" s="554"/>
      <c r="H196" s="555"/>
      <c r="I196" s="997" t="s">
        <v>1733</v>
      </c>
      <c r="J196" s="998" t="s">
        <v>1734</v>
      </c>
      <c r="K196" s="998" t="s">
        <v>1734</v>
      </c>
      <c r="L196" s="998" t="s">
        <v>1734</v>
      </c>
      <c r="M196" s="998" t="s">
        <v>1734</v>
      </c>
      <c r="N196" s="998" t="s">
        <v>1734</v>
      </c>
      <c r="O196" s="998" t="s">
        <v>1734</v>
      </c>
      <c r="P196" s="998" t="s">
        <v>1734</v>
      </c>
      <c r="Q196" s="998" t="s">
        <v>1734</v>
      </c>
      <c r="R196" s="998" t="s">
        <v>1734</v>
      </c>
      <c r="S196" s="998"/>
      <c r="T196" s="998"/>
      <c r="U196" s="998"/>
      <c r="V196" s="998"/>
      <c r="W196" s="998" t="s">
        <v>1734</v>
      </c>
      <c r="X196" s="998" t="s">
        <v>1734</v>
      </c>
      <c r="Y196" s="998" t="s">
        <v>1734</v>
      </c>
      <c r="Z196" s="998" t="s">
        <v>1734</v>
      </c>
      <c r="AA196" s="998" t="s">
        <v>1734</v>
      </c>
      <c r="AB196" s="998" t="s">
        <v>1734</v>
      </c>
      <c r="AC196" s="998" t="s">
        <v>1734</v>
      </c>
      <c r="AD196" s="998" t="s">
        <v>1734</v>
      </c>
      <c r="AE196" s="691">
        <v>0</v>
      </c>
      <c r="AF196" s="692">
        <v>0</v>
      </c>
      <c r="AG196" s="541" t="s">
        <v>1056</v>
      </c>
      <c r="AK196" s="777"/>
    </row>
    <row r="197" spans="2:37" s="504" customFormat="1">
      <c r="B197" s="541"/>
      <c r="C197" s="553" t="s">
        <v>157</v>
      </c>
      <c r="D197" s="554"/>
      <c r="E197" s="554"/>
      <c r="F197" s="554"/>
      <c r="G197" s="554"/>
      <c r="H197" s="555"/>
      <c r="I197" s="997" t="s">
        <v>1735</v>
      </c>
      <c r="J197" s="998" t="s">
        <v>1736</v>
      </c>
      <c r="K197" s="998" t="s">
        <v>1736</v>
      </c>
      <c r="L197" s="998" t="s">
        <v>1736</v>
      </c>
      <c r="M197" s="998" t="s">
        <v>1736</v>
      </c>
      <c r="N197" s="998" t="s">
        <v>1736</v>
      </c>
      <c r="O197" s="998" t="s">
        <v>1736</v>
      </c>
      <c r="P197" s="998" t="s">
        <v>1736</v>
      </c>
      <c r="Q197" s="998" t="s">
        <v>1736</v>
      </c>
      <c r="R197" s="998" t="s">
        <v>1736</v>
      </c>
      <c r="S197" s="998"/>
      <c r="T197" s="998"/>
      <c r="U197" s="998"/>
      <c r="V197" s="998"/>
      <c r="W197" s="998" t="s">
        <v>1736</v>
      </c>
      <c r="X197" s="998" t="s">
        <v>1736</v>
      </c>
      <c r="Y197" s="998" t="s">
        <v>1736</v>
      </c>
      <c r="Z197" s="998" t="s">
        <v>1736</v>
      </c>
      <c r="AA197" s="998" t="s">
        <v>1736</v>
      </c>
      <c r="AB197" s="998" t="s">
        <v>1736</v>
      </c>
      <c r="AC197" s="998" t="s">
        <v>1736</v>
      </c>
      <c r="AD197" s="998" t="s">
        <v>1736</v>
      </c>
      <c r="AE197" s="691">
        <v>0</v>
      </c>
      <c r="AF197" s="692">
        <v>0</v>
      </c>
      <c r="AG197" s="541" t="s">
        <v>1056</v>
      </c>
      <c r="AK197" s="777"/>
    </row>
    <row r="198" spans="2:37" s="504" customFormat="1">
      <c r="B198" s="541"/>
      <c r="C198" s="548" t="s">
        <v>1737</v>
      </c>
      <c r="D198" s="549"/>
      <c r="E198" s="549"/>
      <c r="F198" s="549"/>
      <c r="G198" s="549"/>
      <c r="H198" s="550"/>
      <c r="I198" s="995" t="s">
        <v>1738</v>
      </c>
      <c r="J198" s="996" t="s">
        <v>1728</v>
      </c>
      <c r="K198" s="996" t="s">
        <v>1728</v>
      </c>
      <c r="L198" s="996" t="s">
        <v>1728</v>
      </c>
      <c r="M198" s="996" t="s">
        <v>1728</v>
      </c>
      <c r="N198" s="996" t="s">
        <v>1728</v>
      </c>
      <c r="O198" s="996" t="s">
        <v>1728</v>
      </c>
      <c r="P198" s="996" t="s">
        <v>1728</v>
      </c>
      <c r="Q198" s="996" t="s">
        <v>1728</v>
      </c>
      <c r="R198" s="996" t="s">
        <v>1728</v>
      </c>
      <c r="S198" s="996"/>
      <c r="T198" s="996"/>
      <c r="U198" s="996"/>
      <c r="V198" s="996"/>
      <c r="W198" s="996" t="s">
        <v>1728</v>
      </c>
      <c r="X198" s="996" t="s">
        <v>1728</v>
      </c>
      <c r="Y198" s="996" t="s">
        <v>1728</v>
      </c>
      <c r="Z198" s="996" t="s">
        <v>1728</v>
      </c>
      <c r="AA198" s="996" t="s">
        <v>1728</v>
      </c>
      <c r="AB198" s="996" t="s">
        <v>1728</v>
      </c>
      <c r="AC198" s="996" t="s">
        <v>1728</v>
      </c>
      <c r="AD198" s="996" t="s">
        <v>1728</v>
      </c>
      <c r="AE198" s="702">
        <v>0</v>
      </c>
      <c r="AF198" s="717">
        <v>0</v>
      </c>
      <c r="AG198" s="541" t="s">
        <v>1056</v>
      </c>
      <c r="AH198" s="546"/>
      <c r="AK198" s="777"/>
    </row>
    <row r="199" spans="2:37" s="504" customFormat="1">
      <c r="B199" s="541" t="s">
        <v>1208</v>
      </c>
      <c r="C199" s="553" t="s">
        <v>158</v>
      </c>
      <c r="D199" s="554"/>
      <c r="E199" s="554"/>
      <c r="F199" s="554"/>
      <c r="G199" s="554"/>
      <c r="H199" s="555"/>
      <c r="I199" s="997" t="s">
        <v>1739</v>
      </c>
      <c r="J199" s="998" t="s">
        <v>1730</v>
      </c>
      <c r="K199" s="998" t="s">
        <v>1730</v>
      </c>
      <c r="L199" s="998" t="s">
        <v>1730</v>
      </c>
      <c r="M199" s="998" t="s">
        <v>1730</v>
      </c>
      <c r="N199" s="998" t="s">
        <v>1730</v>
      </c>
      <c r="O199" s="998" t="s">
        <v>1730</v>
      </c>
      <c r="P199" s="998" t="s">
        <v>1730</v>
      </c>
      <c r="Q199" s="998" t="s">
        <v>1730</v>
      </c>
      <c r="R199" s="998" t="s">
        <v>1730</v>
      </c>
      <c r="S199" s="998"/>
      <c r="T199" s="998"/>
      <c r="U199" s="998"/>
      <c r="V199" s="998"/>
      <c r="W199" s="998" t="s">
        <v>1730</v>
      </c>
      <c r="X199" s="998" t="s">
        <v>1730</v>
      </c>
      <c r="Y199" s="998" t="s">
        <v>1730</v>
      </c>
      <c r="Z199" s="998" t="s">
        <v>1730</v>
      </c>
      <c r="AA199" s="998" t="s">
        <v>1730</v>
      </c>
      <c r="AB199" s="998" t="s">
        <v>1730</v>
      </c>
      <c r="AC199" s="998" t="s">
        <v>1730</v>
      </c>
      <c r="AD199" s="998" t="s">
        <v>1730</v>
      </c>
      <c r="AE199" s="691">
        <v>0</v>
      </c>
      <c r="AF199" s="692">
        <v>0</v>
      </c>
      <c r="AG199" s="541" t="s">
        <v>1056</v>
      </c>
      <c r="AK199" s="777"/>
    </row>
    <row r="200" spans="2:37" s="504" customFormat="1">
      <c r="B200" s="541"/>
      <c r="C200" s="553" t="s">
        <v>159</v>
      </c>
      <c r="D200" s="554"/>
      <c r="E200" s="554"/>
      <c r="F200" s="554"/>
      <c r="G200" s="554"/>
      <c r="H200" s="555"/>
      <c r="I200" s="997" t="s">
        <v>1740</v>
      </c>
      <c r="J200" s="998" t="s">
        <v>1732</v>
      </c>
      <c r="K200" s="998" t="s">
        <v>1732</v>
      </c>
      <c r="L200" s="998" t="s">
        <v>1732</v>
      </c>
      <c r="M200" s="998" t="s">
        <v>1732</v>
      </c>
      <c r="N200" s="998" t="s">
        <v>1732</v>
      </c>
      <c r="O200" s="998" t="s">
        <v>1732</v>
      </c>
      <c r="P200" s="998" t="s">
        <v>1732</v>
      </c>
      <c r="Q200" s="998" t="s">
        <v>1732</v>
      </c>
      <c r="R200" s="998" t="s">
        <v>1732</v>
      </c>
      <c r="S200" s="998"/>
      <c r="T200" s="998"/>
      <c r="U200" s="998"/>
      <c r="V200" s="998"/>
      <c r="W200" s="998" t="s">
        <v>1732</v>
      </c>
      <c r="X200" s="998" t="s">
        <v>1732</v>
      </c>
      <c r="Y200" s="998" t="s">
        <v>1732</v>
      </c>
      <c r="Z200" s="998" t="s">
        <v>1732</v>
      </c>
      <c r="AA200" s="998" t="s">
        <v>1732</v>
      </c>
      <c r="AB200" s="998" t="s">
        <v>1732</v>
      </c>
      <c r="AC200" s="998" t="s">
        <v>1732</v>
      </c>
      <c r="AD200" s="998" t="s">
        <v>1732</v>
      </c>
      <c r="AE200" s="691">
        <v>0</v>
      </c>
      <c r="AF200" s="692">
        <v>0</v>
      </c>
      <c r="AG200" s="541" t="s">
        <v>1056</v>
      </c>
      <c r="AK200" s="777"/>
    </row>
    <row r="201" spans="2:37" s="504" customFormat="1">
      <c r="B201" s="541" t="s">
        <v>1186</v>
      </c>
      <c r="C201" s="553" t="s">
        <v>160</v>
      </c>
      <c r="D201" s="554"/>
      <c r="E201" s="554"/>
      <c r="F201" s="554"/>
      <c r="G201" s="554"/>
      <c r="H201" s="555"/>
      <c r="I201" s="997" t="s">
        <v>1741</v>
      </c>
      <c r="J201" s="998" t="s">
        <v>1734</v>
      </c>
      <c r="K201" s="998" t="s">
        <v>1734</v>
      </c>
      <c r="L201" s="998" t="s">
        <v>1734</v>
      </c>
      <c r="M201" s="998" t="s">
        <v>1734</v>
      </c>
      <c r="N201" s="998" t="s">
        <v>1734</v>
      </c>
      <c r="O201" s="998" t="s">
        <v>1734</v>
      </c>
      <c r="P201" s="998" t="s">
        <v>1734</v>
      </c>
      <c r="Q201" s="998" t="s">
        <v>1734</v>
      </c>
      <c r="R201" s="998" t="s">
        <v>1734</v>
      </c>
      <c r="S201" s="998"/>
      <c r="T201" s="998"/>
      <c r="U201" s="998"/>
      <c r="V201" s="998"/>
      <c r="W201" s="998" t="s">
        <v>1734</v>
      </c>
      <c r="X201" s="998" t="s">
        <v>1734</v>
      </c>
      <c r="Y201" s="998" t="s">
        <v>1734</v>
      </c>
      <c r="Z201" s="998" t="s">
        <v>1734</v>
      </c>
      <c r="AA201" s="998" t="s">
        <v>1734</v>
      </c>
      <c r="AB201" s="998" t="s">
        <v>1734</v>
      </c>
      <c r="AC201" s="998" t="s">
        <v>1734</v>
      </c>
      <c r="AD201" s="998" t="s">
        <v>1734</v>
      </c>
      <c r="AE201" s="691">
        <v>0</v>
      </c>
      <c r="AF201" s="692">
        <v>0</v>
      </c>
      <c r="AG201" s="541" t="s">
        <v>1056</v>
      </c>
      <c r="AK201" s="777"/>
    </row>
    <row r="202" spans="2:37" s="504" customFormat="1">
      <c r="B202" s="541"/>
      <c r="C202" s="553" t="s">
        <v>161</v>
      </c>
      <c r="D202" s="554"/>
      <c r="E202" s="554"/>
      <c r="F202" s="554"/>
      <c r="G202" s="554"/>
      <c r="H202" s="555"/>
      <c r="I202" s="997" t="s">
        <v>1742</v>
      </c>
      <c r="J202" s="998" t="s">
        <v>1736</v>
      </c>
      <c r="K202" s="998" t="s">
        <v>1736</v>
      </c>
      <c r="L202" s="998" t="s">
        <v>1736</v>
      </c>
      <c r="M202" s="998" t="s">
        <v>1736</v>
      </c>
      <c r="N202" s="998" t="s">
        <v>1736</v>
      </c>
      <c r="O202" s="998" t="s">
        <v>1736</v>
      </c>
      <c r="P202" s="998" t="s">
        <v>1736</v>
      </c>
      <c r="Q202" s="998" t="s">
        <v>1736</v>
      </c>
      <c r="R202" s="998" t="s">
        <v>1736</v>
      </c>
      <c r="S202" s="998"/>
      <c r="T202" s="998"/>
      <c r="U202" s="998"/>
      <c r="V202" s="998"/>
      <c r="W202" s="998" t="s">
        <v>1736</v>
      </c>
      <c r="X202" s="998" t="s">
        <v>1736</v>
      </c>
      <c r="Y202" s="998" t="s">
        <v>1736</v>
      </c>
      <c r="Z202" s="998" t="s">
        <v>1736</v>
      </c>
      <c r="AA202" s="998" t="s">
        <v>1736</v>
      </c>
      <c r="AB202" s="998" t="s">
        <v>1736</v>
      </c>
      <c r="AC202" s="998" t="s">
        <v>1736</v>
      </c>
      <c r="AD202" s="998" t="s">
        <v>1736</v>
      </c>
      <c r="AE202" s="691">
        <v>0</v>
      </c>
      <c r="AF202" s="692">
        <v>0</v>
      </c>
      <c r="AG202" s="541" t="s">
        <v>1056</v>
      </c>
      <c r="AK202" s="777"/>
    </row>
    <row r="203" spans="2:37" s="504" customFormat="1">
      <c r="B203" s="541"/>
      <c r="C203" s="548" t="s">
        <v>1743</v>
      </c>
      <c r="D203" s="549"/>
      <c r="E203" s="549"/>
      <c r="F203" s="549"/>
      <c r="G203" s="549"/>
      <c r="H203" s="550"/>
      <c r="I203" s="995" t="s">
        <v>1744</v>
      </c>
      <c r="J203" s="996" t="s">
        <v>1745</v>
      </c>
      <c r="K203" s="996" t="s">
        <v>1745</v>
      </c>
      <c r="L203" s="996" t="s">
        <v>1745</v>
      </c>
      <c r="M203" s="996" t="s">
        <v>1745</v>
      </c>
      <c r="N203" s="996" t="s">
        <v>1745</v>
      </c>
      <c r="O203" s="996" t="s">
        <v>1745</v>
      </c>
      <c r="P203" s="996" t="s">
        <v>1745</v>
      </c>
      <c r="Q203" s="996" t="s">
        <v>1745</v>
      </c>
      <c r="R203" s="996" t="s">
        <v>1745</v>
      </c>
      <c r="S203" s="996"/>
      <c r="T203" s="996"/>
      <c r="U203" s="996"/>
      <c r="V203" s="996"/>
      <c r="W203" s="996" t="s">
        <v>1745</v>
      </c>
      <c r="X203" s="996" t="s">
        <v>1745</v>
      </c>
      <c r="Y203" s="996" t="s">
        <v>1745</v>
      </c>
      <c r="Z203" s="996" t="s">
        <v>1745</v>
      </c>
      <c r="AA203" s="996" t="s">
        <v>1745</v>
      </c>
      <c r="AB203" s="996" t="s">
        <v>1745</v>
      </c>
      <c r="AC203" s="996" t="s">
        <v>1745</v>
      </c>
      <c r="AD203" s="996" t="s">
        <v>1745</v>
      </c>
      <c r="AE203" s="702">
        <v>0</v>
      </c>
      <c r="AF203" s="717">
        <v>0</v>
      </c>
      <c r="AG203" s="541" t="s">
        <v>1056</v>
      </c>
      <c r="AH203" s="546"/>
      <c r="AK203" s="777"/>
    </row>
    <row r="204" spans="2:37" s="504" customFormat="1">
      <c r="B204" s="541" t="s">
        <v>1208</v>
      </c>
      <c r="C204" s="553" t="s">
        <v>162</v>
      </c>
      <c r="D204" s="554"/>
      <c r="E204" s="554"/>
      <c r="F204" s="554"/>
      <c r="G204" s="554"/>
      <c r="H204" s="555"/>
      <c r="I204" s="997" t="s">
        <v>1746</v>
      </c>
      <c r="J204" s="998" t="s">
        <v>1747</v>
      </c>
      <c r="K204" s="998" t="s">
        <v>1747</v>
      </c>
      <c r="L204" s="998" t="s">
        <v>1747</v>
      </c>
      <c r="M204" s="998" t="s">
        <v>1747</v>
      </c>
      <c r="N204" s="998" t="s">
        <v>1747</v>
      </c>
      <c r="O204" s="998" t="s">
        <v>1747</v>
      </c>
      <c r="P204" s="998" t="s">
        <v>1747</v>
      </c>
      <c r="Q204" s="998" t="s">
        <v>1747</v>
      </c>
      <c r="R204" s="998" t="s">
        <v>1747</v>
      </c>
      <c r="S204" s="998"/>
      <c r="T204" s="998"/>
      <c r="U204" s="998"/>
      <c r="V204" s="998"/>
      <c r="W204" s="998" t="s">
        <v>1747</v>
      </c>
      <c r="X204" s="998" t="s">
        <v>1747</v>
      </c>
      <c r="Y204" s="998" t="s">
        <v>1747</v>
      </c>
      <c r="Z204" s="998" t="s">
        <v>1747</v>
      </c>
      <c r="AA204" s="998" t="s">
        <v>1747</v>
      </c>
      <c r="AB204" s="998" t="s">
        <v>1747</v>
      </c>
      <c r="AC204" s="998" t="s">
        <v>1747</v>
      </c>
      <c r="AD204" s="998" t="s">
        <v>1747</v>
      </c>
      <c r="AE204" s="691">
        <v>0</v>
      </c>
      <c r="AF204" s="692">
        <v>0</v>
      </c>
      <c r="AG204" s="541" t="s">
        <v>1056</v>
      </c>
      <c r="AK204" s="777"/>
    </row>
    <row r="205" spans="2:37" s="504" customFormat="1">
      <c r="B205" s="541"/>
      <c r="C205" s="553" t="s">
        <v>163</v>
      </c>
      <c r="D205" s="554"/>
      <c r="E205" s="554"/>
      <c r="F205" s="554"/>
      <c r="G205" s="554"/>
      <c r="H205" s="555"/>
      <c r="I205" s="997" t="s">
        <v>1748</v>
      </c>
      <c r="J205" s="998" t="s">
        <v>1749</v>
      </c>
      <c r="K205" s="998" t="s">
        <v>1749</v>
      </c>
      <c r="L205" s="998" t="s">
        <v>1749</v>
      </c>
      <c r="M205" s="998" t="s">
        <v>1749</v>
      </c>
      <c r="N205" s="998" t="s">
        <v>1749</v>
      </c>
      <c r="O205" s="998" t="s">
        <v>1749</v>
      </c>
      <c r="P205" s="998" t="s">
        <v>1749</v>
      </c>
      <c r="Q205" s="998" t="s">
        <v>1749</v>
      </c>
      <c r="R205" s="998" t="s">
        <v>1749</v>
      </c>
      <c r="S205" s="998"/>
      <c r="T205" s="998"/>
      <c r="U205" s="998"/>
      <c r="V205" s="998"/>
      <c r="W205" s="998" t="s">
        <v>1749</v>
      </c>
      <c r="X205" s="998" t="s">
        <v>1749</v>
      </c>
      <c r="Y205" s="998" t="s">
        <v>1749</v>
      </c>
      <c r="Z205" s="998" t="s">
        <v>1749</v>
      </c>
      <c r="AA205" s="998" t="s">
        <v>1749</v>
      </c>
      <c r="AB205" s="998" t="s">
        <v>1749</v>
      </c>
      <c r="AC205" s="998" t="s">
        <v>1749</v>
      </c>
      <c r="AD205" s="998" t="s">
        <v>1749</v>
      </c>
      <c r="AE205" s="691">
        <v>0</v>
      </c>
      <c r="AF205" s="692">
        <v>0</v>
      </c>
      <c r="AG205" s="541" t="s">
        <v>1056</v>
      </c>
      <c r="AK205" s="777"/>
    </row>
    <row r="206" spans="2:37" s="504" customFormat="1">
      <c r="B206" s="541" t="s">
        <v>1186</v>
      </c>
      <c r="C206" s="553" t="s">
        <v>164</v>
      </c>
      <c r="D206" s="554"/>
      <c r="E206" s="554"/>
      <c r="F206" s="554"/>
      <c r="G206" s="554"/>
      <c r="H206" s="555"/>
      <c r="I206" s="997" t="s">
        <v>1750</v>
      </c>
      <c r="J206" s="998" t="s">
        <v>1751</v>
      </c>
      <c r="K206" s="998" t="s">
        <v>1751</v>
      </c>
      <c r="L206" s="998" t="s">
        <v>1751</v>
      </c>
      <c r="M206" s="998" t="s">
        <v>1751</v>
      </c>
      <c r="N206" s="998" t="s">
        <v>1751</v>
      </c>
      <c r="O206" s="998" t="s">
        <v>1751</v>
      </c>
      <c r="P206" s="998" t="s">
        <v>1751</v>
      </c>
      <c r="Q206" s="998" t="s">
        <v>1751</v>
      </c>
      <c r="R206" s="998" t="s">
        <v>1751</v>
      </c>
      <c r="S206" s="998"/>
      <c r="T206" s="998"/>
      <c r="U206" s="998"/>
      <c r="V206" s="998"/>
      <c r="W206" s="998" t="s">
        <v>1751</v>
      </c>
      <c r="X206" s="998" t="s">
        <v>1751</v>
      </c>
      <c r="Y206" s="998" t="s">
        <v>1751</v>
      </c>
      <c r="Z206" s="998" t="s">
        <v>1751</v>
      </c>
      <c r="AA206" s="998" t="s">
        <v>1751</v>
      </c>
      <c r="AB206" s="998" t="s">
        <v>1751</v>
      </c>
      <c r="AC206" s="998" t="s">
        <v>1751</v>
      </c>
      <c r="AD206" s="998" t="s">
        <v>1751</v>
      </c>
      <c r="AE206" s="691">
        <v>0</v>
      </c>
      <c r="AF206" s="692">
        <v>0</v>
      </c>
      <c r="AG206" s="541" t="s">
        <v>1056</v>
      </c>
      <c r="AK206" s="777"/>
    </row>
    <row r="207" spans="2:37" s="504" customFormat="1">
      <c r="B207" s="541"/>
      <c r="C207" s="553" t="s">
        <v>1752</v>
      </c>
      <c r="D207" s="554"/>
      <c r="E207" s="554"/>
      <c r="F207" s="554"/>
      <c r="G207" s="554"/>
      <c r="H207" s="555"/>
      <c r="I207" s="997" t="s">
        <v>1753</v>
      </c>
      <c r="J207" s="998" t="s">
        <v>1754</v>
      </c>
      <c r="K207" s="998" t="s">
        <v>1754</v>
      </c>
      <c r="L207" s="998" t="s">
        <v>1754</v>
      </c>
      <c r="M207" s="998" t="s">
        <v>1754</v>
      </c>
      <c r="N207" s="998" t="s">
        <v>1754</v>
      </c>
      <c r="O207" s="998" t="s">
        <v>1754</v>
      </c>
      <c r="P207" s="998" t="s">
        <v>1754</v>
      </c>
      <c r="Q207" s="998" t="s">
        <v>1754</v>
      </c>
      <c r="R207" s="998" t="s">
        <v>1754</v>
      </c>
      <c r="S207" s="998"/>
      <c r="T207" s="998"/>
      <c r="U207" s="998"/>
      <c r="V207" s="998"/>
      <c r="W207" s="998" t="s">
        <v>1754</v>
      </c>
      <c r="X207" s="998" t="s">
        <v>1754</v>
      </c>
      <c r="Y207" s="998" t="s">
        <v>1754</v>
      </c>
      <c r="Z207" s="998" t="s">
        <v>1754</v>
      </c>
      <c r="AA207" s="998" t="s">
        <v>1754</v>
      </c>
      <c r="AB207" s="998" t="s">
        <v>1754</v>
      </c>
      <c r="AC207" s="998" t="s">
        <v>1754</v>
      </c>
      <c r="AD207" s="998" t="s">
        <v>1754</v>
      </c>
      <c r="AE207" s="691">
        <v>0</v>
      </c>
      <c r="AF207" s="692">
        <v>0</v>
      </c>
      <c r="AG207" s="541" t="s">
        <v>1056</v>
      </c>
      <c r="AH207" s="546"/>
      <c r="AK207" s="777"/>
    </row>
    <row r="208" spans="2:37" s="504" customFormat="1">
      <c r="B208" s="541"/>
      <c r="C208" s="556" t="s">
        <v>165</v>
      </c>
      <c r="D208" s="557"/>
      <c r="E208" s="557"/>
      <c r="F208" s="557"/>
      <c r="G208" s="557"/>
      <c r="H208" s="558"/>
      <c r="I208" s="1012" t="s">
        <v>1755</v>
      </c>
      <c r="J208" s="1013" t="s">
        <v>1756</v>
      </c>
      <c r="K208" s="1013" t="s">
        <v>1756</v>
      </c>
      <c r="L208" s="1013" t="s">
        <v>1756</v>
      </c>
      <c r="M208" s="1013" t="s">
        <v>1756</v>
      </c>
      <c r="N208" s="1013" t="s">
        <v>1756</v>
      </c>
      <c r="O208" s="1013" t="s">
        <v>1756</v>
      </c>
      <c r="P208" s="1013" t="s">
        <v>1756</v>
      </c>
      <c r="Q208" s="1013" t="s">
        <v>1756</v>
      </c>
      <c r="R208" s="1013" t="s">
        <v>1756</v>
      </c>
      <c r="S208" s="1013"/>
      <c r="T208" s="1013"/>
      <c r="U208" s="1013"/>
      <c r="V208" s="1013"/>
      <c r="W208" s="1013" t="s">
        <v>1756</v>
      </c>
      <c r="X208" s="1013" t="s">
        <v>1756</v>
      </c>
      <c r="Y208" s="1013" t="s">
        <v>1756</v>
      </c>
      <c r="Z208" s="1013" t="s">
        <v>1756</v>
      </c>
      <c r="AA208" s="1013" t="s">
        <v>1756</v>
      </c>
      <c r="AB208" s="1013" t="s">
        <v>1756</v>
      </c>
      <c r="AC208" s="1013" t="s">
        <v>1756</v>
      </c>
      <c r="AD208" s="1013" t="s">
        <v>1756</v>
      </c>
      <c r="AE208" s="691">
        <v>0</v>
      </c>
      <c r="AF208" s="692">
        <v>0</v>
      </c>
      <c r="AG208" s="541" t="s">
        <v>1056</v>
      </c>
      <c r="AK208" s="777"/>
    </row>
    <row r="209" spans="2:37" s="504" customFormat="1">
      <c r="B209" s="541"/>
      <c r="C209" s="556" t="s">
        <v>166</v>
      </c>
      <c r="D209" s="557"/>
      <c r="E209" s="557"/>
      <c r="F209" s="557"/>
      <c r="G209" s="557"/>
      <c r="H209" s="558"/>
      <c r="I209" s="1012" t="s">
        <v>1757</v>
      </c>
      <c r="J209" s="1013" t="s">
        <v>1758</v>
      </c>
      <c r="K209" s="1013" t="s">
        <v>1758</v>
      </c>
      <c r="L209" s="1013" t="s">
        <v>1758</v>
      </c>
      <c r="M209" s="1013" t="s">
        <v>1758</v>
      </c>
      <c r="N209" s="1013" t="s">
        <v>1758</v>
      </c>
      <c r="O209" s="1013" t="s">
        <v>1758</v>
      </c>
      <c r="P209" s="1013" t="s">
        <v>1758</v>
      </c>
      <c r="Q209" s="1013" t="s">
        <v>1758</v>
      </c>
      <c r="R209" s="1013" t="s">
        <v>1758</v>
      </c>
      <c r="S209" s="1013"/>
      <c r="T209" s="1013"/>
      <c r="U209" s="1013"/>
      <c r="V209" s="1013"/>
      <c r="W209" s="1013" t="s">
        <v>1758</v>
      </c>
      <c r="X209" s="1013" t="s">
        <v>1758</v>
      </c>
      <c r="Y209" s="1013" t="s">
        <v>1758</v>
      </c>
      <c r="Z209" s="1013" t="s">
        <v>1758</v>
      </c>
      <c r="AA209" s="1013" t="s">
        <v>1758</v>
      </c>
      <c r="AB209" s="1013" t="s">
        <v>1758</v>
      </c>
      <c r="AC209" s="1013" t="s">
        <v>1758</v>
      </c>
      <c r="AD209" s="1013" t="s">
        <v>1758</v>
      </c>
      <c r="AE209" s="691">
        <v>0</v>
      </c>
      <c r="AF209" s="692">
        <v>0</v>
      </c>
      <c r="AG209" s="541" t="s">
        <v>1056</v>
      </c>
      <c r="AK209" s="777"/>
    </row>
    <row r="210" spans="2:37" s="504" customFormat="1">
      <c r="B210" s="541"/>
      <c r="C210" s="556" t="s">
        <v>167</v>
      </c>
      <c r="D210" s="557"/>
      <c r="E210" s="557"/>
      <c r="F210" s="557"/>
      <c r="G210" s="557"/>
      <c r="H210" s="558"/>
      <c r="I210" s="1012" t="s">
        <v>1759</v>
      </c>
      <c r="J210" s="1013" t="s">
        <v>1760</v>
      </c>
      <c r="K210" s="1013" t="s">
        <v>1760</v>
      </c>
      <c r="L210" s="1013" t="s">
        <v>1760</v>
      </c>
      <c r="M210" s="1013" t="s">
        <v>1760</v>
      </c>
      <c r="N210" s="1013" t="s">
        <v>1760</v>
      </c>
      <c r="O210" s="1013" t="s">
        <v>1760</v>
      </c>
      <c r="P210" s="1013" t="s">
        <v>1760</v>
      </c>
      <c r="Q210" s="1013" t="s">
        <v>1760</v>
      </c>
      <c r="R210" s="1013" t="s">
        <v>1760</v>
      </c>
      <c r="S210" s="1013"/>
      <c r="T210" s="1013"/>
      <c r="U210" s="1013"/>
      <c r="V210" s="1013"/>
      <c r="W210" s="1013" t="s">
        <v>1760</v>
      </c>
      <c r="X210" s="1013" t="s">
        <v>1760</v>
      </c>
      <c r="Y210" s="1013" t="s">
        <v>1760</v>
      </c>
      <c r="Z210" s="1013" t="s">
        <v>1760</v>
      </c>
      <c r="AA210" s="1013" t="s">
        <v>1760</v>
      </c>
      <c r="AB210" s="1013" t="s">
        <v>1760</v>
      </c>
      <c r="AC210" s="1013" t="s">
        <v>1760</v>
      </c>
      <c r="AD210" s="1013" t="s">
        <v>1760</v>
      </c>
      <c r="AE210" s="691">
        <v>0</v>
      </c>
      <c r="AF210" s="692">
        <v>0</v>
      </c>
      <c r="AG210" s="541" t="s">
        <v>1056</v>
      </c>
      <c r="AK210" s="777"/>
    </row>
    <row r="211" spans="2:37" s="504" customFormat="1">
      <c r="B211" s="541"/>
      <c r="C211" s="556" t="s">
        <v>168</v>
      </c>
      <c r="D211" s="557"/>
      <c r="E211" s="557"/>
      <c r="F211" s="557"/>
      <c r="G211" s="557"/>
      <c r="H211" s="558"/>
      <c r="I211" s="1012" t="s">
        <v>1761</v>
      </c>
      <c r="J211" s="1013" t="s">
        <v>1762</v>
      </c>
      <c r="K211" s="1013" t="s">
        <v>1762</v>
      </c>
      <c r="L211" s="1013" t="s">
        <v>1762</v>
      </c>
      <c r="M211" s="1013" t="s">
        <v>1762</v>
      </c>
      <c r="N211" s="1013" t="s">
        <v>1762</v>
      </c>
      <c r="O211" s="1013" t="s">
        <v>1762</v>
      </c>
      <c r="P211" s="1013" t="s">
        <v>1762</v>
      </c>
      <c r="Q211" s="1013" t="s">
        <v>1762</v>
      </c>
      <c r="R211" s="1013" t="s">
        <v>1762</v>
      </c>
      <c r="S211" s="1013"/>
      <c r="T211" s="1013"/>
      <c r="U211" s="1013"/>
      <c r="V211" s="1013"/>
      <c r="W211" s="1013" t="s">
        <v>1762</v>
      </c>
      <c r="X211" s="1013" t="s">
        <v>1762</v>
      </c>
      <c r="Y211" s="1013" t="s">
        <v>1762</v>
      </c>
      <c r="Z211" s="1013" t="s">
        <v>1762</v>
      </c>
      <c r="AA211" s="1013" t="s">
        <v>1762</v>
      </c>
      <c r="AB211" s="1013" t="s">
        <v>1762</v>
      </c>
      <c r="AC211" s="1013" t="s">
        <v>1762</v>
      </c>
      <c r="AD211" s="1013" t="s">
        <v>1762</v>
      </c>
      <c r="AE211" s="691">
        <v>0</v>
      </c>
      <c r="AF211" s="692">
        <v>0</v>
      </c>
      <c r="AG211" s="541" t="s">
        <v>1056</v>
      </c>
      <c r="AK211" s="777"/>
    </row>
    <row r="212" spans="2:37" s="504" customFormat="1">
      <c r="B212" s="541"/>
      <c r="C212" s="553" t="s">
        <v>169</v>
      </c>
      <c r="D212" s="554"/>
      <c r="E212" s="554"/>
      <c r="F212" s="554"/>
      <c r="G212" s="554"/>
      <c r="H212" s="555"/>
      <c r="I212" s="997" t="s">
        <v>1763</v>
      </c>
      <c r="J212" s="998" t="s">
        <v>1764</v>
      </c>
      <c r="K212" s="998" t="s">
        <v>1764</v>
      </c>
      <c r="L212" s="998" t="s">
        <v>1764</v>
      </c>
      <c r="M212" s="998" t="s">
        <v>1764</v>
      </c>
      <c r="N212" s="998" t="s">
        <v>1764</v>
      </c>
      <c r="O212" s="998" t="s">
        <v>1764</v>
      </c>
      <c r="P212" s="998" t="s">
        <v>1764</v>
      </c>
      <c r="Q212" s="998" t="s">
        <v>1764</v>
      </c>
      <c r="R212" s="998" t="s">
        <v>1764</v>
      </c>
      <c r="S212" s="998"/>
      <c r="T212" s="998"/>
      <c r="U212" s="998"/>
      <c r="V212" s="998"/>
      <c r="W212" s="998" t="s">
        <v>1764</v>
      </c>
      <c r="X212" s="998" t="s">
        <v>1764</v>
      </c>
      <c r="Y212" s="998" t="s">
        <v>1764</v>
      </c>
      <c r="Z212" s="998" t="s">
        <v>1764</v>
      </c>
      <c r="AA212" s="998" t="s">
        <v>1764</v>
      </c>
      <c r="AB212" s="998" t="s">
        <v>1764</v>
      </c>
      <c r="AC212" s="998" t="s">
        <v>1764</v>
      </c>
      <c r="AD212" s="998" t="s">
        <v>1764</v>
      </c>
      <c r="AE212" s="691">
        <v>0</v>
      </c>
      <c r="AF212" s="692">
        <v>0</v>
      </c>
      <c r="AG212" s="541" t="s">
        <v>1056</v>
      </c>
      <c r="AK212" s="777"/>
    </row>
    <row r="213" spans="2:37" s="504" customFormat="1">
      <c r="B213" s="541"/>
      <c r="C213" s="548" t="s">
        <v>1765</v>
      </c>
      <c r="D213" s="549"/>
      <c r="E213" s="549"/>
      <c r="F213" s="549"/>
      <c r="G213" s="549"/>
      <c r="H213" s="550"/>
      <c r="I213" s="995" t="s">
        <v>1766</v>
      </c>
      <c r="J213" s="996" t="s">
        <v>1767</v>
      </c>
      <c r="K213" s="996" t="s">
        <v>1767</v>
      </c>
      <c r="L213" s="996" t="s">
        <v>1767</v>
      </c>
      <c r="M213" s="996" t="s">
        <v>1767</v>
      </c>
      <c r="N213" s="996" t="s">
        <v>1767</v>
      </c>
      <c r="O213" s="996" t="s">
        <v>1767</v>
      </c>
      <c r="P213" s="996" t="s">
        <v>1767</v>
      </c>
      <c r="Q213" s="996" t="s">
        <v>1767</v>
      </c>
      <c r="R213" s="996" t="s">
        <v>1767</v>
      </c>
      <c r="S213" s="996"/>
      <c r="T213" s="996"/>
      <c r="U213" s="996"/>
      <c r="V213" s="996"/>
      <c r="W213" s="996" t="s">
        <v>1767</v>
      </c>
      <c r="X213" s="996" t="s">
        <v>1767</v>
      </c>
      <c r="Y213" s="996" t="s">
        <v>1767</v>
      </c>
      <c r="Z213" s="996" t="s">
        <v>1767</v>
      </c>
      <c r="AA213" s="996" t="s">
        <v>1767</v>
      </c>
      <c r="AB213" s="996" t="s">
        <v>1767</v>
      </c>
      <c r="AC213" s="996" t="s">
        <v>1767</v>
      </c>
      <c r="AD213" s="996" t="s">
        <v>1767</v>
      </c>
      <c r="AE213" s="702">
        <v>0</v>
      </c>
      <c r="AF213" s="717">
        <v>0</v>
      </c>
      <c r="AG213" s="541" t="s">
        <v>1056</v>
      </c>
      <c r="AH213" s="546"/>
      <c r="AK213" s="777"/>
    </row>
    <row r="214" spans="2:37" s="504" customFormat="1">
      <c r="B214" s="541" t="s">
        <v>1208</v>
      </c>
      <c r="C214" s="553" t="s">
        <v>170</v>
      </c>
      <c r="D214" s="554"/>
      <c r="E214" s="554"/>
      <c r="F214" s="554"/>
      <c r="G214" s="554"/>
      <c r="H214" s="555"/>
      <c r="I214" s="997" t="s">
        <v>1768</v>
      </c>
      <c r="J214" s="998" t="s">
        <v>1769</v>
      </c>
      <c r="K214" s="998" t="s">
        <v>1769</v>
      </c>
      <c r="L214" s="998" t="s">
        <v>1769</v>
      </c>
      <c r="M214" s="998" t="s">
        <v>1769</v>
      </c>
      <c r="N214" s="998" t="s">
        <v>1769</v>
      </c>
      <c r="O214" s="998" t="s">
        <v>1769</v>
      </c>
      <c r="P214" s="998" t="s">
        <v>1769</v>
      </c>
      <c r="Q214" s="998" t="s">
        <v>1769</v>
      </c>
      <c r="R214" s="998" t="s">
        <v>1769</v>
      </c>
      <c r="S214" s="998"/>
      <c r="T214" s="998"/>
      <c r="U214" s="998"/>
      <c r="V214" s="998"/>
      <c r="W214" s="998" t="s">
        <v>1769</v>
      </c>
      <c r="X214" s="998" t="s">
        <v>1769</v>
      </c>
      <c r="Y214" s="998" t="s">
        <v>1769</v>
      </c>
      <c r="Z214" s="998" t="s">
        <v>1769</v>
      </c>
      <c r="AA214" s="998" t="s">
        <v>1769</v>
      </c>
      <c r="AB214" s="998" t="s">
        <v>1769</v>
      </c>
      <c r="AC214" s="998" t="s">
        <v>1769</v>
      </c>
      <c r="AD214" s="998" t="s">
        <v>1769</v>
      </c>
      <c r="AE214" s="691">
        <v>0</v>
      </c>
      <c r="AF214" s="692">
        <v>0</v>
      </c>
      <c r="AG214" s="541" t="s">
        <v>1056</v>
      </c>
      <c r="AK214" s="777"/>
    </row>
    <row r="215" spans="2:37" s="504" customFormat="1">
      <c r="B215" s="541"/>
      <c r="C215" s="553" t="s">
        <v>171</v>
      </c>
      <c r="D215" s="554"/>
      <c r="E215" s="554"/>
      <c r="F215" s="554"/>
      <c r="G215" s="554"/>
      <c r="H215" s="555"/>
      <c r="I215" s="997" t="s">
        <v>1770</v>
      </c>
      <c r="J215" s="998" t="s">
        <v>1771</v>
      </c>
      <c r="K215" s="998" t="s">
        <v>1771</v>
      </c>
      <c r="L215" s="998" t="s">
        <v>1771</v>
      </c>
      <c r="M215" s="998" t="s">
        <v>1771</v>
      </c>
      <c r="N215" s="998" t="s">
        <v>1771</v>
      </c>
      <c r="O215" s="998" t="s">
        <v>1771</v>
      </c>
      <c r="P215" s="998" t="s">
        <v>1771</v>
      </c>
      <c r="Q215" s="998" t="s">
        <v>1771</v>
      </c>
      <c r="R215" s="998" t="s">
        <v>1771</v>
      </c>
      <c r="S215" s="998"/>
      <c r="T215" s="998"/>
      <c r="U215" s="998"/>
      <c r="V215" s="998"/>
      <c r="W215" s="998" t="s">
        <v>1771</v>
      </c>
      <c r="X215" s="998" t="s">
        <v>1771</v>
      </c>
      <c r="Y215" s="998" t="s">
        <v>1771</v>
      </c>
      <c r="Z215" s="998" t="s">
        <v>1771</v>
      </c>
      <c r="AA215" s="998" t="s">
        <v>1771</v>
      </c>
      <c r="AB215" s="998" t="s">
        <v>1771</v>
      </c>
      <c r="AC215" s="998" t="s">
        <v>1771</v>
      </c>
      <c r="AD215" s="998" t="s">
        <v>1771</v>
      </c>
      <c r="AE215" s="691">
        <v>0</v>
      </c>
      <c r="AF215" s="692">
        <v>0</v>
      </c>
      <c r="AG215" s="541" t="s">
        <v>1056</v>
      </c>
      <c r="AK215" s="777"/>
    </row>
    <row r="216" spans="2:37" s="504" customFormat="1">
      <c r="B216" s="541" t="s">
        <v>1183</v>
      </c>
      <c r="C216" s="553" t="s">
        <v>172</v>
      </c>
      <c r="D216" s="554"/>
      <c r="E216" s="554"/>
      <c r="F216" s="554"/>
      <c r="G216" s="554"/>
      <c r="H216" s="555"/>
      <c r="I216" s="997" t="s">
        <v>1772</v>
      </c>
      <c r="J216" s="998" t="s">
        <v>1773</v>
      </c>
      <c r="K216" s="998" t="s">
        <v>1773</v>
      </c>
      <c r="L216" s="998" t="s">
        <v>1773</v>
      </c>
      <c r="M216" s="998" t="s">
        <v>1773</v>
      </c>
      <c r="N216" s="998" t="s">
        <v>1773</v>
      </c>
      <c r="O216" s="998" t="s">
        <v>1773</v>
      </c>
      <c r="P216" s="998" t="s">
        <v>1773</v>
      </c>
      <c r="Q216" s="998" t="s">
        <v>1773</v>
      </c>
      <c r="R216" s="998" t="s">
        <v>1773</v>
      </c>
      <c r="S216" s="998"/>
      <c r="T216" s="998"/>
      <c r="U216" s="998"/>
      <c r="V216" s="998"/>
      <c r="W216" s="998" t="s">
        <v>1773</v>
      </c>
      <c r="X216" s="998" t="s">
        <v>1773</v>
      </c>
      <c r="Y216" s="998" t="s">
        <v>1773</v>
      </c>
      <c r="Z216" s="998" t="s">
        <v>1773</v>
      </c>
      <c r="AA216" s="998" t="s">
        <v>1773</v>
      </c>
      <c r="AB216" s="998" t="s">
        <v>1773</v>
      </c>
      <c r="AC216" s="998" t="s">
        <v>1773</v>
      </c>
      <c r="AD216" s="998" t="s">
        <v>1773</v>
      </c>
      <c r="AE216" s="691">
        <v>0</v>
      </c>
      <c r="AF216" s="692">
        <v>0</v>
      </c>
      <c r="AG216" s="541" t="s">
        <v>1056</v>
      </c>
      <c r="AK216" s="777"/>
    </row>
    <row r="217" spans="2:37" s="504" customFormat="1">
      <c r="B217" s="541"/>
      <c r="C217" s="553" t="s">
        <v>173</v>
      </c>
      <c r="D217" s="554"/>
      <c r="E217" s="554"/>
      <c r="F217" s="554"/>
      <c r="G217" s="554"/>
      <c r="H217" s="555"/>
      <c r="I217" s="997" t="s">
        <v>1774</v>
      </c>
      <c r="J217" s="998" t="s">
        <v>1775</v>
      </c>
      <c r="K217" s="998" t="s">
        <v>1775</v>
      </c>
      <c r="L217" s="998" t="s">
        <v>1775</v>
      </c>
      <c r="M217" s="998" t="s">
        <v>1775</v>
      </c>
      <c r="N217" s="998" t="s">
        <v>1775</v>
      </c>
      <c r="O217" s="998" t="s">
        <v>1775</v>
      </c>
      <c r="P217" s="998" t="s">
        <v>1775</v>
      </c>
      <c r="Q217" s="998" t="s">
        <v>1775</v>
      </c>
      <c r="R217" s="998" t="s">
        <v>1775</v>
      </c>
      <c r="S217" s="998"/>
      <c r="T217" s="998"/>
      <c r="U217" s="998"/>
      <c r="V217" s="998"/>
      <c r="W217" s="998" t="s">
        <v>1775</v>
      </c>
      <c r="X217" s="998" t="s">
        <v>1775</v>
      </c>
      <c r="Y217" s="998" t="s">
        <v>1775</v>
      </c>
      <c r="Z217" s="998" t="s">
        <v>1775</v>
      </c>
      <c r="AA217" s="998" t="s">
        <v>1775</v>
      </c>
      <c r="AB217" s="998" t="s">
        <v>1775</v>
      </c>
      <c r="AC217" s="998" t="s">
        <v>1775</v>
      </c>
      <c r="AD217" s="998" t="s">
        <v>1775</v>
      </c>
      <c r="AE217" s="691">
        <v>0</v>
      </c>
      <c r="AF217" s="692">
        <v>0</v>
      </c>
      <c r="AG217" s="541" t="s">
        <v>1056</v>
      </c>
      <c r="AK217" s="777"/>
    </row>
    <row r="218" spans="2:37" s="504" customFormat="1">
      <c r="B218" s="573"/>
      <c r="C218" s="553" t="s">
        <v>174</v>
      </c>
      <c r="D218" s="554"/>
      <c r="E218" s="554"/>
      <c r="F218" s="554"/>
      <c r="G218" s="554"/>
      <c r="H218" s="555"/>
      <c r="I218" s="997" t="s">
        <v>1776</v>
      </c>
      <c r="J218" s="998" t="s">
        <v>1724</v>
      </c>
      <c r="K218" s="998" t="s">
        <v>1724</v>
      </c>
      <c r="L218" s="998" t="s">
        <v>1724</v>
      </c>
      <c r="M218" s="998" t="s">
        <v>1724</v>
      </c>
      <c r="N218" s="998" t="s">
        <v>1724</v>
      </c>
      <c r="O218" s="998" t="s">
        <v>1724</v>
      </c>
      <c r="P218" s="998" t="s">
        <v>1724</v>
      </c>
      <c r="Q218" s="998" t="s">
        <v>1724</v>
      </c>
      <c r="R218" s="998" t="s">
        <v>1724</v>
      </c>
      <c r="S218" s="998"/>
      <c r="T218" s="998"/>
      <c r="U218" s="998"/>
      <c r="V218" s="998"/>
      <c r="W218" s="998" t="s">
        <v>1724</v>
      </c>
      <c r="X218" s="998" t="s">
        <v>1724</v>
      </c>
      <c r="Y218" s="998" t="s">
        <v>1724</v>
      </c>
      <c r="Z218" s="998" t="s">
        <v>1724</v>
      </c>
      <c r="AA218" s="998" t="s">
        <v>1724</v>
      </c>
      <c r="AB218" s="998" t="s">
        <v>1724</v>
      </c>
      <c r="AC218" s="998" t="s">
        <v>1724</v>
      </c>
      <c r="AD218" s="998" t="s">
        <v>1724</v>
      </c>
      <c r="AE218" s="691">
        <v>0</v>
      </c>
      <c r="AF218" s="692">
        <v>0</v>
      </c>
      <c r="AG218" s="541" t="s">
        <v>1056</v>
      </c>
      <c r="AK218" s="777"/>
    </row>
    <row r="219" spans="2:37" s="504" customFormat="1">
      <c r="B219" s="541"/>
      <c r="C219" s="548" t="s">
        <v>1777</v>
      </c>
      <c r="D219" s="549"/>
      <c r="E219" s="549"/>
      <c r="F219" s="549"/>
      <c r="G219" s="549"/>
      <c r="H219" s="550"/>
      <c r="I219" s="995" t="s">
        <v>1778</v>
      </c>
      <c r="J219" s="996" t="s">
        <v>1779</v>
      </c>
      <c r="K219" s="996" t="s">
        <v>1779</v>
      </c>
      <c r="L219" s="996" t="s">
        <v>1779</v>
      </c>
      <c r="M219" s="996" t="s">
        <v>1779</v>
      </c>
      <c r="N219" s="996" t="s">
        <v>1779</v>
      </c>
      <c r="O219" s="996" t="s">
        <v>1779</v>
      </c>
      <c r="P219" s="996" t="s">
        <v>1779</v>
      </c>
      <c r="Q219" s="996" t="s">
        <v>1779</v>
      </c>
      <c r="R219" s="996" t="s">
        <v>1779</v>
      </c>
      <c r="S219" s="996"/>
      <c r="T219" s="996"/>
      <c r="U219" s="996"/>
      <c r="V219" s="996"/>
      <c r="W219" s="996" t="s">
        <v>1779</v>
      </c>
      <c r="X219" s="996" t="s">
        <v>1779</v>
      </c>
      <c r="Y219" s="996" t="s">
        <v>1779</v>
      </c>
      <c r="Z219" s="996" t="s">
        <v>1779</v>
      </c>
      <c r="AA219" s="996" t="s">
        <v>1779</v>
      </c>
      <c r="AB219" s="996" t="s">
        <v>1779</v>
      </c>
      <c r="AC219" s="996" t="s">
        <v>1779</v>
      </c>
      <c r="AD219" s="996" t="s">
        <v>1779</v>
      </c>
      <c r="AE219" s="702">
        <v>0</v>
      </c>
      <c r="AF219" s="717">
        <v>0</v>
      </c>
      <c r="AG219" s="541" t="s">
        <v>1056</v>
      </c>
      <c r="AH219" s="546"/>
      <c r="AK219" s="777"/>
    </row>
    <row r="220" spans="2:37" s="504" customFormat="1">
      <c r="B220" s="541" t="s">
        <v>1208</v>
      </c>
      <c r="C220" s="553" t="s">
        <v>175</v>
      </c>
      <c r="D220" s="554"/>
      <c r="E220" s="554"/>
      <c r="F220" s="554"/>
      <c r="G220" s="554"/>
      <c r="H220" s="555"/>
      <c r="I220" s="997" t="s">
        <v>1780</v>
      </c>
      <c r="J220" s="998" t="s">
        <v>1781</v>
      </c>
      <c r="K220" s="998" t="s">
        <v>1781</v>
      </c>
      <c r="L220" s="998" t="s">
        <v>1781</v>
      </c>
      <c r="M220" s="998" t="s">
        <v>1781</v>
      </c>
      <c r="N220" s="998" t="s">
        <v>1781</v>
      </c>
      <c r="O220" s="998" t="s">
        <v>1781</v>
      </c>
      <c r="P220" s="998" t="s">
        <v>1781</v>
      </c>
      <c r="Q220" s="998" t="s">
        <v>1781</v>
      </c>
      <c r="R220" s="998" t="s">
        <v>1781</v>
      </c>
      <c r="S220" s="998"/>
      <c r="T220" s="998"/>
      <c r="U220" s="998"/>
      <c r="V220" s="998"/>
      <c r="W220" s="998" t="s">
        <v>1781</v>
      </c>
      <c r="X220" s="998" t="s">
        <v>1781</v>
      </c>
      <c r="Y220" s="998" t="s">
        <v>1781</v>
      </c>
      <c r="Z220" s="998" t="s">
        <v>1781</v>
      </c>
      <c r="AA220" s="998" t="s">
        <v>1781</v>
      </c>
      <c r="AB220" s="998" t="s">
        <v>1781</v>
      </c>
      <c r="AC220" s="998" t="s">
        <v>1781</v>
      </c>
      <c r="AD220" s="998" t="s">
        <v>1781</v>
      </c>
      <c r="AE220" s="691">
        <v>0</v>
      </c>
      <c r="AF220" s="692">
        <v>0</v>
      </c>
      <c r="AG220" s="541" t="s">
        <v>1056</v>
      </c>
      <c r="AK220" s="777"/>
    </row>
    <row r="221" spans="2:37" s="504" customFormat="1">
      <c r="B221" s="541"/>
      <c r="C221" s="553" t="s">
        <v>176</v>
      </c>
      <c r="D221" s="554"/>
      <c r="E221" s="554"/>
      <c r="F221" s="554"/>
      <c r="G221" s="554"/>
      <c r="H221" s="555"/>
      <c r="I221" s="997" t="s">
        <v>1782</v>
      </c>
      <c r="J221" s="998" t="s">
        <v>1770</v>
      </c>
      <c r="K221" s="998" t="s">
        <v>1770</v>
      </c>
      <c r="L221" s="998" t="s">
        <v>1770</v>
      </c>
      <c r="M221" s="998" t="s">
        <v>1770</v>
      </c>
      <c r="N221" s="998" t="s">
        <v>1770</v>
      </c>
      <c r="O221" s="998" t="s">
        <v>1770</v>
      </c>
      <c r="P221" s="998" t="s">
        <v>1770</v>
      </c>
      <c r="Q221" s="998" t="s">
        <v>1770</v>
      </c>
      <c r="R221" s="998" t="s">
        <v>1770</v>
      </c>
      <c r="S221" s="998"/>
      <c r="T221" s="998"/>
      <c r="U221" s="998"/>
      <c r="V221" s="998"/>
      <c r="W221" s="998" t="s">
        <v>1770</v>
      </c>
      <c r="X221" s="998" t="s">
        <v>1770</v>
      </c>
      <c r="Y221" s="998" t="s">
        <v>1770</v>
      </c>
      <c r="Z221" s="998" t="s">
        <v>1770</v>
      </c>
      <c r="AA221" s="998" t="s">
        <v>1770</v>
      </c>
      <c r="AB221" s="998" t="s">
        <v>1770</v>
      </c>
      <c r="AC221" s="998" t="s">
        <v>1770</v>
      </c>
      <c r="AD221" s="998" t="s">
        <v>1770</v>
      </c>
      <c r="AE221" s="691">
        <v>0</v>
      </c>
      <c r="AF221" s="692">
        <v>0</v>
      </c>
      <c r="AG221" s="541" t="s">
        <v>1056</v>
      </c>
      <c r="AK221" s="777"/>
    </row>
    <row r="222" spans="2:37" s="504" customFormat="1">
      <c r="B222" s="541" t="s">
        <v>1186</v>
      </c>
      <c r="C222" s="553" t="s">
        <v>177</v>
      </c>
      <c r="D222" s="554"/>
      <c r="E222" s="554"/>
      <c r="F222" s="554"/>
      <c r="G222" s="554"/>
      <c r="H222" s="555"/>
      <c r="I222" s="997" t="s">
        <v>1783</v>
      </c>
      <c r="J222" s="998" t="s">
        <v>1784</v>
      </c>
      <c r="K222" s="998" t="s">
        <v>1784</v>
      </c>
      <c r="L222" s="998" t="s">
        <v>1784</v>
      </c>
      <c r="M222" s="998" t="s">
        <v>1784</v>
      </c>
      <c r="N222" s="998" t="s">
        <v>1784</v>
      </c>
      <c r="O222" s="998" t="s">
        <v>1784</v>
      </c>
      <c r="P222" s="998" t="s">
        <v>1784</v>
      </c>
      <c r="Q222" s="998" t="s">
        <v>1784</v>
      </c>
      <c r="R222" s="998" t="s">
        <v>1784</v>
      </c>
      <c r="S222" s="998"/>
      <c r="T222" s="998"/>
      <c r="U222" s="998"/>
      <c r="V222" s="998"/>
      <c r="W222" s="998" t="s">
        <v>1784</v>
      </c>
      <c r="X222" s="998" t="s">
        <v>1784</v>
      </c>
      <c r="Y222" s="998" t="s">
        <v>1784</v>
      </c>
      <c r="Z222" s="998" t="s">
        <v>1784</v>
      </c>
      <c r="AA222" s="998" t="s">
        <v>1784</v>
      </c>
      <c r="AB222" s="998" t="s">
        <v>1784</v>
      </c>
      <c r="AC222" s="998" t="s">
        <v>1784</v>
      </c>
      <c r="AD222" s="998" t="s">
        <v>1784</v>
      </c>
      <c r="AE222" s="691">
        <v>0</v>
      </c>
      <c r="AF222" s="692">
        <v>0</v>
      </c>
      <c r="AG222" s="541" t="s">
        <v>1056</v>
      </c>
      <c r="AK222" s="777"/>
    </row>
    <row r="223" spans="2:37" s="504" customFormat="1">
      <c r="B223" s="541"/>
      <c r="C223" s="553" t="s">
        <v>178</v>
      </c>
      <c r="D223" s="554"/>
      <c r="E223" s="554"/>
      <c r="F223" s="554"/>
      <c r="G223" s="554"/>
      <c r="H223" s="555"/>
      <c r="I223" s="997" t="s">
        <v>1785</v>
      </c>
      <c r="J223" s="998" t="s">
        <v>1786</v>
      </c>
      <c r="K223" s="998" t="s">
        <v>1786</v>
      </c>
      <c r="L223" s="998" t="s">
        <v>1786</v>
      </c>
      <c r="M223" s="998" t="s">
        <v>1786</v>
      </c>
      <c r="N223" s="998" t="s">
        <v>1786</v>
      </c>
      <c r="O223" s="998" t="s">
        <v>1786</v>
      </c>
      <c r="P223" s="998" t="s">
        <v>1786</v>
      </c>
      <c r="Q223" s="998" t="s">
        <v>1786</v>
      </c>
      <c r="R223" s="998" t="s">
        <v>1786</v>
      </c>
      <c r="S223" s="998"/>
      <c r="T223" s="998"/>
      <c r="U223" s="998"/>
      <c r="V223" s="998"/>
      <c r="W223" s="998" t="s">
        <v>1786</v>
      </c>
      <c r="X223" s="998" t="s">
        <v>1786</v>
      </c>
      <c r="Y223" s="998" t="s">
        <v>1786</v>
      </c>
      <c r="Z223" s="998" t="s">
        <v>1786</v>
      </c>
      <c r="AA223" s="998" t="s">
        <v>1786</v>
      </c>
      <c r="AB223" s="998" t="s">
        <v>1786</v>
      </c>
      <c r="AC223" s="998" t="s">
        <v>1786</v>
      </c>
      <c r="AD223" s="998" t="s">
        <v>1786</v>
      </c>
      <c r="AE223" s="691">
        <v>0</v>
      </c>
      <c r="AF223" s="692">
        <v>0</v>
      </c>
      <c r="AG223" s="541" t="s">
        <v>1056</v>
      </c>
      <c r="AK223" s="777"/>
    </row>
    <row r="224" spans="2:37" s="504" customFormat="1">
      <c r="B224" s="573"/>
      <c r="C224" s="553" t="s">
        <v>179</v>
      </c>
      <c r="D224" s="554"/>
      <c r="E224" s="554"/>
      <c r="F224" s="554"/>
      <c r="G224" s="554"/>
      <c r="H224" s="555"/>
      <c r="I224" s="997" t="s">
        <v>1787</v>
      </c>
      <c r="J224" s="998" t="s">
        <v>1724</v>
      </c>
      <c r="K224" s="998" t="s">
        <v>1724</v>
      </c>
      <c r="L224" s="998" t="s">
        <v>1724</v>
      </c>
      <c r="M224" s="998" t="s">
        <v>1724</v>
      </c>
      <c r="N224" s="998" t="s">
        <v>1724</v>
      </c>
      <c r="O224" s="998" t="s">
        <v>1724</v>
      </c>
      <c r="P224" s="998" t="s">
        <v>1724</v>
      </c>
      <c r="Q224" s="998" t="s">
        <v>1724</v>
      </c>
      <c r="R224" s="998" t="s">
        <v>1724</v>
      </c>
      <c r="S224" s="998"/>
      <c r="T224" s="998"/>
      <c r="U224" s="998"/>
      <c r="V224" s="998"/>
      <c r="W224" s="998" t="s">
        <v>1724</v>
      </c>
      <c r="X224" s="998" t="s">
        <v>1724</v>
      </c>
      <c r="Y224" s="998" t="s">
        <v>1724</v>
      </c>
      <c r="Z224" s="998" t="s">
        <v>1724</v>
      </c>
      <c r="AA224" s="998" t="s">
        <v>1724</v>
      </c>
      <c r="AB224" s="998" t="s">
        <v>1724</v>
      </c>
      <c r="AC224" s="998" t="s">
        <v>1724</v>
      </c>
      <c r="AD224" s="998" t="s">
        <v>1724</v>
      </c>
      <c r="AE224" s="691">
        <v>0</v>
      </c>
      <c r="AF224" s="692">
        <v>0</v>
      </c>
      <c r="AG224" s="541" t="s">
        <v>1056</v>
      </c>
      <c r="AK224" s="777"/>
    </row>
    <row r="225" spans="2:37" s="504" customFormat="1">
      <c r="B225" s="541"/>
      <c r="C225" s="553" t="s">
        <v>180</v>
      </c>
      <c r="D225" s="554"/>
      <c r="E225" s="554"/>
      <c r="F225" s="554"/>
      <c r="G225" s="554"/>
      <c r="H225" s="555"/>
      <c r="I225" s="997" t="s">
        <v>1788</v>
      </c>
      <c r="J225" s="998" t="s">
        <v>1789</v>
      </c>
      <c r="K225" s="998" t="s">
        <v>1789</v>
      </c>
      <c r="L225" s="998" t="s">
        <v>1789</v>
      </c>
      <c r="M225" s="998" t="s">
        <v>1789</v>
      </c>
      <c r="N225" s="998" t="s">
        <v>1789</v>
      </c>
      <c r="O225" s="998" t="s">
        <v>1789</v>
      </c>
      <c r="P225" s="998" t="s">
        <v>1789</v>
      </c>
      <c r="Q225" s="998" t="s">
        <v>1789</v>
      </c>
      <c r="R225" s="998" t="s">
        <v>1789</v>
      </c>
      <c r="S225" s="998"/>
      <c r="T225" s="998"/>
      <c r="U225" s="998"/>
      <c r="V225" s="998"/>
      <c r="W225" s="998" t="s">
        <v>1789</v>
      </c>
      <c r="X225" s="998" t="s">
        <v>1789</v>
      </c>
      <c r="Y225" s="998" t="s">
        <v>1789</v>
      </c>
      <c r="Z225" s="998" t="s">
        <v>1789</v>
      </c>
      <c r="AA225" s="998" t="s">
        <v>1789</v>
      </c>
      <c r="AB225" s="998" t="s">
        <v>1789</v>
      </c>
      <c r="AC225" s="998" t="s">
        <v>1789</v>
      </c>
      <c r="AD225" s="998" t="s">
        <v>1789</v>
      </c>
      <c r="AE225" s="691">
        <v>0</v>
      </c>
      <c r="AF225" s="692">
        <v>0</v>
      </c>
      <c r="AG225" s="541" t="s">
        <v>1056</v>
      </c>
      <c r="AK225" s="777"/>
    </row>
    <row r="226" spans="2:37" s="504" customFormat="1">
      <c r="B226" s="541"/>
      <c r="C226" s="548" t="s">
        <v>1790</v>
      </c>
      <c r="D226" s="549"/>
      <c r="E226" s="549"/>
      <c r="F226" s="549"/>
      <c r="G226" s="549"/>
      <c r="H226" s="550"/>
      <c r="I226" s="995" t="s">
        <v>1791</v>
      </c>
      <c r="J226" s="996" t="s">
        <v>1792</v>
      </c>
      <c r="K226" s="996" t="s">
        <v>1792</v>
      </c>
      <c r="L226" s="996" t="s">
        <v>1792</v>
      </c>
      <c r="M226" s="996" t="s">
        <v>1792</v>
      </c>
      <c r="N226" s="996" t="s">
        <v>1792</v>
      </c>
      <c r="O226" s="996" t="s">
        <v>1792</v>
      </c>
      <c r="P226" s="996" t="s">
        <v>1792</v>
      </c>
      <c r="Q226" s="996" t="s">
        <v>1792</v>
      </c>
      <c r="R226" s="996" t="s">
        <v>1792</v>
      </c>
      <c r="S226" s="996"/>
      <c r="T226" s="996"/>
      <c r="U226" s="996"/>
      <c r="V226" s="996"/>
      <c r="W226" s="996" t="s">
        <v>1792</v>
      </c>
      <c r="X226" s="996" t="s">
        <v>1792</v>
      </c>
      <c r="Y226" s="996" t="s">
        <v>1792</v>
      </c>
      <c r="Z226" s="996" t="s">
        <v>1792</v>
      </c>
      <c r="AA226" s="996" t="s">
        <v>1792</v>
      </c>
      <c r="AB226" s="996" t="s">
        <v>1792</v>
      </c>
      <c r="AC226" s="996" t="s">
        <v>1792</v>
      </c>
      <c r="AD226" s="996" t="s">
        <v>1792</v>
      </c>
      <c r="AE226" s="702">
        <v>0</v>
      </c>
      <c r="AF226" s="717">
        <v>0</v>
      </c>
      <c r="AG226" s="541" t="s">
        <v>1056</v>
      </c>
      <c r="AH226" s="546"/>
      <c r="AK226" s="777"/>
    </row>
    <row r="227" spans="2:37" s="504" customFormat="1">
      <c r="B227" s="541" t="s">
        <v>1208</v>
      </c>
      <c r="C227" s="553" t="s">
        <v>181</v>
      </c>
      <c r="D227" s="554"/>
      <c r="E227" s="554"/>
      <c r="F227" s="554"/>
      <c r="G227" s="554"/>
      <c r="H227" s="555"/>
      <c r="I227" s="997" t="s">
        <v>1793</v>
      </c>
      <c r="J227" s="998" t="s">
        <v>1794</v>
      </c>
      <c r="K227" s="998" t="s">
        <v>1794</v>
      </c>
      <c r="L227" s="998" t="s">
        <v>1794</v>
      </c>
      <c r="M227" s="998" t="s">
        <v>1794</v>
      </c>
      <c r="N227" s="998" t="s">
        <v>1794</v>
      </c>
      <c r="O227" s="998" t="s">
        <v>1794</v>
      </c>
      <c r="P227" s="998" t="s">
        <v>1794</v>
      </c>
      <c r="Q227" s="998" t="s">
        <v>1794</v>
      </c>
      <c r="R227" s="998" t="s">
        <v>1794</v>
      </c>
      <c r="S227" s="998"/>
      <c r="T227" s="998"/>
      <c r="U227" s="998"/>
      <c r="V227" s="998"/>
      <c r="W227" s="998" t="s">
        <v>1794</v>
      </c>
      <c r="X227" s="998" t="s">
        <v>1794</v>
      </c>
      <c r="Y227" s="998" t="s">
        <v>1794</v>
      </c>
      <c r="Z227" s="998" t="s">
        <v>1794</v>
      </c>
      <c r="AA227" s="998" t="s">
        <v>1794</v>
      </c>
      <c r="AB227" s="998" t="s">
        <v>1794</v>
      </c>
      <c r="AC227" s="998" t="s">
        <v>1794</v>
      </c>
      <c r="AD227" s="998" t="s">
        <v>1794</v>
      </c>
      <c r="AE227" s="691">
        <v>0</v>
      </c>
      <c r="AF227" s="692">
        <v>0</v>
      </c>
      <c r="AG227" s="541" t="s">
        <v>1056</v>
      </c>
      <c r="AK227" s="777"/>
    </row>
    <row r="228" spans="2:37" s="504" customFormat="1">
      <c r="B228" s="541"/>
      <c r="C228" s="553" t="s">
        <v>182</v>
      </c>
      <c r="D228" s="554"/>
      <c r="E228" s="554"/>
      <c r="F228" s="554"/>
      <c r="G228" s="554"/>
      <c r="H228" s="555"/>
      <c r="I228" s="997" t="s">
        <v>1795</v>
      </c>
      <c r="J228" s="998" t="s">
        <v>1782</v>
      </c>
      <c r="K228" s="998" t="s">
        <v>1782</v>
      </c>
      <c r="L228" s="998" t="s">
        <v>1782</v>
      </c>
      <c r="M228" s="998" t="s">
        <v>1782</v>
      </c>
      <c r="N228" s="998" t="s">
        <v>1782</v>
      </c>
      <c r="O228" s="998" t="s">
        <v>1782</v>
      </c>
      <c r="P228" s="998" t="s">
        <v>1782</v>
      </c>
      <c r="Q228" s="998" t="s">
        <v>1782</v>
      </c>
      <c r="R228" s="998" t="s">
        <v>1782</v>
      </c>
      <c r="S228" s="998"/>
      <c r="T228" s="998"/>
      <c r="U228" s="998"/>
      <c r="V228" s="998"/>
      <c r="W228" s="998" t="s">
        <v>1782</v>
      </c>
      <c r="X228" s="998" t="s">
        <v>1782</v>
      </c>
      <c r="Y228" s="998" t="s">
        <v>1782</v>
      </c>
      <c r="Z228" s="998" t="s">
        <v>1782</v>
      </c>
      <c r="AA228" s="998" t="s">
        <v>1782</v>
      </c>
      <c r="AB228" s="998" t="s">
        <v>1782</v>
      </c>
      <c r="AC228" s="998" t="s">
        <v>1782</v>
      </c>
      <c r="AD228" s="998" t="s">
        <v>1782</v>
      </c>
      <c r="AE228" s="691">
        <v>0</v>
      </c>
      <c r="AF228" s="692">
        <v>0</v>
      </c>
      <c r="AG228" s="541" t="s">
        <v>1056</v>
      </c>
      <c r="AK228" s="777"/>
    </row>
    <row r="229" spans="2:37" s="504" customFormat="1">
      <c r="B229" s="541" t="s">
        <v>1186</v>
      </c>
      <c r="C229" s="553" t="s">
        <v>183</v>
      </c>
      <c r="D229" s="554"/>
      <c r="E229" s="554"/>
      <c r="F229" s="554"/>
      <c r="G229" s="554"/>
      <c r="H229" s="555"/>
      <c r="I229" s="997" t="s">
        <v>1796</v>
      </c>
      <c r="J229" s="998" t="s">
        <v>1797</v>
      </c>
      <c r="K229" s="998" t="s">
        <v>1797</v>
      </c>
      <c r="L229" s="998" t="s">
        <v>1797</v>
      </c>
      <c r="M229" s="998" t="s">
        <v>1797</v>
      </c>
      <c r="N229" s="998" t="s">
        <v>1797</v>
      </c>
      <c r="O229" s="998" t="s">
        <v>1797</v>
      </c>
      <c r="P229" s="998" t="s">
        <v>1797</v>
      </c>
      <c r="Q229" s="998" t="s">
        <v>1797</v>
      </c>
      <c r="R229" s="998" t="s">
        <v>1797</v>
      </c>
      <c r="S229" s="998"/>
      <c r="T229" s="998"/>
      <c r="U229" s="998"/>
      <c r="V229" s="998"/>
      <c r="W229" s="998" t="s">
        <v>1797</v>
      </c>
      <c r="X229" s="998" t="s">
        <v>1797</v>
      </c>
      <c r="Y229" s="998" t="s">
        <v>1797</v>
      </c>
      <c r="Z229" s="998" t="s">
        <v>1797</v>
      </c>
      <c r="AA229" s="998" t="s">
        <v>1797</v>
      </c>
      <c r="AB229" s="998" t="s">
        <v>1797</v>
      </c>
      <c r="AC229" s="998" t="s">
        <v>1797</v>
      </c>
      <c r="AD229" s="998" t="s">
        <v>1797</v>
      </c>
      <c r="AE229" s="691">
        <v>0</v>
      </c>
      <c r="AF229" s="692">
        <v>0</v>
      </c>
      <c r="AG229" s="541" t="s">
        <v>1056</v>
      </c>
      <c r="AK229" s="777"/>
    </row>
    <row r="230" spans="2:37" s="504" customFormat="1">
      <c r="B230" s="541"/>
      <c r="C230" s="553" t="s">
        <v>184</v>
      </c>
      <c r="D230" s="554"/>
      <c r="E230" s="554"/>
      <c r="F230" s="554"/>
      <c r="G230" s="554"/>
      <c r="H230" s="555"/>
      <c r="I230" s="997" t="s">
        <v>1798</v>
      </c>
      <c r="J230" s="998" t="s">
        <v>1799</v>
      </c>
      <c r="K230" s="998" t="s">
        <v>1799</v>
      </c>
      <c r="L230" s="998" t="s">
        <v>1799</v>
      </c>
      <c r="M230" s="998" t="s">
        <v>1799</v>
      </c>
      <c r="N230" s="998" t="s">
        <v>1799</v>
      </c>
      <c r="O230" s="998" t="s">
        <v>1799</v>
      </c>
      <c r="P230" s="998" t="s">
        <v>1799</v>
      </c>
      <c r="Q230" s="998" t="s">
        <v>1799</v>
      </c>
      <c r="R230" s="998" t="s">
        <v>1799</v>
      </c>
      <c r="S230" s="998"/>
      <c r="T230" s="998"/>
      <c r="U230" s="998"/>
      <c r="V230" s="998"/>
      <c r="W230" s="998" t="s">
        <v>1799</v>
      </c>
      <c r="X230" s="998" t="s">
        <v>1799</v>
      </c>
      <c r="Y230" s="998" t="s">
        <v>1799</v>
      </c>
      <c r="Z230" s="998" t="s">
        <v>1799</v>
      </c>
      <c r="AA230" s="998" t="s">
        <v>1799</v>
      </c>
      <c r="AB230" s="998" t="s">
        <v>1799</v>
      </c>
      <c r="AC230" s="998" t="s">
        <v>1799</v>
      </c>
      <c r="AD230" s="998" t="s">
        <v>1799</v>
      </c>
      <c r="AE230" s="691">
        <v>0</v>
      </c>
      <c r="AF230" s="692">
        <v>0</v>
      </c>
      <c r="AG230" s="541" t="s">
        <v>1056</v>
      </c>
      <c r="AK230" s="777"/>
    </row>
    <row r="231" spans="2:37" s="504" customFormat="1">
      <c r="B231" s="541"/>
      <c r="C231" s="553" t="s">
        <v>185</v>
      </c>
      <c r="D231" s="554"/>
      <c r="E231" s="554"/>
      <c r="F231" s="554"/>
      <c r="G231" s="554"/>
      <c r="H231" s="555"/>
      <c r="I231" s="997" t="s">
        <v>1800</v>
      </c>
      <c r="J231" s="998" t="s">
        <v>1801</v>
      </c>
      <c r="K231" s="998" t="s">
        <v>1801</v>
      </c>
      <c r="L231" s="998" t="s">
        <v>1801</v>
      </c>
      <c r="M231" s="998" t="s">
        <v>1801</v>
      </c>
      <c r="N231" s="998" t="s">
        <v>1801</v>
      </c>
      <c r="O231" s="998" t="s">
        <v>1801</v>
      </c>
      <c r="P231" s="998" t="s">
        <v>1801</v>
      </c>
      <c r="Q231" s="998" t="s">
        <v>1801</v>
      </c>
      <c r="R231" s="998" t="s">
        <v>1801</v>
      </c>
      <c r="S231" s="998"/>
      <c r="T231" s="998"/>
      <c r="U231" s="998"/>
      <c r="V231" s="998"/>
      <c r="W231" s="998" t="s">
        <v>1801</v>
      </c>
      <c r="X231" s="998" t="s">
        <v>1801</v>
      </c>
      <c r="Y231" s="998" t="s">
        <v>1801</v>
      </c>
      <c r="Z231" s="998" t="s">
        <v>1801</v>
      </c>
      <c r="AA231" s="998" t="s">
        <v>1801</v>
      </c>
      <c r="AB231" s="998" t="s">
        <v>1801</v>
      </c>
      <c r="AC231" s="998" t="s">
        <v>1801</v>
      </c>
      <c r="AD231" s="998" t="s">
        <v>1801</v>
      </c>
      <c r="AE231" s="691">
        <v>0</v>
      </c>
      <c r="AF231" s="692">
        <v>0</v>
      </c>
      <c r="AG231" s="541" t="s">
        <v>1056</v>
      </c>
      <c r="AK231" s="777"/>
    </row>
    <row r="232" spans="2:37" s="504" customFormat="1">
      <c r="B232" s="541"/>
      <c r="C232" s="548" t="s">
        <v>1802</v>
      </c>
      <c r="D232" s="549"/>
      <c r="E232" s="549"/>
      <c r="F232" s="549"/>
      <c r="G232" s="549"/>
      <c r="H232" s="550"/>
      <c r="I232" s="995" t="s">
        <v>1803</v>
      </c>
      <c r="J232" s="996" t="s">
        <v>1804</v>
      </c>
      <c r="K232" s="996" t="s">
        <v>1804</v>
      </c>
      <c r="L232" s="996" t="s">
        <v>1804</v>
      </c>
      <c r="M232" s="996" t="s">
        <v>1804</v>
      </c>
      <c r="N232" s="996" t="s">
        <v>1804</v>
      </c>
      <c r="O232" s="996" t="s">
        <v>1804</v>
      </c>
      <c r="P232" s="996" t="s">
        <v>1804</v>
      </c>
      <c r="Q232" s="996" t="s">
        <v>1804</v>
      </c>
      <c r="R232" s="996" t="s">
        <v>1804</v>
      </c>
      <c r="S232" s="996"/>
      <c r="T232" s="996"/>
      <c r="U232" s="996"/>
      <c r="V232" s="996"/>
      <c r="W232" s="996" t="s">
        <v>1804</v>
      </c>
      <c r="X232" s="996" t="s">
        <v>1804</v>
      </c>
      <c r="Y232" s="996" t="s">
        <v>1804</v>
      </c>
      <c r="Z232" s="996" t="s">
        <v>1804</v>
      </c>
      <c r="AA232" s="996" t="s">
        <v>1804</v>
      </c>
      <c r="AB232" s="996" t="s">
        <v>1804</v>
      </c>
      <c r="AC232" s="996" t="s">
        <v>1804</v>
      </c>
      <c r="AD232" s="996" t="s">
        <v>1804</v>
      </c>
      <c r="AE232" s="688">
        <v>160</v>
      </c>
      <c r="AF232" s="693">
        <v>242</v>
      </c>
      <c r="AG232" s="541" t="s">
        <v>1056</v>
      </c>
      <c r="AH232" s="546"/>
      <c r="AK232" s="777"/>
    </row>
    <row r="233" spans="2:37" s="504" customFormat="1">
      <c r="B233" s="541" t="s">
        <v>1208</v>
      </c>
      <c r="C233" s="553" t="s">
        <v>186</v>
      </c>
      <c r="D233" s="554"/>
      <c r="E233" s="554"/>
      <c r="F233" s="554"/>
      <c r="G233" s="554"/>
      <c r="H233" s="555"/>
      <c r="I233" s="997" t="s">
        <v>1805</v>
      </c>
      <c r="J233" s="998" t="s">
        <v>1806</v>
      </c>
      <c r="K233" s="998" t="s">
        <v>1806</v>
      </c>
      <c r="L233" s="998" t="s">
        <v>1806</v>
      </c>
      <c r="M233" s="998" t="s">
        <v>1806</v>
      </c>
      <c r="N233" s="998" t="s">
        <v>1806</v>
      </c>
      <c r="O233" s="998" t="s">
        <v>1806</v>
      </c>
      <c r="P233" s="998" t="s">
        <v>1806</v>
      </c>
      <c r="Q233" s="998" t="s">
        <v>1806</v>
      </c>
      <c r="R233" s="998" t="s">
        <v>1806</v>
      </c>
      <c r="S233" s="998"/>
      <c r="T233" s="998"/>
      <c r="U233" s="998"/>
      <c r="V233" s="998"/>
      <c r="W233" s="998" t="s">
        <v>1806</v>
      </c>
      <c r="X233" s="998" t="s">
        <v>1806</v>
      </c>
      <c r="Y233" s="998" t="s">
        <v>1806</v>
      </c>
      <c r="Z233" s="998" t="s">
        <v>1806</v>
      </c>
      <c r="AA233" s="998" t="s">
        <v>1806</v>
      </c>
      <c r="AB233" s="998" t="s">
        <v>1806</v>
      </c>
      <c r="AC233" s="998" t="s">
        <v>1806</v>
      </c>
      <c r="AD233" s="998" t="s">
        <v>1806</v>
      </c>
      <c r="AE233" s="691">
        <v>0</v>
      </c>
      <c r="AF233" s="692">
        <v>0</v>
      </c>
      <c r="AG233" s="541" t="s">
        <v>1056</v>
      </c>
      <c r="AK233" s="777"/>
    </row>
    <row r="234" spans="2:37" s="504" customFormat="1">
      <c r="B234" s="541"/>
      <c r="C234" s="553" t="s">
        <v>187</v>
      </c>
      <c r="D234" s="554"/>
      <c r="E234" s="554"/>
      <c r="F234" s="554"/>
      <c r="G234" s="554"/>
      <c r="H234" s="555"/>
      <c r="I234" s="997" t="s">
        <v>1807</v>
      </c>
      <c r="J234" s="998" t="s">
        <v>1795</v>
      </c>
      <c r="K234" s="998" t="s">
        <v>1795</v>
      </c>
      <c r="L234" s="998" t="s">
        <v>1795</v>
      </c>
      <c r="M234" s="998" t="s">
        <v>1795</v>
      </c>
      <c r="N234" s="998" t="s">
        <v>1795</v>
      </c>
      <c r="O234" s="998" t="s">
        <v>1795</v>
      </c>
      <c r="P234" s="998" t="s">
        <v>1795</v>
      </c>
      <c r="Q234" s="998" t="s">
        <v>1795</v>
      </c>
      <c r="R234" s="998" t="s">
        <v>1795</v>
      </c>
      <c r="S234" s="998"/>
      <c r="T234" s="998"/>
      <c r="U234" s="998"/>
      <c r="V234" s="998"/>
      <c r="W234" s="998" t="s">
        <v>1795</v>
      </c>
      <c r="X234" s="998" t="s">
        <v>1795</v>
      </c>
      <c r="Y234" s="998" t="s">
        <v>1795</v>
      </c>
      <c r="Z234" s="998" t="s">
        <v>1795</v>
      </c>
      <c r="AA234" s="998" t="s">
        <v>1795</v>
      </c>
      <c r="AB234" s="998" t="s">
        <v>1795</v>
      </c>
      <c r="AC234" s="998" t="s">
        <v>1795</v>
      </c>
      <c r="AD234" s="998" t="s">
        <v>1795</v>
      </c>
      <c r="AE234" s="691">
        <v>0</v>
      </c>
      <c r="AF234" s="692">
        <v>0</v>
      </c>
      <c r="AG234" s="541" t="s">
        <v>1056</v>
      </c>
      <c r="AK234" s="777"/>
    </row>
    <row r="235" spans="2:37" s="504" customFormat="1">
      <c r="B235" s="541" t="s">
        <v>1186</v>
      </c>
      <c r="C235" s="553" t="s">
        <v>188</v>
      </c>
      <c r="D235" s="554"/>
      <c r="E235" s="554"/>
      <c r="F235" s="554"/>
      <c r="G235" s="554"/>
      <c r="H235" s="555"/>
      <c r="I235" s="997" t="s">
        <v>1808</v>
      </c>
      <c r="J235" s="998" t="s">
        <v>1809</v>
      </c>
      <c r="K235" s="998" t="s">
        <v>1809</v>
      </c>
      <c r="L235" s="998" t="s">
        <v>1809</v>
      </c>
      <c r="M235" s="998" t="s">
        <v>1809</v>
      </c>
      <c r="N235" s="998" t="s">
        <v>1809</v>
      </c>
      <c r="O235" s="998" t="s">
        <v>1809</v>
      </c>
      <c r="P235" s="998" t="s">
        <v>1809</v>
      </c>
      <c r="Q235" s="998" t="s">
        <v>1809</v>
      </c>
      <c r="R235" s="998" t="s">
        <v>1809</v>
      </c>
      <c r="S235" s="998"/>
      <c r="T235" s="998"/>
      <c r="U235" s="998"/>
      <c r="V235" s="998"/>
      <c r="W235" s="998" t="s">
        <v>1809</v>
      </c>
      <c r="X235" s="998" t="s">
        <v>1809</v>
      </c>
      <c r="Y235" s="998" t="s">
        <v>1809</v>
      </c>
      <c r="Z235" s="998" t="s">
        <v>1809</v>
      </c>
      <c r="AA235" s="998" t="s">
        <v>1809</v>
      </c>
      <c r="AB235" s="998" t="s">
        <v>1809</v>
      </c>
      <c r="AC235" s="998" t="s">
        <v>1809</v>
      </c>
      <c r="AD235" s="998" t="s">
        <v>1809</v>
      </c>
      <c r="AE235" s="691">
        <v>0</v>
      </c>
      <c r="AF235" s="692">
        <v>0</v>
      </c>
      <c r="AG235" s="541" t="s">
        <v>1056</v>
      </c>
      <c r="AK235" s="777"/>
    </row>
    <row r="236" spans="2:37" s="504" customFormat="1">
      <c r="B236" s="541"/>
      <c r="C236" s="553" t="s">
        <v>189</v>
      </c>
      <c r="D236" s="554"/>
      <c r="E236" s="554"/>
      <c r="F236" s="554"/>
      <c r="G236" s="554"/>
      <c r="H236" s="555"/>
      <c r="I236" s="997" t="s">
        <v>1810</v>
      </c>
      <c r="J236" s="998" t="s">
        <v>1798</v>
      </c>
      <c r="K236" s="998" t="s">
        <v>1798</v>
      </c>
      <c r="L236" s="998" t="s">
        <v>1798</v>
      </c>
      <c r="M236" s="998" t="s">
        <v>1798</v>
      </c>
      <c r="N236" s="998" t="s">
        <v>1798</v>
      </c>
      <c r="O236" s="998" t="s">
        <v>1798</v>
      </c>
      <c r="P236" s="998" t="s">
        <v>1798</v>
      </c>
      <c r="Q236" s="998" t="s">
        <v>1798</v>
      </c>
      <c r="R236" s="998" t="s">
        <v>1798</v>
      </c>
      <c r="S236" s="998"/>
      <c r="T236" s="998"/>
      <c r="U236" s="998"/>
      <c r="V236" s="998"/>
      <c r="W236" s="998" t="s">
        <v>1798</v>
      </c>
      <c r="X236" s="998" t="s">
        <v>1798</v>
      </c>
      <c r="Y236" s="998" t="s">
        <v>1798</v>
      </c>
      <c r="Z236" s="998" t="s">
        <v>1798</v>
      </c>
      <c r="AA236" s="998" t="s">
        <v>1798</v>
      </c>
      <c r="AB236" s="998" t="s">
        <v>1798</v>
      </c>
      <c r="AC236" s="998" t="s">
        <v>1798</v>
      </c>
      <c r="AD236" s="998" t="s">
        <v>1798</v>
      </c>
      <c r="AE236" s="689">
        <v>160</v>
      </c>
      <c r="AF236" s="690">
        <v>242</v>
      </c>
      <c r="AG236" s="541" t="s">
        <v>1056</v>
      </c>
      <c r="AK236" s="777"/>
    </row>
    <row r="237" spans="2:37" s="504" customFormat="1">
      <c r="B237" s="541"/>
      <c r="C237" s="548" t="s">
        <v>1811</v>
      </c>
      <c r="D237" s="549"/>
      <c r="E237" s="549"/>
      <c r="F237" s="549"/>
      <c r="G237" s="549"/>
      <c r="H237" s="550"/>
      <c r="I237" s="995" t="s">
        <v>1812</v>
      </c>
      <c r="J237" s="996" t="s">
        <v>1813</v>
      </c>
      <c r="K237" s="996" t="s">
        <v>1813</v>
      </c>
      <c r="L237" s="996" t="s">
        <v>1813</v>
      </c>
      <c r="M237" s="996" t="s">
        <v>1813</v>
      </c>
      <c r="N237" s="996" t="s">
        <v>1813</v>
      </c>
      <c r="O237" s="996" t="s">
        <v>1813</v>
      </c>
      <c r="P237" s="996" t="s">
        <v>1813</v>
      </c>
      <c r="Q237" s="996" t="s">
        <v>1813</v>
      </c>
      <c r="R237" s="996" t="s">
        <v>1813</v>
      </c>
      <c r="S237" s="996"/>
      <c r="T237" s="996"/>
      <c r="U237" s="996"/>
      <c r="V237" s="996"/>
      <c r="W237" s="996" t="s">
        <v>1813</v>
      </c>
      <c r="X237" s="996" t="s">
        <v>1813</v>
      </c>
      <c r="Y237" s="996" t="s">
        <v>1813</v>
      </c>
      <c r="Z237" s="996" t="s">
        <v>1813</v>
      </c>
      <c r="AA237" s="996" t="s">
        <v>1813</v>
      </c>
      <c r="AB237" s="996" t="s">
        <v>1813</v>
      </c>
      <c r="AC237" s="996" t="s">
        <v>1813</v>
      </c>
      <c r="AD237" s="996" t="s">
        <v>1813</v>
      </c>
      <c r="AE237" s="702">
        <v>0</v>
      </c>
      <c r="AF237" s="717">
        <v>0</v>
      </c>
      <c r="AG237" s="541" t="s">
        <v>1056</v>
      </c>
      <c r="AH237" s="546"/>
      <c r="AK237" s="777"/>
    </row>
    <row r="238" spans="2:37" s="504" customFormat="1">
      <c r="B238" s="541" t="s">
        <v>1208</v>
      </c>
      <c r="C238" s="553" t="s">
        <v>190</v>
      </c>
      <c r="D238" s="554"/>
      <c r="E238" s="554"/>
      <c r="F238" s="554"/>
      <c r="G238" s="554"/>
      <c r="H238" s="555"/>
      <c r="I238" s="997" t="s">
        <v>1814</v>
      </c>
      <c r="J238" s="998" t="s">
        <v>1815</v>
      </c>
      <c r="K238" s="998" t="s">
        <v>1815</v>
      </c>
      <c r="L238" s="998" t="s">
        <v>1815</v>
      </c>
      <c r="M238" s="998" t="s">
        <v>1815</v>
      </c>
      <c r="N238" s="998" t="s">
        <v>1815</v>
      </c>
      <c r="O238" s="998" t="s">
        <v>1815</v>
      </c>
      <c r="P238" s="998" t="s">
        <v>1815</v>
      </c>
      <c r="Q238" s="998" t="s">
        <v>1815</v>
      </c>
      <c r="R238" s="998" t="s">
        <v>1815</v>
      </c>
      <c r="S238" s="998"/>
      <c r="T238" s="998"/>
      <c r="U238" s="998"/>
      <c r="V238" s="998"/>
      <c r="W238" s="998" t="s">
        <v>1815</v>
      </c>
      <c r="X238" s="998" t="s">
        <v>1815</v>
      </c>
      <c r="Y238" s="998" t="s">
        <v>1815</v>
      </c>
      <c r="Z238" s="998" t="s">
        <v>1815</v>
      </c>
      <c r="AA238" s="998" t="s">
        <v>1815</v>
      </c>
      <c r="AB238" s="998" t="s">
        <v>1815</v>
      </c>
      <c r="AC238" s="998" t="s">
        <v>1815</v>
      </c>
      <c r="AD238" s="998" t="s">
        <v>1815</v>
      </c>
      <c r="AE238" s="691">
        <v>0</v>
      </c>
      <c r="AF238" s="692">
        <v>0</v>
      </c>
      <c r="AG238" s="541" t="s">
        <v>1056</v>
      </c>
      <c r="AK238" s="777"/>
    </row>
    <row r="239" spans="2:37" s="504" customFormat="1">
      <c r="B239" s="541"/>
      <c r="C239" s="553" t="s">
        <v>191</v>
      </c>
      <c r="D239" s="554"/>
      <c r="E239" s="554"/>
      <c r="F239" s="554"/>
      <c r="G239" s="554"/>
      <c r="H239" s="555"/>
      <c r="I239" s="997" t="s">
        <v>1816</v>
      </c>
      <c r="J239" s="998" t="s">
        <v>1817</v>
      </c>
      <c r="K239" s="998" t="s">
        <v>1817</v>
      </c>
      <c r="L239" s="998" t="s">
        <v>1817</v>
      </c>
      <c r="M239" s="998" t="s">
        <v>1817</v>
      </c>
      <c r="N239" s="998" t="s">
        <v>1817</v>
      </c>
      <c r="O239" s="998" t="s">
        <v>1817</v>
      </c>
      <c r="P239" s="998" t="s">
        <v>1817</v>
      </c>
      <c r="Q239" s="998" t="s">
        <v>1817</v>
      </c>
      <c r="R239" s="998" t="s">
        <v>1817</v>
      </c>
      <c r="S239" s="998"/>
      <c r="T239" s="998"/>
      <c r="U239" s="998"/>
      <c r="V239" s="998"/>
      <c r="W239" s="998" t="s">
        <v>1817</v>
      </c>
      <c r="X239" s="998" t="s">
        <v>1817</v>
      </c>
      <c r="Y239" s="998" t="s">
        <v>1817</v>
      </c>
      <c r="Z239" s="998" t="s">
        <v>1817</v>
      </c>
      <c r="AA239" s="998" t="s">
        <v>1817</v>
      </c>
      <c r="AB239" s="998" t="s">
        <v>1817</v>
      </c>
      <c r="AC239" s="998" t="s">
        <v>1817</v>
      </c>
      <c r="AD239" s="998" t="s">
        <v>1817</v>
      </c>
      <c r="AE239" s="691">
        <v>0</v>
      </c>
      <c r="AF239" s="692">
        <v>0</v>
      </c>
      <c r="AG239" s="541" t="s">
        <v>1056</v>
      </c>
      <c r="AK239" s="777"/>
    </row>
    <row r="240" spans="2:37" s="504" customFormat="1">
      <c r="B240" s="541" t="s">
        <v>1183</v>
      </c>
      <c r="C240" s="553" t="s">
        <v>192</v>
      </c>
      <c r="D240" s="554"/>
      <c r="E240" s="554"/>
      <c r="F240" s="554"/>
      <c r="G240" s="554"/>
      <c r="H240" s="555"/>
      <c r="I240" s="997" t="s">
        <v>1818</v>
      </c>
      <c r="J240" s="998" t="s">
        <v>1819</v>
      </c>
      <c r="K240" s="998" t="s">
        <v>1819</v>
      </c>
      <c r="L240" s="998" t="s">
        <v>1819</v>
      </c>
      <c r="M240" s="998" t="s">
        <v>1819</v>
      </c>
      <c r="N240" s="998" t="s">
        <v>1819</v>
      </c>
      <c r="O240" s="998" t="s">
        <v>1819</v>
      </c>
      <c r="P240" s="998" t="s">
        <v>1819</v>
      </c>
      <c r="Q240" s="998" t="s">
        <v>1819</v>
      </c>
      <c r="R240" s="998" t="s">
        <v>1819</v>
      </c>
      <c r="S240" s="998"/>
      <c r="T240" s="998"/>
      <c r="U240" s="998"/>
      <c r="V240" s="998"/>
      <c r="W240" s="998" t="s">
        <v>1819</v>
      </c>
      <c r="X240" s="998" t="s">
        <v>1819</v>
      </c>
      <c r="Y240" s="998" t="s">
        <v>1819</v>
      </c>
      <c r="Z240" s="998" t="s">
        <v>1819</v>
      </c>
      <c r="AA240" s="998" t="s">
        <v>1819</v>
      </c>
      <c r="AB240" s="998" t="s">
        <v>1819</v>
      </c>
      <c r="AC240" s="998" t="s">
        <v>1819</v>
      </c>
      <c r="AD240" s="998" t="s">
        <v>1819</v>
      </c>
      <c r="AE240" s="691">
        <v>0</v>
      </c>
      <c r="AF240" s="692">
        <v>0</v>
      </c>
      <c r="AG240" s="541" t="s">
        <v>1056</v>
      </c>
      <c r="AK240" s="777"/>
    </row>
    <row r="241" spans="2:37" s="504" customFormat="1">
      <c r="B241" s="541"/>
      <c r="C241" s="553" t="s">
        <v>193</v>
      </c>
      <c r="D241" s="554"/>
      <c r="E241" s="554"/>
      <c r="F241" s="554"/>
      <c r="G241" s="554"/>
      <c r="H241" s="555"/>
      <c r="I241" s="997" t="s">
        <v>1820</v>
      </c>
      <c r="J241" s="998" t="s">
        <v>1821</v>
      </c>
      <c r="K241" s="998" t="s">
        <v>1821</v>
      </c>
      <c r="L241" s="998" t="s">
        <v>1821</v>
      </c>
      <c r="M241" s="998" t="s">
        <v>1821</v>
      </c>
      <c r="N241" s="998" t="s">
        <v>1821</v>
      </c>
      <c r="O241" s="998" t="s">
        <v>1821</v>
      </c>
      <c r="P241" s="998" t="s">
        <v>1821</v>
      </c>
      <c r="Q241" s="998" t="s">
        <v>1821</v>
      </c>
      <c r="R241" s="998" t="s">
        <v>1821</v>
      </c>
      <c r="S241" s="998"/>
      <c r="T241" s="998"/>
      <c r="U241" s="998"/>
      <c r="V241" s="998"/>
      <c r="W241" s="998" t="s">
        <v>1821</v>
      </c>
      <c r="X241" s="998" t="s">
        <v>1821</v>
      </c>
      <c r="Y241" s="998" t="s">
        <v>1821</v>
      </c>
      <c r="Z241" s="998" t="s">
        <v>1821</v>
      </c>
      <c r="AA241" s="998" t="s">
        <v>1821</v>
      </c>
      <c r="AB241" s="998" t="s">
        <v>1821</v>
      </c>
      <c r="AC241" s="998" t="s">
        <v>1821</v>
      </c>
      <c r="AD241" s="998" t="s">
        <v>1821</v>
      </c>
      <c r="AE241" s="691">
        <v>0</v>
      </c>
      <c r="AF241" s="692">
        <v>0</v>
      </c>
      <c r="AG241" s="541" t="s">
        <v>1056</v>
      </c>
      <c r="AK241" s="777"/>
    </row>
    <row r="242" spans="2:37" s="504" customFormat="1">
      <c r="B242" s="541"/>
      <c r="C242" s="553" t="s">
        <v>194</v>
      </c>
      <c r="D242" s="554"/>
      <c r="E242" s="554"/>
      <c r="F242" s="554"/>
      <c r="G242" s="554"/>
      <c r="H242" s="555"/>
      <c r="I242" s="997" t="s">
        <v>1822</v>
      </c>
      <c r="J242" s="998" t="s">
        <v>1724</v>
      </c>
      <c r="K242" s="998" t="s">
        <v>1724</v>
      </c>
      <c r="L242" s="998" t="s">
        <v>1724</v>
      </c>
      <c r="M242" s="998" t="s">
        <v>1724</v>
      </c>
      <c r="N242" s="998" t="s">
        <v>1724</v>
      </c>
      <c r="O242" s="998" t="s">
        <v>1724</v>
      </c>
      <c r="P242" s="998" t="s">
        <v>1724</v>
      </c>
      <c r="Q242" s="998" t="s">
        <v>1724</v>
      </c>
      <c r="R242" s="998" t="s">
        <v>1724</v>
      </c>
      <c r="S242" s="998"/>
      <c r="T242" s="998"/>
      <c r="U242" s="998"/>
      <c r="V242" s="998"/>
      <c r="W242" s="998" t="s">
        <v>1724</v>
      </c>
      <c r="X242" s="998" t="s">
        <v>1724</v>
      </c>
      <c r="Y242" s="998" t="s">
        <v>1724</v>
      </c>
      <c r="Z242" s="998" t="s">
        <v>1724</v>
      </c>
      <c r="AA242" s="998" t="s">
        <v>1724</v>
      </c>
      <c r="AB242" s="998" t="s">
        <v>1724</v>
      </c>
      <c r="AC242" s="998" t="s">
        <v>1724</v>
      </c>
      <c r="AD242" s="998" t="s">
        <v>1724</v>
      </c>
      <c r="AE242" s="691">
        <v>0</v>
      </c>
      <c r="AF242" s="692">
        <v>0</v>
      </c>
      <c r="AG242" s="541" t="s">
        <v>1056</v>
      </c>
      <c r="AK242" s="777"/>
    </row>
    <row r="243" spans="2:37" s="504" customFormat="1">
      <c r="B243" s="573"/>
      <c r="C243" s="548" t="s">
        <v>1823</v>
      </c>
      <c r="D243" s="549"/>
      <c r="E243" s="549"/>
      <c r="F243" s="549"/>
      <c r="G243" s="549"/>
      <c r="H243" s="550"/>
      <c r="I243" s="995" t="s">
        <v>1824</v>
      </c>
      <c r="J243" s="996" t="s">
        <v>1825</v>
      </c>
      <c r="K243" s="996" t="s">
        <v>1825</v>
      </c>
      <c r="L243" s="996" t="s">
        <v>1825</v>
      </c>
      <c r="M243" s="996" t="s">
        <v>1825</v>
      </c>
      <c r="N243" s="996" t="s">
        <v>1825</v>
      </c>
      <c r="O243" s="996" t="s">
        <v>1825</v>
      </c>
      <c r="P243" s="996" t="s">
        <v>1825</v>
      </c>
      <c r="Q243" s="996" t="s">
        <v>1825</v>
      </c>
      <c r="R243" s="996" t="s">
        <v>1825</v>
      </c>
      <c r="S243" s="996"/>
      <c r="T243" s="996"/>
      <c r="U243" s="996"/>
      <c r="V243" s="996"/>
      <c r="W243" s="996" t="s">
        <v>1825</v>
      </c>
      <c r="X243" s="996" t="s">
        <v>1825</v>
      </c>
      <c r="Y243" s="996" t="s">
        <v>1825</v>
      </c>
      <c r="Z243" s="996" t="s">
        <v>1825</v>
      </c>
      <c r="AA243" s="996" t="s">
        <v>1825</v>
      </c>
      <c r="AB243" s="996" t="s">
        <v>1825</v>
      </c>
      <c r="AC243" s="996" t="s">
        <v>1825</v>
      </c>
      <c r="AD243" s="996" t="s">
        <v>1825</v>
      </c>
      <c r="AE243" s="688">
        <v>1410</v>
      </c>
      <c r="AF243" s="693">
        <v>1592</v>
      </c>
      <c r="AG243" s="541" t="s">
        <v>1056</v>
      </c>
      <c r="AH243" s="546"/>
      <c r="AK243" s="777"/>
    </row>
    <row r="244" spans="2:37" s="504" customFormat="1">
      <c r="B244" s="541"/>
      <c r="C244" s="553" t="s">
        <v>195</v>
      </c>
      <c r="D244" s="554"/>
      <c r="E244" s="554"/>
      <c r="F244" s="554"/>
      <c r="G244" s="554"/>
      <c r="H244" s="555"/>
      <c r="I244" s="997" t="s">
        <v>1826</v>
      </c>
      <c r="J244" s="998" t="s">
        <v>1537</v>
      </c>
      <c r="K244" s="998" t="s">
        <v>1537</v>
      </c>
      <c r="L244" s="998" t="s">
        <v>1537</v>
      </c>
      <c r="M244" s="998" t="s">
        <v>1537</v>
      </c>
      <c r="N244" s="998" t="s">
        <v>1537</v>
      </c>
      <c r="O244" s="998" t="s">
        <v>1537</v>
      </c>
      <c r="P244" s="998" t="s">
        <v>1537</v>
      </c>
      <c r="Q244" s="998" t="s">
        <v>1537</v>
      </c>
      <c r="R244" s="998" t="s">
        <v>1537</v>
      </c>
      <c r="S244" s="998"/>
      <c r="T244" s="998"/>
      <c r="U244" s="998"/>
      <c r="V244" s="998"/>
      <c r="W244" s="998" t="s">
        <v>1537</v>
      </c>
      <c r="X244" s="998" t="s">
        <v>1537</v>
      </c>
      <c r="Y244" s="998" t="s">
        <v>1537</v>
      </c>
      <c r="Z244" s="998" t="s">
        <v>1537</v>
      </c>
      <c r="AA244" s="998" t="s">
        <v>1537</v>
      </c>
      <c r="AB244" s="998" t="s">
        <v>1537</v>
      </c>
      <c r="AC244" s="998" t="s">
        <v>1537</v>
      </c>
      <c r="AD244" s="998" t="s">
        <v>1537</v>
      </c>
      <c r="AE244" s="689">
        <v>61</v>
      </c>
      <c r="AF244" s="690">
        <v>97</v>
      </c>
      <c r="AG244" s="541" t="s">
        <v>1056</v>
      </c>
      <c r="AK244" s="777"/>
    </row>
    <row r="245" spans="2:37" s="504" customFormat="1">
      <c r="B245" s="541"/>
      <c r="C245" s="553" t="s">
        <v>196</v>
      </c>
      <c r="D245" s="554"/>
      <c r="E245" s="554"/>
      <c r="F245" s="554"/>
      <c r="G245" s="554"/>
      <c r="H245" s="555"/>
      <c r="I245" s="997" t="s">
        <v>1827</v>
      </c>
      <c r="J245" s="998" t="s">
        <v>1539</v>
      </c>
      <c r="K245" s="998" t="s">
        <v>1539</v>
      </c>
      <c r="L245" s="998" t="s">
        <v>1539</v>
      </c>
      <c r="M245" s="998" t="s">
        <v>1539</v>
      </c>
      <c r="N245" s="998" t="s">
        <v>1539</v>
      </c>
      <c r="O245" s="998" t="s">
        <v>1539</v>
      </c>
      <c r="P245" s="998" t="s">
        <v>1539</v>
      </c>
      <c r="Q245" s="998" t="s">
        <v>1539</v>
      </c>
      <c r="R245" s="998" t="s">
        <v>1539</v>
      </c>
      <c r="S245" s="998"/>
      <c r="T245" s="998"/>
      <c r="U245" s="998"/>
      <c r="V245" s="998"/>
      <c r="W245" s="998" t="s">
        <v>1539</v>
      </c>
      <c r="X245" s="998" t="s">
        <v>1539</v>
      </c>
      <c r="Y245" s="998" t="s">
        <v>1539</v>
      </c>
      <c r="Z245" s="998" t="s">
        <v>1539</v>
      </c>
      <c r="AA245" s="998" t="s">
        <v>1539</v>
      </c>
      <c r="AB245" s="998" t="s">
        <v>1539</v>
      </c>
      <c r="AC245" s="998" t="s">
        <v>1539</v>
      </c>
      <c r="AD245" s="998" t="s">
        <v>1539</v>
      </c>
      <c r="AE245" s="689">
        <v>653</v>
      </c>
      <c r="AF245" s="690">
        <v>797</v>
      </c>
      <c r="AG245" s="541" t="s">
        <v>1056</v>
      </c>
      <c r="AK245" s="777"/>
    </row>
    <row r="246" spans="2:37" s="504" customFormat="1">
      <c r="B246" s="541"/>
      <c r="C246" s="553" t="s">
        <v>197</v>
      </c>
      <c r="D246" s="554"/>
      <c r="E246" s="554"/>
      <c r="F246" s="554"/>
      <c r="G246" s="554"/>
      <c r="H246" s="555"/>
      <c r="I246" s="997" t="s">
        <v>1828</v>
      </c>
      <c r="J246" s="998" t="s">
        <v>1541</v>
      </c>
      <c r="K246" s="998" t="s">
        <v>1541</v>
      </c>
      <c r="L246" s="998" t="s">
        <v>1541</v>
      </c>
      <c r="M246" s="998" t="s">
        <v>1541</v>
      </c>
      <c r="N246" s="998" t="s">
        <v>1541</v>
      </c>
      <c r="O246" s="998" t="s">
        <v>1541</v>
      </c>
      <c r="P246" s="998" t="s">
        <v>1541</v>
      </c>
      <c r="Q246" s="998" t="s">
        <v>1541</v>
      </c>
      <c r="R246" s="998" t="s">
        <v>1541</v>
      </c>
      <c r="S246" s="998"/>
      <c r="T246" s="998"/>
      <c r="U246" s="998"/>
      <c r="V246" s="998"/>
      <c r="W246" s="998" t="s">
        <v>1541</v>
      </c>
      <c r="X246" s="998" t="s">
        <v>1541</v>
      </c>
      <c r="Y246" s="998" t="s">
        <v>1541</v>
      </c>
      <c r="Z246" s="998" t="s">
        <v>1541</v>
      </c>
      <c r="AA246" s="998" t="s">
        <v>1541</v>
      </c>
      <c r="AB246" s="998" t="s">
        <v>1541</v>
      </c>
      <c r="AC246" s="998" t="s">
        <v>1541</v>
      </c>
      <c r="AD246" s="998" t="s">
        <v>1541</v>
      </c>
      <c r="AE246" s="691">
        <v>0</v>
      </c>
      <c r="AF246" s="692">
        <v>0</v>
      </c>
      <c r="AG246" s="541" t="s">
        <v>1056</v>
      </c>
      <c r="AK246" s="777"/>
    </row>
    <row r="247" spans="2:37" s="504" customFormat="1" ht="26.25" customHeight="1">
      <c r="B247" s="541"/>
      <c r="C247" s="553" t="s">
        <v>198</v>
      </c>
      <c r="D247" s="554"/>
      <c r="E247" s="554"/>
      <c r="F247" s="554"/>
      <c r="G247" s="554"/>
      <c r="H247" s="555"/>
      <c r="I247" s="997" t="s">
        <v>1829</v>
      </c>
      <c r="J247" s="998" t="s">
        <v>1543</v>
      </c>
      <c r="K247" s="998" t="s">
        <v>1543</v>
      </c>
      <c r="L247" s="998" t="s">
        <v>1543</v>
      </c>
      <c r="M247" s="998" t="s">
        <v>1543</v>
      </c>
      <c r="N247" s="998" t="s">
        <v>1543</v>
      </c>
      <c r="O247" s="998" t="s">
        <v>1543</v>
      </c>
      <c r="P247" s="998" t="s">
        <v>1543</v>
      </c>
      <c r="Q247" s="998" t="s">
        <v>1543</v>
      </c>
      <c r="R247" s="998" t="s">
        <v>1543</v>
      </c>
      <c r="S247" s="998"/>
      <c r="T247" s="998"/>
      <c r="U247" s="998"/>
      <c r="V247" s="998"/>
      <c r="W247" s="998" t="s">
        <v>1543</v>
      </c>
      <c r="X247" s="998" t="s">
        <v>1543</v>
      </c>
      <c r="Y247" s="998" t="s">
        <v>1543</v>
      </c>
      <c r="Z247" s="998" t="s">
        <v>1543</v>
      </c>
      <c r="AA247" s="998" t="s">
        <v>1543</v>
      </c>
      <c r="AB247" s="998" t="s">
        <v>1543</v>
      </c>
      <c r="AC247" s="998" t="s">
        <v>1543</v>
      </c>
      <c r="AD247" s="998" t="s">
        <v>1543</v>
      </c>
      <c r="AE247" s="689">
        <v>603</v>
      </c>
      <c r="AF247" s="690">
        <v>673</v>
      </c>
      <c r="AG247" s="541" t="s">
        <v>1056</v>
      </c>
      <c r="AK247" s="777"/>
    </row>
    <row r="248" spans="2:37" s="504" customFormat="1" ht="32.25" customHeight="1">
      <c r="B248" s="541" t="s">
        <v>1208</v>
      </c>
      <c r="C248" s="553" t="s">
        <v>199</v>
      </c>
      <c r="D248" s="554"/>
      <c r="E248" s="554"/>
      <c r="F248" s="554"/>
      <c r="G248" s="554"/>
      <c r="H248" s="555"/>
      <c r="I248" s="997" t="s">
        <v>1830</v>
      </c>
      <c r="J248" s="998" t="s">
        <v>1545</v>
      </c>
      <c r="K248" s="998" t="s">
        <v>1545</v>
      </c>
      <c r="L248" s="998" t="s">
        <v>1545</v>
      </c>
      <c r="M248" s="998" t="s">
        <v>1545</v>
      </c>
      <c r="N248" s="998" t="s">
        <v>1545</v>
      </c>
      <c r="O248" s="998" t="s">
        <v>1545</v>
      </c>
      <c r="P248" s="998" t="s">
        <v>1545</v>
      </c>
      <c r="Q248" s="998" t="s">
        <v>1545</v>
      </c>
      <c r="R248" s="998" t="s">
        <v>1545</v>
      </c>
      <c r="S248" s="998"/>
      <c r="T248" s="998"/>
      <c r="U248" s="998"/>
      <c r="V248" s="998"/>
      <c r="W248" s="998" t="s">
        <v>1545</v>
      </c>
      <c r="X248" s="998" t="s">
        <v>1545</v>
      </c>
      <c r="Y248" s="998" t="s">
        <v>1545</v>
      </c>
      <c r="Z248" s="998" t="s">
        <v>1545</v>
      </c>
      <c r="AA248" s="998" t="s">
        <v>1545</v>
      </c>
      <c r="AB248" s="998" t="s">
        <v>1545</v>
      </c>
      <c r="AC248" s="998" t="s">
        <v>1545</v>
      </c>
      <c r="AD248" s="998" t="s">
        <v>1545</v>
      </c>
      <c r="AE248" s="691">
        <v>0</v>
      </c>
      <c r="AF248" s="692">
        <v>0</v>
      </c>
      <c r="AG248" s="541" t="s">
        <v>1056</v>
      </c>
      <c r="AK248" s="777"/>
    </row>
    <row r="249" spans="2:37" s="504" customFormat="1" ht="31.5" customHeight="1">
      <c r="B249" s="541"/>
      <c r="C249" s="553" t="s">
        <v>200</v>
      </c>
      <c r="D249" s="554"/>
      <c r="E249" s="554"/>
      <c r="F249" s="554"/>
      <c r="G249" s="554"/>
      <c r="H249" s="555"/>
      <c r="I249" s="997" t="s">
        <v>1831</v>
      </c>
      <c r="J249" s="998" t="s">
        <v>1547</v>
      </c>
      <c r="K249" s="998" t="s">
        <v>1547</v>
      </c>
      <c r="L249" s="998" t="s">
        <v>1547</v>
      </c>
      <c r="M249" s="998" t="s">
        <v>1547</v>
      </c>
      <c r="N249" s="998" t="s">
        <v>1547</v>
      </c>
      <c r="O249" s="998" t="s">
        <v>1547</v>
      </c>
      <c r="P249" s="998" t="s">
        <v>1547</v>
      </c>
      <c r="Q249" s="998" t="s">
        <v>1547</v>
      </c>
      <c r="R249" s="998" t="s">
        <v>1547</v>
      </c>
      <c r="S249" s="998"/>
      <c r="T249" s="998"/>
      <c r="U249" s="998"/>
      <c r="V249" s="998"/>
      <c r="W249" s="998" t="s">
        <v>1547</v>
      </c>
      <c r="X249" s="998" t="s">
        <v>1547</v>
      </c>
      <c r="Y249" s="998" t="s">
        <v>1547</v>
      </c>
      <c r="Z249" s="998" t="s">
        <v>1547</v>
      </c>
      <c r="AA249" s="998" t="s">
        <v>1547</v>
      </c>
      <c r="AB249" s="998" t="s">
        <v>1547</v>
      </c>
      <c r="AC249" s="998" t="s">
        <v>1547</v>
      </c>
      <c r="AD249" s="998" t="s">
        <v>1547</v>
      </c>
      <c r="AE249" s="689">
        <v>93</v>
      </c>
      <c r="AF249" s="690">
        <v>25</v>
      </c>
      <c r="AG249" s="541" t="s">
        <v>1056</v>
      </c>
      <c r="AK249" s="777"/>
    </row>
    <row r="250" spans="2:37" s="504" customFormat="1" ht="28.5" customHeight="1">
      <c r="B250" s="541" t="s">
        <v>1208</v>
      </c>
      <c r="C250" s="553" t="s">
        <v>201</v>
      </c>
      <c r="D250" s="554"/>
      <c r="E250" s="554"/>
      <c r="F250" s="554"/>
      <c r="G250" s="554"/>
      <c r="H250" s="555"/>
      <c r="I250" s="997" t="s">
        <v>1832</v>
      </c>
      <c r="J250" s="998" t="s">
        <v>1549</v>
      </c>
      <c r="K250" s="998" t="s">
        <v>1549</v>
      </c>
      <c r="L250" s="998" t="s">
        <v>1549</v>
      </c>
      <c r="M250" s="998" t="s">
        <v>1549</v>
      </c>
      <c r="N250" s="998" t="s">
        <v>1549</v>
      </c>
      <c r="O250" s="998" t="s">
        <v>1549</v>
      </c>
      <c r="P250" s="998" t="s">
        <v>1549</v>
      </c>
      <c r="Q250" s="998" t="s">
        <v>1549</v>
      </c>
      <c r="R250" s="998" t="s">
        <v>1549</v>
      </c>
      <c r="S250" s="998"/>
      <c r="T250" s="998"/>
      <c r="U250" s="998"/>
      <c r="V250" s="998"/>
      <c r="W250" s="998" t="s">
        <v>1549</v>
      </c>
      <c r="X250" s="998" t="s">
        <v>1549</v>
      </c>
      <c r="Y250" s="998" t="s">
        <v>1549</v>
      </c>
      <c r="Z250" s="998" t="s">
        <v>1549</v>
      </c>
      <c r="AA250" s="998" t="s">
        <v>1549</v>
      </c>
      <c r="AB250" s="998" t="s">
        <v>1549</v>
      </c>
      <c r="AC250" s="998" t="s">
        <v>1549</v>
      </c>
      <c r="AD250" s="998" t="s">
        <v>1549</v>
      </c>
      <c r="AE250" s="691">
        <v>0</v>
      </c>
      <c r="AF250" s="692">
        <v>0</v>
      </c>
      <c r="AG250" s="541" t="s">
        <v>1056</v>
      </c>
      <c r="AK250" s="777"/>
    </row>
    <row r="251" spans="2:37" s="504" customFormat="1">
      <c r="B251" s="541"/>
      <c r="C251" s="548" t="s">
        <v>1833</v>
      </c>
      <c r="D251" s="549"/>
      <c r="E251" s="549"/>
      <c r="F251" s="549"/>
      <c r="G251" s="549"/>
      <c r="H251" s="550"/>
      <c r="I251" s="995" t="s">
        <v>1834</v>
      </c>
      <c r="J251" s="996" t="s">
        <v>1835</v>
      </c>
      <c r="K251" s="996" t="s">
        <v>1835</v>
      </c>
      <c r="L251" s="996" t="s">
        <v>1835</v>
      </c>
      <c r="M251" s="996" t="s">
        <v>1835</v>
      </c>
      <c r="N251" s="996" t="s">
        <v>1835</v>
      </c>
      <c r="O251" s="996" t="s">
        <v>1835</v>
      </c>
      <c r="P251" s="996" t="s">
        <v>1835</v>
      </c>
      <c r="Q251" s="996" t="s">
        <v>1835</v>
      </c>
      <c r="R251" s="996" t="s">
        <v>1835</v>
      </c>
      <c r="S251" s="996"/>
      <c r="T251" s="996"/>
      <c r="U251" s="996"/>
      <c r="V251" s="996"/>
      <c r="W251" s="996" t="s">
        <v>1835</v>
      </c>
      <c r="X251" s="996" t="s">
        <v>1835</v>
      </c>
      <c r="Y251" s="996" t="s">
        <v>1835</v>
      </c>
      <c r="Z251" s="996" t="s">
        <v>1835</v>
      </c>
      <c r="AA251" s="996" t="s">
        <v>1835</v>
      </c>
      <c r="AB251" s="996" t="s">
        <v>1835</v>
      </c>
      <c r="AC251" s="996" t="s">
        <v>1835</v>
      </c>
      <c r="AD251" s="996" t="s">
        <v>1835</v>
      </c>
      <c r="AE251" s="688">
        <v>8190</v>
      </c>
      <c r="AF251" s="693">
        <v>4040</v>
      </c>
      <c r="AG251" s="541" t="s">
        <v>1056</v>
      </c>
      <c r="AH251" s="546"/>
      <c r="AK251" s="777"/>
    </row>
    <row r="252" spans="2:37" s="504" customFormat="1">
      <c r="B252" s="573"/>
      <c r="C252" s="553" t="s">
        <v>202</v>
      </c>
      <c r="D252" s="554"/>
      <c r="E252" s="554"/>
      <c r="F252" s="554"/>
      <c r="G252" s="554"/>
      <c r="H252" s="555"/>
      <c r="I252" s="997" t="s">
        <v>1836</v>
      </c>
      <c r="J252" s="998" t="s">
        <v>1837</v>
      </c>
      <c r="K252" s="998" t="s">
        <v>1837</v>
      </c>
      <c r="L252" s="998" t="s">
        <v>1837</v>
      </c>
      <c r="M252" s="998" t="s">
        <v>1837</v>
      </c>
      <c r="N252" s="998" t="s">
        <v>1837</v>
      </c>
      <c r="O252" s="998" t="s">
        <v>1837</v>
      </c>
      <c r="P252" s="998" t="s">
        <v>1837</v>
      </c>
      <c r="Q252" s="998" t="s">
        <v>1837</v>
      </c>
      <c r="R252" s="998" t="s">
        <v>1837</v>
      </c>
      <c r="S252" s="998"/>
      <c r="T252" s="998"/>
      <c r="U252" s="998"/>
      <c r="V252" s="998"/>
      <c r="W252" s="998" t="s">
        <v>1837</v>
      </c>
      <c r="X252" s="998" t="s">
        <v>1837</v>
      </c>
      <c r="Y252" s="998" t="s">
        <v>1837</v>
      </c>
      <c r="Z252" s="998" t="s">
        <v>1837</v>
      </c>
      <c r="AA252" s="998" t="s">
        <v>1837</v>
      </c>
      <c r="AB252" s="998" t="s">
        <v>1837</v>
      </c>
      <c r="AC252" s="998" t="s">
        <v>1837</v>
      </c>
      <c r="AD252" s="998" t="s">
        <v>1837</v>
      </c>
      <c r="AE252" s="689">
        <v>0</v>
      </c>
      <c r="AF252" s="690">
        <v>2033</v>
      </c>
      <c r="AG252" s="541" t="s">
        <v>1056</v>
      </c>
      <c r="AK252" s="777"/>
    </row>
    <row r="253" spans="2:37" s="504" customFormat="1">
      <c r="B253" s="573"/>
      <c r="C253" s="553" t="s">
        <v>203</v>
      </c>
      <c r="D253" s="554"/>
      <c r="E253" s="554"/>
      <c r="F253" s="554"/>
      <c r="G253" s="554"/>
      <c r="H253" s="555"/>
      <c r="I253" s="997" t="s">
        <v>1838</v>
      </c>
      <c r="J253" s="998" t="s">
        <v>1839</v>
      </c>
      <c r="K253" s="998" t="s">
        <v>1839</v>
      </c>
      <c r="L253" s="998" t="s">
        <v>1839</v>
      </c>
      <c r="M253" s="998" t="s">
        <v>1839</v>
      </c>
      <c r="N253" s="998" t="s">
        <v>1839</v>
      </c>
      <c r="O253" s="998" t="s">
        <v>1839</v>
      </c>
      <c r="P253" s="998" t="s">
        <v>1839</v>
      </c>
      <c r="Q253" s="998" t="s">
        <v>1839</v>
      </c>
      <c r="R253" s="998" t="s">
        <v>1839</v>
      </c>
      <c r="S253" s="998"/>
      <c r="T253" s="998"/>
      <c r="U253" s="998"/>
      <c r="V253" s="998"/>
      <c r="W253" s="998" t="s">
        <v>1839</v>
      </c>
      <c r="X253" s="998" t="s">
        <v>1839</v>
      </c>
      <c r="Y253" s="998" t="s">
        <v>1839</v>
      </c>
      <c r="Z253" s="998" t="s">
        <v>1839</v>
      </c>
      <c r="AA253" s="998" t="s">
        <v>1839</v>
      </c>
      <c r="AB253" s="998" t="s">
        <v>1839</v>
      </c>
      <c r="AC253" s="998" t="s">
        <v>1839</v>
      </c>
      <c r="AD253" s="998" t="s">
        <v>1839</v>
      </c>
      <c r="AE253" s="691">
        <v>0</v>
      </c>
      <c r="AF253" s="692">
        <v>0</v>
      </c>
      <c r="AG253" s="541" t="s">
        <v>1056</v>
      </c>
      <c r="AK253" s="777"/>
    </row>
    <row r="254" spans="2:37" s="504" customFormat="1">
      <c r="B254" s="541"/>
      <c r="C254" s="553" t="s">
        <v>204</v>
      </c>
      <c r="D254" s="554"/>
      <c r="E254" s="554"/>
      <c r="F254" s="554"/>
      <c r="G254" s="554"/>
      <c r="H254" s="555"/>
      <c r="I254" s="997" t="s">
        <v>1840</v>
      </c>
      <c r="J254" s="998" t="s">
        <v>1841</v>
      </c>
      <c r="K254" s="998" t="s">
        <v>1841</v>
      </c>
      <c r="L254" s="998" t="s">
        <v>1841</v>
      </c>
      <c r="M254" s="998" t="s">
        <v>1841</v>
      </c>
      <c r="N254" s="998" t="s">
        <v>1841</v>
      </c>
      <c r="O254" s="998" t="s">
        <v>1841</v>
      </c>
      <c r="P254" s="998" t="s">
        <v>1841</v>
      </c>
      <c r="Q254" s="998" t="s">
        <v>1841</v>
      </c>
      <c r="R254" s="998" t="s">
        <v>1841</v>
      </c>
      <c r="S254" s="998"/>
      <c r="T254" s="998"/>
      <c r="U254" s="998"/>
      <c r="V254" s="998"/>
      <c r="W254" s="998" t="s">
        <v>1841</v>
      </c>
      <c r="X254" s="998" t="s">
        <v>1841</v>
      </c>
      <c r="Y254" s="998" t="s">
        <v>1841</v>
      </c>
      <c r="Z254" s="998" t="s">
        <v>1841</v>
      </c>
      <c r="AA254" s="998" t="s">
        <v>1841</v>
      </c>
      <c r="AB254" s="998" t="s">
        <v>1841</v>
      </c>
      <c r="AC254" s="998" t="s">
        <v>1841</v>
      </c>
      <c r="AD254" s="998" t="s">
        <v>1841</v>
      </c>
      <c r="AE254" s="691">
        <v>0</v>
      </c>
      <c r="AF254" s="692">
        <v>0</v>
      </c>
      <c r="AG254" s="541" t="s">
        <v>1056</v>
      </c>
      <c r="AK254" s="777"/>
    </row>
    <row r="255" spans="2:37" s="504" customFormat="1">
      <c r="B255" s="573"/>
      <c r="C255" s="553" t="s">
        <v>205</v>
      </c>
      <c r="D255" s="554"/>
      <c r="E255" s="554"/>
      <c r="F255" s="554"/>
      <c r="G255" s="554"/>
      <c r="H255" s="555"/>
      <c r="I255" s="997" t="s">
        <v>1842</v>
      </c>
      <c r="J255" s="998" t="s">
        <v>1843</v>
      </c>
      <c r="K255" s="998" t="s">
        <v>1843</v>
      </c>
      <c r="L255" s="998" t="s">
        <v>1843</v>
      </c>
      <c r="M255" s="998" t="s">
        <v>1843</v>
      </c>
      <c r="N255" s="998" t="s">
        <v>1843</v>
      </c>
      <c r="O255" s="998" t="s">
        <v>1843</v>
      </c>
      <c r="P255" s="998" t="s">
        <v>1843</v>
      </c>
      <c r="Q255" s="998" t="s">
        <v>1843</v>
      </c>
      <c r="R255" s="998" t="s">
        <v>1843</v>
      </c>
      <c r="S255" s="998"/>
      <c r="T255" s="998"/>
      <c r="U255" s="998"/>
      <c r="V255" s="998"/>
      <c r="W255" s="998" t="s">
        <v>1843</v>
      </c>
      <c r="X255" s="998" t="s">
        <v>1843</v>
      </c>
      <c r="Y255" s="998" t="s">
        <v>1843</v>
      </c>
      <c r="Z255" s="998" t="s">
        <v>1843</v>
      </c>
      <c r="AA255" s="998" t="s">
        <v>1843</v>
      </c>
      <c r="AB255" s="998" t="s">
        <v>1843</v>
      </c>
      <c r="AC255" s="998" t="s">
        <v>1843</v>
      </c>
      <c r="AD255" s="998" t="s">
        <v>1843</v>
      </c>
      <c r="AE255" s="691">
        <v>0</v>
      </c>
      <c r="AF255" s="692">
        <v>0</v>
      </c>
      <c r="AG255" s="541" t="s">
        <v>1056</v>
      </c>
      <c r="AK255" s="777"/>
    </row>
    <row r="256" spans="2:37" s="504" customFormat="1">
      <c r="B256" s="573"/>
      <c r="C256" s="553" t="s">
        <v>206</v>
      </c>
      <c r="D256" s="554"/>
      <c r="E256" s="554"/>
      <c r="F256" s="554"/>
      <c r="G256" s="554"/>
      <c r="H256" s="555"/>
      <c r="I256" s="997" t="s">
        <v>1844</v>
      </c>
      <c r="J256" s="998" t="s">
        <v>1845</v>
      </c>
      <c r="K256" s="998" t="s">
        <v>1845</v>
      </c>
      <c r="L256" s="998" t="s">
        <v>1845</v>
      </c>
      <c r="M256" s="998" t="s">
        <v>1845</v>
      </c>
      <c r="N256" s="998" t="s">
        <v>1845</v>
      </c>
      <c r="O256" s="998" t="s">
        <v>1845</v>
      </c>
      <c r="P256" s="998" t="s">
        <v>1845</v>
      </c>
      <c r="Q256" s="998" t="s">
        <v>1845</v>
      </c>
      <c r="R256" s="998" t="s">
        <v>1845</v>
      </c>
      <c r="S256" s="998"/>
      <c r="T256" s="998"/>
      <c r="U256" s="998"/>
      <c r="V256" s="998"/>
      <c r="W256" s="998" t="s">
        <v>1845</v>
      </c>
      <c r="X256" s="998" t="s">
        <v>1845</v>
      </c>
      <c r="Y256" s="998" t="s">
        <v>1845</v>
      </c>
      <c r="Z256" s="998" t="s">
        <v>1845</v>
      </c>
      <c r="AA256" s="998" t="s">
        <v>1845</v>
      </c>
      <c r="AB256" s="998" t="s">
        <v>1845</v>
      </c>
      <c r="AC256" s="998" t="s">
        <v>1845</v>
      </c>
      <c r="AD256" s="998" t="s">
        <v>1845</v>
      </c>
      <c r="AE256" s="689">
        <v>7</v>
      </c>
      <c r="AF256" s="690">
        <v>7</v>
      </c>
      <c r="AG256" s="541" t="s">
        <v>1056</v>
      </c>
      <c r="AK256" s="777"/>
    </row>
    <row r="257" spans="2:37" s="504" customFormat="1">
      <c r="B257" s="573" t="s">
        <v>1208</v>
      </c>
      <c r="C257" s="553" t="s">
        <v>207</v>
      </c>
      <c r="D257" s="554"/>
      <c r="E257" s="554"/>
      <c r="F257" s="554"/>
      <c r="G257" s="554"/>
      <c r="H257" s="555"/>
      <c r="I257" s="997" t="s">
        <v>1846</v>
      </c>
      <c r="J257" s="998" t="s">
        <v>1847</v>
      </c>
      <c r="K257" s="998" t="s">
        <v>1847</v>
      </c>
      <c r="L257" s="998" t="s">
        <v>1847</v>
      </c>
      <c r="M257" s="998" t="s">
        <v>1847</v>
      </c>
      <c r="N257" s="998" t="s">
        <v>1847</v>
      </c>
      <c r="O257" s="998" t="s">
        <v>1847</v>
      </c>
      <c r="P257" s="998" t="s">
        <v>1847</v>
      </c>
      <c r="Q257" s="998" t="s">
        <v>1847</v>
      </c>
      <c r="R257" s="998" t="s">
        <v>1847</v>
      </c>
      <c r="S257" s="998"/>
      <c r="T257" s="998"/>
      <c r="U257" s="998"/>
      <c r="V257" s="998"/>
      <c r="W257" s="998" t="s">
        <v>1847</v>
      </c>
      <c r="X257" s="998" t="s">
        <v>1847</v>
      </c>
      <c r="Y257" s="998" t="s">
        <v>1847</v>
      </c>
      <c r="Z257" s="998" t="s">
        <v>1847</v>
      </c>
      <c r="AA257" s="998" t="s">
        <v>1847</v>
      </c>
      <c r="AB257" s="998" t="s">
        <v>1847</v>
      </c>
      <c r="AC257" s="998" t="s">
        <v>1847</v>
      </c>
      <c r="AD257" s="998" t="s">
        <v>1847</v>
      </c>
      <c r="AE257" s="689">
        <v>8183</v>
      </c>
      <c r="AF257" s="690">
        <v>2000</v>
      </c>
      <c r="AG257" s="541" t="s">
        <v>1056</v>
      </c>
      <c r="AK257" s="777"/>
    </row>
    <row r="258" spans="2:37" s="504" customFormat="1" ht="27.75" customHeight="1">
      <c r="B258" s="541"/>
      <c r="C258" s="548" t="s">
        <v>1848</v>
      </c>
      <c r="D258" s="549"/>
      <c r="E258" s="549"/>
      <c r="F258" s="549"/>
      <c r="G258" s="549"/>
      <c r="H258" s="550"/>
      <c r="I258" s="995" t="s">
        <v>1849</v>
      </c>
      <c r="J258" s="996" t="s">
        <v>1850</v>
      </c>
      <c r="K258" s="996" t="s">
        <v>1850</v>
      </c>
      <c r="L258" s="996" t="s">
        <v>1850</v>
      </c>
      <c r="M258" s="996" t="s">
        <v>1850</v>
      </c>
      <c r="N258" s="996" t="s">
        <v>1850</v>
      </c>
      <c r="O258" s="996" t="s">
        <v>1850</v>
      </c>
      <c r="P258" s="996" t="s">
        <v>1850</v>
      </c>
      <c r="Q258" s="996" t="s">
        <v>1850</v>
      </c>
      <c r="R258" s="996" t="s">
        <v>1850</v>
      </c>
      <c r="S258" s="996"/>
      <c r="T258" s="996"/>
      <c r="U258" s="996"/>
      <c r="V258" s="996"/>
      <c r="W258" s="996" t="s">
        <v>1850</v>
      </c>
      <c r="X258" s="996" t="s">
        <v>1850</v>
      </c>
      <c r="Y258" s="996" t="s">
        <v>1850</v>
      </c>
      <c r="Z258" s="996" t="s">
        <v>1850</v>
      </c>
      <c r="AA258" s="996" t="s">
        <v>1850</v>
      </c>
      <c r="AB258" s="996" t="s">
        <v>1850</v>
      </c>
      <c r="AC258" s="996" t="s">
        <v>1850</v>
      </c>
      <c r="AD258" s="996" t="s">
        <v>1850</v>
      </c>
      <c r="AE258" s="688">
        <v>6530</v>
      </c>
      <c r="AF258" s="693">
        <v>3761</v>
      </c>
      <c r="AG258" s="541" t="s">
        <v>1056</v>
      </c>
      <c r="AH258" s="546"/>
      <c r="AK258" s="777"/>
    </row>
    <row r="259" spans="2:37" s="504" customFormat="1">
      <c r="B259" s="541" t="s">
        <v>1208</v>
      </c>
      <c r="C259" s="553" t="s">
        <v>208</v>
      </c>
      <c r="D259" s="554"/>
      <c r="E259" s="554"/>
      <c r="F259" s="554"/>
      <c r="G259" s="554"/>
      <c r="H259" s="555"/>
      <c r="I259" s="997" t="s">
        <v>1851</v>
      </c>
      <c r="J259" s="998" t="s">
        <v>1852</v>
      </c>
      <c r="K259" s="998" t="s">
        <v>1852</v>
      </c>
      <c r="L259" s="998" t="s">
        <v>1852</v>
      </c>
      <c r="M259" s="998" t="s">
        <v>1852</v>
      </c>
      <c r="N259" s="998" t="s">
        <v>1852</v>
      </c>
      <c r="O259" s="998" t="s">
        <v>1852</v>
      </c>
      <c r="P259" s="998" t="s">
        <v>1852</v>
      </c>
      <c r="Q259" s="998" t="s">
        <v>1852</v>
      </c>
      <c r="R259" s="998" t="s">
        <v>1852</v>
      </c>
      <c r="S259" s="998"/>
      <c r="T259" s="998"/>
      <c r="U259" s="998"/>
      <c r="V259" s="998"/>
      <c r="W259" s="998" t="s">
        <v>1852</v>
      </c>
      <c r="X259" s="998" t="s">
        <v>1852</v>
      </c>
      <c r="Y259" s="998" t="s">
        <v>1852</v>
      </c>
      <c r="Z259" s="998" t="s">
        <v>1852</v>
      </c>
      <c r="AA259" s="998" t="s">
        <v>1852</v>
      </c>
      <c r="AB259" s="998" t="s">
        <v>1852</v>
      </c>
      <c r="AC259" s="998" t="s">
        <v>1852</v>
      </c>
      <c r="AD259" s="998" t="s">
        <v>1852</v>
      </c>
      <c r="AE259" s="691">
        <v>0</v>
      </c>
      <c r="AF259" s="692">
        <v>0</v>
      </c>
      <c r="AG259" s="541" t="s">
        <v>1056</v>
      </c>
      <c r="AK259" s="777"/>
    </row>
    <row r="260" spans="2:37" s="504" customFormat="1">
      <c r="B260" s="541"/>
      <c r="C260" s="553" t="s">
        <v>209</v>
      </c>
      <c r="D260" s="554"/>
      <c r="E260" s="554"/>
      <c r="F260" s="554"/>
      <c r="G260" s="554"/>
      <c r="H260" s="555"/>
      <c r="I260" s="997" t="s">
        <v>1853</v>
      </c>
      <c r="J260" s="998" t="s">
        <v>1854</v>
      </c>
      <c r="K260" s="998" t="s">
        <v>1854</v>
      </c>
      <c r="L260" s="998" t="s">
        <v>1854</v>
      </c>
      <c r="M260" s="998" t="s">
        <v>1854</v>
      </c>
      <c r="N260" s="998" t="s">
        <v>1854</v>
      </c>
      <c r="O260" s="998" t="s">
        <v>1854</v>
      </c>
      <c r="P260" s="998" t="s">
        <v>1854</v>
      </c>
      <c r="Q260" s="998" t="s">
        <v>1854</v>
      </c>
      <c r="R260" s="998" t="s">
        <v>1854</v>
      </c>
      <c r="S260" s="998"/>
      <c r="T260" s="998"/>
      <c r="U260" s="998"/>
      <c r="V260" s="998"/>
      <c r="W260" s="998" t="s">
        <v>1854</v>
      </c>
      <c r="X260" s="998" t="s">
        <v>1854</v>
      </c>
      <c r="Y260" s="998" t="s">
        <v>1854</v>
      </c>
      <c r="Z260" s="998" t="s">
        <v>1854</v>
      </c>
      <c r="AA260" s="998" t="s">
        <v>1854</v>
      </c>
      <c r="AB260" s="998" t="s">
        <v>1854</v>
      </c>
      <c r="AC260" s="998" t="s">
        <v>1854</v>
      </c>
      <c r="AD260" s="998" t="s">
        <v>1854</v>
      </c>
      <c r="AE260" s="691">
        <v>0</v>
      </c>
      <c r="AF260" s="692">
        <v>0</v>
      </c>
      <c r="AG260" s="541" t="s">
        <v>1056</v>
      </c>
      <c r="AK260" s="777"/>
    </row>
    <row r="261" spans="2:37" s="504" customFormat="1">
      <c r="B261" s="541"/>
      <c r="C261" s="553" t="s">
        <v>1855</v>
      </c>
      <c r="D261" s="554"/>
      <c r="E261" s="554"/>
      <c r="F261" s="554"/>
      <c r="G261" s="554"/>
      <c r="H261" s="555"/>
      <c r="I261" s="997" t="s">
        <v>1856</v>
      </c>
      <c r="J261" s="998" t="s">
        <v>1857</v>
      </c>
      <c r="K261" s="998" t="s">
        <v>1857</v>
      </c>
      <c r="L261" s="998" t="s">
        <v>1857</v>
      </c>
      <c r="M261" s="998" t="s">
        <v>1857</v>
      </c>
      <c r="N261" s="998" t="s">
        <v>1857</v>
      </c>
      <c r="O261" s="998" t="s">
        <v>1857</v>
      </c>
      <c r="P261" s="998" t="s">
        <v>1857</v>
      </c>
      <c r="Q261" s="998" t="s">
        <v>1857</v>
      </c>
      <c r="R261" s="998" t="s">
        <v>1857</v>
      </c>
      <c r="S261" s="998"/>
      <c r="T261" s="998"/>
      <c r="U261" s="998"/>
      <c r="V261" s="998"/>
      <c r="W261" s="998" t="s">
        <v>1857</v>
      </c>
      <c r="X261" s="998" t="s">
        <v>1857</v>
      </c>
      <c r="Y261" s="998" t="s">
        <v>1857</v>
      </c>
      <c r="Z261" s="998" t="s">
        <v>1857</v>
      </c>
      <c r="AA261" s="998" t="s">
        <v>1857</v>
      </c>
      <c r="AB261" s="998" t="s">
        <v>1857</v>
      </c>
      <c r="AC261" s="998" t="s">
        <v>1857</v>
      </c>
      <c r="AD261" s="998" t="s">
        <v>1857</v>
      </c>
      <c r="AE261" s="689">
        <v>5510</v>
      </c>
      <c r="AF261" s="690">
        <v>2604</v>
      </c>
      <c r="AG261" s="541" t="s">
        <v>1056</v>
      </c>
      <c r="AH261" s="546"/>
      <c r="AK261" s="777"/>
    </row>
    <row r="262" spans="2:37" s="504" customFormat="1">
      <c r="B262" s="541"/>
      <c r="C262" s="556" t="s">
        <v>210</v>
      </c>
      <c r="D262" s="557"/>
      <c r="E262" s="557"/>
      <c r="F262" s="557"/>
      <c r="G262" s="557"/>
      <c r="H262" s="558"/>
      <c r="I262" s="1012" t="s">
        <v>1858</v>
      </c>
      <c r="J262" s="1013"/>
      <c r="K262" s="1013"/>
      <c r="L262" s="1013"/>
      <c r="M262" s="1013"/>
      <c r="N262" s="1013"/>
      <c r="O262" s="1013"/>
      <c r="P262" s="1013"/>
      <c r="Q262" s="1013"/>
      <c r="R262" s="1013"/>
      <c r="S262" s="1013"/>
      <c r="T262" s="1013"/>
      <c r="U262" s="1013"/>
      <c r="V262" s="1013"/>
      <c r="W262" s="1013"/>
      <c r="X262" s="1013"/>
      <c r="Y262" s="1013"/>
      <c r="Z262" s="1013"/>
      <c r="AA262" s="1013"/>
      <c r="AB262" s="1013"/>
      <c r="AC262" s="1013"/>
      <c r="AD262" s="1013"/>
      <c r="AE262" s="689">
        <v>0</v>
      </c>
      <c r="AF262" s="690">
        <v>0</v>
      </c>
      <c r="AG262" s="541" t="s">
        <v>1056</v>
      </c>
      <c r="AK262" s="777"/>
    </row>
    <row r="263" spans="2:37" s="504" customFormat="1">
      <c r="B263" s="541"/>
      <c r="C263" s="556" t="s">
        <v>211</v>
      </c>
      <c r="D263" s="557"/>
      <c r="E263" s="557"/>
      <c r="F263" s="557"/>
      <c r="G263" s="557"/>
      <c r="H263" s="558"/>
      <c r="I263" s="1012" t="s">
        <v>1859</v>
      </c>
      <c r="J263" s="1013" t="s">
        <v>1860</v>
      </c>
      <c r="K263" s="1013" t="s">
        <v>1860</v>
      </c>
      <c r="L263" s="1013" t="s">
        <v>1860</v>
      </c>
      <c r="M263" s="1013" t="s">
        <v>1860</v>
      </c>
      <c r="N263" s="1013" t="s">
        <v>1860</v>
      </c>
      <c r="O263" s="1013" t="s">
        <v>1860</v>
      </c>
      <c r="P263" s="1013" t="s">
        <v>1860</v>
      </c>
      <c r="Q263" s="1013" t="s">
        <v>1860</v>
      </c>
      <c r="R263" s="1013" t="s">
        <v>1860</v>
      </c>
      <c r="S263" s="1013"/>
      <c r="T263" s="1013"/>
      <c r="U263" s="1013"/>
      <c r="V263" s="1013"/>
      <c r="W263" s="1013" t="s">
        <v>1860</v>
      </c>
      <c r="X263" s="1013" t="s">
        <v>1860</v>
      </c>
      <c r="Y263" s="1013" t="s">
        <v>1860</v>
      </c>
      <c r="Z263" s="1013" t="s">
        <v>1860</v>
      </c>
      <c r="AA263" s="1013" t="s">
        <v>1860</v>
      </c>
      <c r="AB263" s="1013" t="s">
        <v>1860</v>
      </c>
      <c r="AC263" s="1013" t="s">
        <v>1860</v>
      </c>
      <c r="AD263" s="1013" t="s">
        <v>1860</v>
      </c>
      <c r="AE263" s="689">
        <v>0</v>
      </c>
      <c r="AF263" s="690">
        <v>0</v>
      </c>
      <c r="AG263" s="541" t="s">
        <v>1056</v>
      </c>
      <c r="AK263" s="777"/>
    </row>
    <row r="264" spans="2:37" s="504" customFormat="1">
      <c r="B264" s="541"/>
      <c r="C264" s="556" t="s">
        <v>212</v>
      </c>
      <c r="D264" s="557"/>
      <c r="E264" s="557"/>
      <c r="F264" s="557"/>
      <c r="G264" s="557"/>
      <c r="H264" s="558"/>
      <c r="I264" s="1012" t="s">
        <v>1861</v>
      </c>
      <c r="J264" s="1013" t="s">
        <v>1862</v>
      </c>
      <c r="K264" s="1013" t="s">
        <v>1862</v>
      </c>
      <c r="L264" s="1013" t="s">
        <v>1862</v>
      </c>
      <c r="M264" s="1013" t="s">
        <v>1862</v>
      </c>
      <c r="N264" s="1013" t="s">
        <v>1862</v>
      </c>
      <c r="O264" s="1013" t="s">
        <v>1862</v>
      </c>
      <c r="P264" s="1013" t="s">
        <v>1862</v>
      </c>
      <c r="Q264" s="1013" t="s">
        <v>1862</v>
      </c>
      <c r="R264" s="1013" t="s">
        <v>1862</v>
      </c>
      <c r="S264" s="1013"/>
      <c r="T264" s="1013"/>
      <c r="U264" s="1013"/>
      <c r="V264" s="1013"/>
      <c r="W264" s="1013" t="s">
        <v>1862</v>
      </c>
      <c r="X264" s="1013" t="s">
        <v>1862</v>
      </c>
      <c r="Y264" s="1013" t="s">
        <v>1862</v>
      </c>
      <c r="Z264" s="1013" t="s">
        <v>1862</v>
      </c>
      <c r="AA264" s="1013" t="s">
        <v>1862</v>
      </c>
      <c r="AB264" s="1013" t="s">
        <v>1862</v>
      </c>
      <c r="AC264" s="1013" t="s">
        <v>1862</v>
      </c>
      <c r="AD264" s="1013" t="s">
        <v>1862</v>
      </c>
      <c r="AE264" s="689">
        <v>3864</v>
      </c>
      <c r="AF264" s="690">
        <v>731</v>
      </c>
      <c r="AG264" s="541" t="s">
        <v>1056</v>
      </c>
      <c r="AK264" s="777"/>
    </row>
    <row r="265" spans="2:37" s="504" customFormat="1">
      <c r="B265" s="541"/>
      <c r="C265" s="556" t="s">
        <v>218</v>
      </c>
      <c r="D265" s="557"/>
      <c r="E265" s="557"/>
      <c r="F265" s="557"/>
      <c r="G265" s="557"/>
      <c r="H265" s="558"/>
      <c r="I265" s="1012" t="s">
        <v>1863</v>
      </c>
      <c r="J265" s="1013" t="s">
        <v>1864</v>
      </c>
      <c r="K265" s="1013" t="s">
        <v>1864</v>
      </c>
      <c r="L265" s="1013" t="s">
        <v>1864</v>
      </c>
      <c r="M265" s="1013" t="s">
        <v>1864</v>
      </c>
      <c r="N265" s="1013" t="s">
        <v>1864</v>
      </c>
      <c r="O265" s="1013" t="s">
        <v>1864</v>
      </c>
      <c r="P265" s="1013" t="s">
        <v>1864</v>
      </c>
      <c r="Q265" s="1013" t="s">
        <v>1864</v>
      </c>
      <c r="R265" s="1013" t="s">
        <v>1864</v>
      </c>
      <c r="S265" s="1013"/>
      <c r="T265" s="1013"/>
      <c r="U265" s="1013"/>
      <c r="V265" s="1013"/>
      <c r="W265" s="1013" t="s">
        <v>1864</v>
      </c>
      <c r="X265" s="1013" t="s">
        <v>1864</v>
      </c>
      <c r="Y265" s="1013" t="s">
        <v>1864</v>
      </c>
      <c r="Z265" s="1013" t="s">
        <v>1864</v>
      </c>
      <c r="AA265" s="1013" t="s">
        <v>1864</v>
      </c>
      <c r="AB265" s="1013" t="s">
        <v>1864</v>
      </c>
      <c r="AC265" s="1013" t="s">
        <v>1864</v>
      </c>
      <c r="AD265" s="1013" t="s">
        <v>1864</v>
      </c>
      <c r="AE265" s="691">
        <v>0</v>
      </c>
      <c r="AF265" s="692">
        <v>0</v>
      </c>
      <c r="AG265" s="541" t="s">
        <v>1056</v>
      </c>
      <c r="AK265" s="777"/>
    </row>
    <row r="266" spans="2:37" s="504" customFormat="1">
      <c r="B266" s="541"/>
      <c r="C266" s="556" t="s">
        <v>213</v>
      </c>
      <c r="D266" s="557"/>
      <c r="E266" s="557"/>
      <c r="F266" s="557"/>
      <c r="G266" s="557"/>
      <c r="H266" s="558"/>
      <c r="I266" s="1012" t="s">
        <v>1865</v>
      </c>
      <c r="J266" s="1013" t="s">
        <v>1866</v>
      </c>
      <c r="K266" s="1013" t="s">
        <v>1866</v>
      </c>
      <c r="L266" s="1013" t="s">
        <v>1866</v>
      </c>
      <c r="M266" s="1013" t="s">
        <v>1866</v>
      </c>
      <c r="N266" s="1013" t="s">
        <v>1866</v>
      </c>
      <c r="O266" s="1013" t="s">
        <v>1866</v>
      </c>
      <c r="P266" s="1013" t="s">
        <v>1866</v>
      </c>
      <c r="Q266" s="1013" t="s">
        <v>1866</v>
      </c>
      <c r="R266" s="1013" t="s">
        <v>1866</v>
      </c>
      <c r="S266" s="1013"/>
      <c r="T266" s="1013"/>
      <c r="U266" s="1013"/>
      <c r="V266" s="1013"/>
      <c r="W266" s="1013" t="s">
        <v>1866</v>
      </c>
      <c r="X266" s="1013" t="s">
        <v>1866</v>
      </c>
      <c r="Y266" s="1013" t="s">
        <v>1866</v>
      </c>
      <c r="Z266" s="1013" t="s">
        <v>1866</v>
      </c>
      <c r="AA266" s="1013" t="s">
        <v>1866</v>
      </c>
      <c r="AB266" s="1013" t="s">
        <v>1866</v>
      </c>
      <c r="AC266" s="1013" t="s">
        <v>1866</v>
      </c>
      <c r="AD266" s="1013" t="s">
        <v>1866</v>
      </c>
      <c r="AE266" s="691">
        <v>0</v>
      </c>
      <c r="AF266" s="692">
        <v>0</v>
      </c>
      <c r="AG266" s="541" t="s">
        <v>1056</v>
      </c>
      <c r="AK266" s="777"/>
    </row>
    <row r="267" spans="2:37" s="504" customFormat="1">
      <c r="B267" s="541"/>
      <c r="C267" s="556" t="s">
        <v>214</v>
      </c>
      <c r="D267" s="557"/>
      <c r="E267" s="557"/>
      <c r="F267" s="557"/>
      <c r="G267" s="557"/>
      <c r="H267" s="558"/>
      <c r="I267" s="1012" t="s">
        <v>1867</v>
      </c>
      <c r="J267" s="1013" t="s">
        <v>1868</v>
      </c>
      <c r="K267" s="1013" t="s">
        <v>1868</v>
      </c>
      <c r="L267" s="1013" t="s">
        <v>1868</v>
      </c>
      <c r="M267" s="1013" t="s">
        <v>1868</v>
      </c>
      <c r="N267" s="1013" t="s">
        <v>1868</v>
      </c>
      <c r="O267" s="1013" t="s">
        <v>1868</v>
      </c>
      <c r="P267" s="1013" t="s">
        <v>1868</v>
      </c>
      <c r="Q267" s="1013" t="s">
        <v>1868</v>
      </c>
      <c r="R267" s="1013" t="s">
        <v>1868</v>
      </c>
      <c r="S267" s="1013"/>
      <c r="T267" s="1013"/>
      <c r="U267" s="1013"/>
      <c r="V267" s="1013"/>
      <c r="W267" s="1013" t="s">
        <v>1868</v>
      </c>
      <c r="X267" s="1013" t="s">
        <v>1868</v>
      </c>
      <c r="Y267" s="1013" t="s">
        <v>1868</v>
      </c>
      <c r="Z267" s="1013" t="s">
        <v>1868</v>
      </c>
      <c r="AA267" s="1013" t="s">
        <v>1868</v>
      </c>
      <c r="AB267" s="1013" t="s">
        <v>1868</v>
      </c>
      <c r="AC267" s="1013" t="s">
        <v>1868</v>
      </c>
      <c r="AD267" s="1013" t="s">
        <v>1868</v>
      </c>
      <c r="AE267" s="689">
        <v>1646</v>
      </c>
      <c r="AF267" s="690">
        <v>1873</v>
      </c>
      <c r="AG267" s="541" t="s">
        <v>1056</v>
      </c>
      <c r="AK267" s="777"/>
    </row>
    <row r="268" spans="2:37" s="504" customFormat="1">
      <c r="B268" s="541"/>
      <c r="C268" s="553" t="s">
        <v>1869</v>
      </c>
      <c r="D268" s="554"/>
      <c r="E268" s="554"/>
      <c r="F268" s="554"/>
      <c r="G268" s="554"/>
      <c r="H268" s="555"/>
      <c r="I268" s="997" t="s">
        <v>1870</v>
      </c>
      <c r="J268" s="998" t="s">
        <v>1871</v>
      </c>
      <c r="K268" s="998" t="s">
        <v>1871</v>
      </c>
      <c r="L268" s="998" t="s">
        <v>1871</v>
      </c>
      <c r="M268" s="998" t="s">
        <v>1871</v>
      </c>
      <c r="N268" s="998" t="s">
        <v>1871</v>
      </c>
      <c r="O268" s="998" t="s">
        <v>1871</v>
      </c>
      <c r="P268" s="998" t="s">
        <v>1871</v>
      </c>
      <c r="Q268" s="998" t="s">
        <v>1871</v>
      </c>
      <c r="R268" s="998" t="s">
        <v>1871</v>
      </c>
      <c r="S268" s="998"/>
      <c r="T268" s="998"/>
      <c r="U268" s="998"/>
      <c r="V268" s="998"/>
      <c r="W268" s="998" t="s">
        <v>1871</v>
      </c>
      <c r="X268" s="998" t="s">
        <v>1871</v>
      </c>
      <c r="Y268" s="998" t="s">
        <v>1871</v>
      </c>
      <c r="Z268" s="998" t="s">
        <v>1871</v>
      </c>
      <c r="AA268" s="998" t="s">
        <v>1871</v>
      </c>
      <c r="AB268" s="998" t="s">
        <v>1871</v>
      </c>
      <c r="AC268" s="998" t="s">
        <v>1871</v>
      </c>
      <c r="AD268" s="998" t="s">
        <v>1871</v>
      </c>
      <c r="AE268" s="689">
        <v>1020</v>
      </c>
      <c r="AF268" s="690">
        <v>1157</v>
      </c>
      <c r="AG268" s="541" t="s">
        <v>1056</v>
      </c>
      <c r="AH268" s="546"/>
      <c r="AI268" s="612"/>
      <c r="AK268" s="777"/>
    </row>
    <row r="269" spans="2:37" s="504" customFormat="1" ht="29.25" customHeight="1">
      <c r="B269" s="541" t="s">
        <v>1208</v>
      </c>
      <c r="C269" s="556" t="s">
        <v>215</v>
      </c>
      <c r="D269" s="557"/>
      <c r="E269" s="557"/>
      <c r="F269" s="557"/>
      <c r="G269" s="557"/>
      <c r="H269" s="558"/>
      <c r="I269" s="1012" t="s">
        <v>1872</v>
      </c>
      <c r="J269" s="1013" t="s">
        <v>1873</v>
      </c>
      <c r="K269" s="1013" t="s">
        <v>1873</v>
      </c>
      <c r="L269" s="1013" t="s">
        <v>1873</v>
      </c>
      <c r="M269" s="1013" t="s">
        <v>1873</v>
      </c>
      <c r="N269" s="1013" t="s">
        <v>1873</v>
      </c>
      <c r="O269" s="1013" t="s">
        <v>1873</v>
      </c>
      <c r="P269" s="1013" t="s">
        <v>1873</v>
      </c>
      <c r="Q269" s="1013" t="s">
        <v>1873</v>
      </c>
      <c r="R269" s="1013" t="s">
        <v>1873</v>
      </c>
      <c r="S269" s="1013"/>
      <c r="T269" s="1013"/>
      <c r="U269" s="1013"/>
      <c r="V269" s="1013"/>
      <c r="W269" s="1013" t="s">
        <v>1873</v>
      </c>
      <c r="X269" s="1013" t="s">
        <v>1873</v>
      </c>
      <c r="Y269" s="1013" t="s">
        <v>1873</v>
      </c>
      <c r="Z269" s="1013" t="s">
        <v>1873</v>
      </c>
      <c r="AA269" s="1013" t="s">
        <v>1873</v>
      </c>
      <c r="AB269" s="1013" t="s">
        <v>1873</v>
      </c>
      <c r="AC269" s="1013" t="s">
        <v>1873</v>
      </c>
      <c r="AD269" s="1013" t="s">
        <v>1873</v>
      </c>
      <c r="AE269" s="689">
        <v>297</v>
      </c>
      <c r="AF269" s="690">
        <v>269</v>
      </c>
      <c r="AG269" s="541" t="s">
        <v>1056</v>
      </c>
      <c r="AK269" s="777"/>
    </row>
    <row r="270" spans="2:37" s="504" customFormat="1" ht="29.25" customHeight="1">
      <c r="B270" s="541"/>
      <c r="C270" s="556" t="s">
        <v>216</v>
      </c>
      <c r="D270" s="557"/>
      <c r="E270" s="557"/>
      <c r="F270" s="557"/>
      <c r="G270" s="557"/>
      <c r="H270" s="558"/>
      <c r="I270" s="1012" t="s">
        <v>1874</v>
      </c>
      <c r="J270" s="1013" t="s">
        <v>1875</v>
      </c>
      <c r="K270" s="1013" t="s">
        <v>1875</v>
      </c>
      <c r="L270" s="1013" t="s">
        <v>1875</v>
      </c>
      <c r="M270" s="1013" t="s">
        <v>1875</v>
      </c>
      <c r="N270" s="1013" t="s">
        <v>1875</v>
      </c>
      <c r="O270" s="1013" t="s">
        <v>1875</v>
      </c>
      <c r="P270" s="1013" t="s">
        <v>1875</v>
      </c>
      <c r="Q270" s="1013" t="s">
        <v>1875</v>
      </c>
      <c r="R270" s="1013" t="s">
        <v>1875</v>
      </c>
      <c r="S270" s="1013"/>
      <c r="T270" s="1013"/>
      <c r="U270" s="1013"/>
      <c r="V270" s="1013"/>
      <c r="W270" s="1013" t="s">
        <v>1875</v>
      </c>
      <c r="X270" s="1013" t="s">
        <v>1875</v>
      </c>
      <c r="Y270" s="1013" t="s">
        <v>1875</v>
      </c>
      <c r="Z270" s="1013" t="s">
        <v>1875</v>
      </c>
      <c r="AA270" s="1013" t="s">
        <v>1875</v>
      </c>
      <c r="AB270" s="1013" t="s">
        <v>1875</v>
      </c>
      <c r="AC270" s="1013" t="s">
        <v>1875</v>
      </c>
      <c r="AD270" s="1013" t="s">
        <v>1875</v>
      </c>
      <c r="AE270" s="689">
        <v>0</v>
      </c>
      <c r="AF270" s="690">
        <v>0</v>
      </c>
      <c r="AG270" s="541" t="s">
        <v>1056</v>
      </c>
      <c r="AK270" s="777"/>
    </row>
    <row r="271" spans="2:37" s="504" customFormat="1" ht="27" customHeight="1">
      <c r="B271" s="541" t="s">
        <v>1183</v>
      </c>
      <c r="C271" s="556" t="s">
        <v>217</v>
      </c>
      <c r="D271" s="557"/>
      <c r="E271" s="557"/>
      <c r="F271" s="557"/>
      <c r="G271" s="557"/>
      <c r="H271" s="558"/>
      <c r="I271" s="1012" t="s">
        <v>1876</v>
      </c>
      <c r="J271" s="1013" t="s">
        <v>1877</v>
      </c>
      <c r="K271" s="1013" t="s">
        <v>1877</v>
      </c>
      <c r="L271" s="1013" t="s">
        <v>1877</v>
      </c>
      <c r="M271" s="1013" t="s">
        <v>1877</v>
      </c>
      <c r="N271" s="1013" t="s">
        <v>1877</v>
      </c>
      <c r="O271" s="1013" t="s">
        <v>1877</v>
      </c>
      <c r="P271" s="1013" t="s">
        <v>1877</v>
      </c>
      <c r="Q271" s="1013" t="s">
        <v>1877</v>
      </c>
      <c r="R271" s="1013" t="s">
        <v>1877</v>
      </c>
      <c r="S271" s="1013"/>
      <c r="T271" s="1013"/>
      <c r="U271" s="1013"/>
      <c r="V271" s="1013"/>
      <c r="W271" s="1013" t="s">
        <v>1877</v>
      </c>
      <c r="X271" s="1013" t="s">
        <v>1877</v>
      </c>
      <c r="Y271" s="1013" t="s">
        <v>1877</v>
      </c>
      <c r="Z271" s="1013" t="s">
        <v>1877</v>
      </c>
      <c r="AA271" s="1013" t="s">
        <v>1877</v>
      </c>
      <c r="AB271" s="1013" t="s">
        <v>1877</v>
      </c>
      <c r="AC271" s="1013" t="s">
        <v>1877</v>
      </c>
      <c r="AD271" s="1013" t="s">
        <v>1877</v>
      </c>
      <c r="AE271" s="689">
        <v>723</v>
      </c>
      <c r="AF271" s="690">
        <v>888</v>
      </c>
      <c r="AG271" s="541" t="s">
        <v>1056</v>
      </c>
      <c r="AK271" s="777"/>
    </row>
    <row r="272" spans="2:37" s="504" customFormat="1">
      <c r="B272" s="541"/>
      <c r="C272" s="548" t="s">
        <v>1878</v>
      </c>
      <c r="D272" s="549"/>
      <c r="E272" s="549"/>
      <c r="F272" s="549"/>
      <c r="G272" s="549"/>
      <c r="H272" s="550"/>
      <c r="I272" s="995" t="s">
        <v>1879</v>
      </c>
      <c r="J272" s="996" t="s">
        <v>1880</v>
      </c>
      <c r="K272" s="996" t="s">
        <v>1880</v>
      </c>
      <c r="L272" s="996" t="s">
        <v>1880</v>
      </c>
      <c r="M272" s="996" t="s">
        <v>1880</v>
      </c>
      <c r="N272" s="996" t="s">
        <v>1880</v>
      </c>
      <c r="O272" s="996" t="s">
        <v>1880</v>
      </c>
      <c r="P272" s="996" t="s">
        <v>1880</v>
      </c>
      <c r="Q272" s="996" t="s">
        <v>1880</v>
      </c>
      <c r="R272" s="996" t="s">
        <v>1880</v>
      </c>
      <c r="S272" s="996"/>
      <c r="T272" s="996"/>
      <c r="U272" s="996"/>
      <c r="V272" s="996"/>
      <c r="W272" s="996" t="s">
        <v>1880</v>
      </c>
      <c r="X272" s="996" t="s">
        <v>1880</v>
      </c>
      <c r="Y272" s="996" t="s">
        <v>1880</v>
      </c>
      <c r="Z272" s="996" t="s">
        <v>1880</v>
      </c>
      <c r="AA272" s="996" t="s">
        <v>1880</v>
      </c>
      <c r="AB272" s="996" t="s">
        <v>1880</v>
      </c>
      <c r="AC272" s="996" t="s">
        <v>1880</v>
      </c>
      <c r="AD272" s="996" t="s">
        <v>1880</v>
      </c>
      <c r="AE272" s="688">
        <v>18411</v>
      </c>
      <c r="AF272" s="693">
        <v>15851</v>
      </c>
      <c r="AG272" s="541" t="s">
        <v>1056</v>
      </c>
      <c r="AH272" s="546"/>
      <c r="AK272" s="777"/>
    </row>
    <row r="273" spans="2:37" s="504" customFormat="1" ht="30.75" customHeight="1">
      <c r="B273" s="573" t="s">
        <v>1208</v>
      </c>
      <c r="C273" s="553" t="s">
        <v>219</v>
      </c>
      <c r="D273" s="554"/>
      <c r="E273" s="554"/>
      <c r="F273" s="554"/>
      <c r="G273" s="554"/>
      <c r="H273" s="555"/>
      <c r="I273" s="997" t="s">
        <v>1881</v>
      </c>
      <c r="J273" s="998" t="s">
        <v>1882</v>
      </c>
      <c r="K273" s="998" t="s">
        <v>1882</v>
      </c>
      <c r="L273" s="998" t="s">
        <v>1882</v>
      </c>
      <c r="M273" s="998" t="s">
        <v>1882</v>
      </c>
      <c r="N273" s="998" t="s">
        <v>1882</v>
      </c>
      <c r="O273" s="998" t="s">
        <v>1882</v>
      </c>
      <c r="P273" s="998" t="s">
        <v>1882</v>
      </c>
      <c r="Q273" s="998" t="s">
        <v>1882</v>
      </c>
      <c r="R273" s="998" t="s">
        <v>1882</v>
      </c>
      <c r="S273" s="998"/>
      <c r="T273" s="998"/>
      <c r="U273" s="998"/>
      <c r="V273" s="998"/>
      <c r="W273" s="998" t="s">
        <v>1882</v>
      </c>
      <c r="X273" s="998" t="s">
        <v>1882</v>
      </c>
      <c r="Y273" s="998" t="s">
        <v>1882</v>
      </c>
      <c r="Z273" s="998" t="s">
        <v>1882</v>
      </c>
      <c r="AA273" s="998" t="s">
        <v>1882</v>
      </c>
      <c r="AB273" s="998" t="s">
        <v>1882</v>
      </c>
      <c r="AC273" s="998" t="s">
        <v>1882</v>
      </c>
      <c r="AD273" s="998" t="s">
        <v>1882</v>
      </c>
      <c r="AE273" s="689">
        <v>768</v>
      </c>
      <c r="AF273" s="690">
        <v>1047</v>
      </c>
      <c r="AG273" s="541" t="s">
        <v>1056</v>
      </c>
      <c r="AK273" s="777"/>
    </row>
    <row r="274" spans="2:37" s="504" customFormat="1" ht="28.5" customHeight="1">
      <c r="B274" s="541"/>
      <c r="C274" s="553" t="s">
        <v>220</v>
      </c>
      <c r="D274" s="554"/>
      <c r="E274" s="554"/>
      <c r="F274" s="554"/>
      <c r="G274" s="554"/>
      <c r="H274" s="555"/>
      <c r="I274" s="997" t="s">
        <v>1883</v>
      </c>
      <c r="J274" s="998" t="s">
        <v>1884</v>
      </c>
      <c r="K274" s="998" t="s">
        <v>1884</v>
      </c>
      <c r="L274" s="998" t="s">
        <v>1884</v>
      </c>
      <c r="M274" s="998" t="s">
        <v>1884</v>
      </c>
      <c r="N274" s="998" t="s">
        <v>1884</v>
      </c>
      <c r="O274" s="998" t="s">
        <v>1884</v>
      </c>
      <c r="P274" s="998" t="s">
        <v>1884</v>
      </c>
      <c r="Q274" s="998" t="s">
        <v>1884</v>
      </c>
      <c r="R274" s="998" t="s">
        <v>1884</v>
      </c>
      <c r="S274" s="998"/>
      <c r="T274" s="998"/>
      <c r="U274" s="998"/>
      <c r="V274" s="998"/>
      <c r="W274" s="998" t="s">
        <v>1884</v>
      </c>
      <c r="X274" s="998" t="s">
        <v>1884</v>
      </c>
      <c r="Y274" s="998" t="s">
        <v>1884</v>
      </c>
      <c r="Z274" s="998" t="s">
        <v>1884</v>
      </c>
      <c r="AA274" s="998" t="s">
        <v>1884</v>
      </c>
      <c r="AB274" s="998" t="s">
        <v>1884</v>
      </c>
      <c r="AC274" s="998" t="s">
        <v>1884</v>
      </c>
      <c r="AD274" s="998" t="s">
        <v>1884</v>
      </c>
      <c r="AE274" s="689">
        <v>703</v>
      </c>
      <c r="AF274" s="690">
        <v>1089</v>
      </c>
      <c r="AG274" s="541" t="s">
        <v>1056</v>
      </c>
      <c r="AK274" s="777"/>
    </row>
    <row r="275" spans="2:37" s="504" customFormat="1">
      <c r="B275" s="541"/>
      <c r="C275" s="553" t="s">
        <v>221</v>
      </c>
      <c r="D275" s="554"/>
      <c r="E275" s="554"/>
      <c r="F275" s="554"/>
      <c r="G275" s="554"/>
      <c r="H275" s="555"/>
      <c r="I275" s="997" t="s">
        <v>1885</v>
      </c>
      <c r="J275" s="998" t="s">
        <v>1886</v>
      </c>
      <c r="K275" s="998" t="s">
        <v>1886</v>
      </c>
      <c r="L275" s="998" t="s">
        <v>1886</v>
      </c>
      <c r="M275" s="998" t="s">
        <v>1886</v>
      </c>
      <c r="N275" s="998" t="s">
        <v>1886</v>
      </c>
      <c r="O275" s="998" t="s">
        <v>1886</v>
      </c>
      <c r="P275" s="998" t="s">
        <v>1886</v>
      </c>
      <c r="Q275" s="998" t="s">
        <v>1886</v>
      </c>
      <c r="R275" s="998" t="s">
        <v>1886</v>
      </c>
      <c r="S275" s="998"/>
      <c r="T275" s="998"/>
      <c r="U275" s="998"/>
      <c r="V275" s="998"/>
      <c r="W275" s="998" t="s">
        <v>1886</v>
      </c>
      <c r="X275" s="998" t="s">
        <v>1886</v>
      </c>
      <c r="Y275" s="998" t="s">
        <v>1886</v>
      </c>
      <c r="Z275" s="998" t="s">
        <v>1886</v>
      </c>
      <c r="AA275" s="998" t="s">
        <v>1886</v>
      </c>
      <c r="AB275" s="998" t="s">
        <v>1886</v>
      </c>
      <c r="AC275" s="998" t="s">
        <v>1886</v>
      </c>
      <c r="AD275" s="998" t="s">
        <v>1886</v>
      </c>
      <c r="AE275" s="689">
        <v>100</v>
      </c>
      <c r="AF275" s="690">
        <v>69</v>
      </c>
      <c r="AG275" s="541" t="s">
        <v>1056</v>
      </c>
      <c r="AK275" s="777"/>
    </row>
    <row r="276" spans="2:37" s="504" customFormat="1">
      <c r="B276" s="573"/>
      <c r="C276" s="553" t="s">
        <v>222</v>
      </c>
      <c r="D276" s="554"/>
      <c r="E276" s="554"/>
      <c r="F276" s="554"/>
      <c r="G276" s="554"/>
      <c r="H276" s="555"/>
      <c r="I276" s="997" t="s">
        <v>1887</v>
      </c>
      <c r="J276" s="998" t="s">
        <v>1888</v>
      </c>
      <c r="K276" s="998" t="s">
        <v>1888</v>
      </c>
      <c r="L276" s="998" t="s">
        <v>1888</v>
      </c>
      <c r="M276" s="998" t="s">
        <v>1888</v>
      </c>
      <c r="N276" s="998" t="s">
        <v>1888</v>
      </c>
      <c r="O276" s="998" t="s">
        <v>1888</v>
      </c>
      <c r="P276" s="998" t="s">
        <v>1888</v>
      </c>
      <c r="Q276" s="998" t="s">
        <v>1888</v>
      </c>
      <c r="R276" s="998" t="s">
        <v>1888</v>
      </c>
      <c r="S276" s="998"/>
      <c r="T276" s="998"/>
      <c r="U276" s="998"/>
      <c r="V276" s="998"/>
      <c r="W276" s="998" t="s">
        <v>1888</v>
      </c>
      <c r="X276" s="998" t="s">
        <v>1888</v>
      </c>
      <c r="Y276" s="998" t="s">
        <v>1888</v>
      </c>
      <c r="Z276" s="998" t="s">
        <v>1888</v>
      </c>
      <c r="AA276" s="998" t="s">
        <v>1888</v>
      </c>
      <c r="AB276" s="998" t="s">
        <v>1888</v>
      </c>
      <c r="AC276" s="998" t="s">
        <v>1888</v>
      </c>
      <c r="AD276" s="998" t="s">
        <v>1888</v>
      </c>
      <c r="AE276" s="689">
        <v>16840</v>
      </c>
      <c r="AF276" s="690">
        <v>13646</v>
      </c>
      <c r="AG276" s="541" t="s">
        <v>1056</v>
      </c>
      <c r="AI276" s="612"/>
      <c r="AK276" s="777"/>
    </row>
    <row r="277" spans="2:37" s="504" customFormat="1">
      <c r="B277" s="573"/>
      <c r="C277" s="553" t="s">
        <v>223</v>
      </c>
      <c r="D277" s="554"/>
      <c r="E277" s="554"/>
      <c r="F277" s="554"/>
      <c r="G277" s="554"/>
      <c r="H277" s="555"/>
      <c r="I277" s="997" t="s">
        <v>1889</v>
      </c>
      <c r="J277" s="998" t="s">
        <v>1888</v>
      </c>
      <c r="K277" s="998" t="s">
        <v>1888</v>
      </c>
      <c r="L277" s="998" t="s">
        <v>1888</v>
      </c>
      <c r="M277" s="998" t="s">
        <v>1888</v>
      </c>
      <c r="N277" s="998" t="s">
        <v>1888</v>
      </c>
      <c r="O277" s="998" t="s">
        <v>1888</v>
      </c>
      <c r="P277" s="998" t="s">
        <v>1888</v>
      </c>
      <c r="Q277" s="998" t="s">
        <v>1888</v>
      </c>
      <c r="R277" s="998" t="s">
        <v>1888</v>
      </c>
      <c r="S277" s="998"/>
      <c r="T277" s="998"/>
      <c r="U277" s="998"/>
      <c r="V277" s="998"/>
      <c r="W277" s="998" t="s">
        <v>1888</v>
      </c>
      <c r="X277" s="998" t="s">
        <v>1888</v>
      </c>
      <c r="Y277" s="998" t="s">
        <v>1888</v>
      </c>
      <c r="Z277" s="998" t="s">
        <v>1888</v>
      </c>
      <c r="AA277" s="998" t="s">
        <v>1888</v>
      </c>
      <c r="AB277" s="998" t="s">
        <v>1888</v>
      </c>
      <c r="AC277" s="998" t="s">
        <v>1888</v>
      </c>
      <c r="AD277" s="998" t="s">
        <v>1888</v>
      </c>
      <c r="AE277" s="689">
        <v>0</v>
      </c>
      <c r="AF277" s="690">
        <v>0</v>
      </c>
      <c r="AG277" s="541" t="s">
        <v>1056</v>
      </c>
      <c r="AK277" s="777"/>
    </row>
    <row r="278" spans="2:37" s="504" customFormat="1">
      <c r="B278" s="573" t="s">
        <v>1186</v>
      </c>
      <c r="C278" s="548" t="s">
        <v>224</v>
      </c>
      <c r="D278" s="549"/>
      <c r="E278" s="549"/>
      <c r="F278" s="549"/>
      <c r="G278" s="549"/>
      <c r="H278" s="550"/>
      <c r="I278" s="995" t="s">
        <v>1890</v>
      </c>
      <c r="J278" s="996" t="s">
        <v>1880</v>
      </c>
      <c r="K278" s="996" t="s">
        <v>1880</v>
      </c>
      <c r="L278" s="996" t="s">
        <v>1880</v>
      </c>
      <c r="M278" s="996" t="s">
        <v>1880</v>
      </c>
      <c r="N278" s="996" t="s">
        <v>1880</v>
      </c>
      <c r="O278" s="996" t="s">
        <v>1880</v>
      </c>
      <c r="P278" s="996" t="s">
        <v>1880</v>
      </c>
      <c r="Q278" s="996" t="s">
        <v>1880</v>
      </c>
      <c r="R278" s="996" t="s">
        <v>1880</v>
      </c>
      <c r="S278" s="996"/>
      <c r="T278" s="996"/>
      <c r="U278" s="996"/>
      <c r="V278" s="996"/>
      <c r="W278" s="996" t="s">
        <v>1880</v>
      </c>
      <c r="X278" s="996" t="s">
        <v>1880</v>
      </c>
      <c r="Y278" s="996" t="s">
        <v>1880</v>
      </c>
      <c r="Z278" s="996" t="s">
        <v>1880</v>
      </c>
      <c r="AA278" s="996" t="s">
        <v>1880</v>
      </c>
      <c r="AB278" s="996" t="s">
        <v>1880</v>
      </c>
      <c r="AC278" s="996" t="s">
        <v>1880</v>
      </c>
      <c r="AD278" s="996" t="s">
        <v>1880</v>
      </c>
      <c r="AE278" s="703">
        <v>0</v>
      </c>
      <c r="AF278" s="704">
        <v>0</v>
      </c>
      <c r="AG278" s="541" t="s">
        <v>1056</v>
      </c>
      <c r="AK278" s="777"/>
    </row>
    <row r="279" spans="2:37" s="504" customFormat="1">
      <c r="B279" s="573"/>
      <c r="C279" s="542" t="s">
        <v>1891</v>
      </c>
      <c r="D279" s="543"/>
      <c r="E279" s="543"/>
      <c r="F279" s="543"/>
      <c r="G279" s="543"/>
      <c r="H279" s="544"/>
      <c r="I279" s="993" t="s">
        <v>1892</v>
      </c>
      <c r="J279" s="994" t="s">
        <v>1892</v>
      </c>
      <c r="K279" s="994" t="s">
        <v>1892</v>
      </c>
      <c r="L279" s="994" t="s">
        <v>1892</v>
      </c>
      <c r="M279" s="994" t="s">
        <v>1892</v>
      </c>
      <c r="N279" s="994" t="s">
        <v>1892</v>
      </c>
      <c r="O279" s="994" t="s">
        <v>1892</v>
      </c>
      <c r="P279" s="994" t="s">
        <v>1892</v>
      </c>
      <c r="Q279" s="994" t="s">
        <v>1892</v>
      </c>
      <c r="R279" s="994" t="s">
        <v>1892</v>
      </c>
      <c r="S279" s="994"/>
      <c r="T279" s="994"/>
      <c r="U279" s="994"/>
      <c r="V279" s="994"/>
      <c r="W279" s="994" t="s">
        <v>1892</v>
      </c>
      <c r="X279" s="994" t="s">
        <v>1892</v>
      </c>
      <c r="Y279" s="994" t="s">
        <v>1892</v>
      </c>
      <c r="Z279" s="994" t="s">
        <v>1892</v>
      </c>
      <c r="AA279" s="994" t="s">
        <v>1892</v>
      </c>
      <c r="AB279" s="994" t="s">
        <v>1892</v>
      </c>
      <c r="AC279" s="994" t="s">
        <v>1892</v>
      </c>
      <c r="AD279" s="994" t="s">
        <v>1892</v>
      </c>
      <c r="AE279" s="688">
        <v>19390</v>
      </c>
      <c r="AF279" s="693">
        <v>23827</v>
      </c>
      <c r="AG279" s="541" t="s">
        <v>1056</v>
      </c>
      <c r="AH279" s="546"/>
      <c r="AK279" s="777"/>
    </row>
    <row r="280" spans="2:37" s="504" customFormat="1">
      <c r="B280" s="541"/>
      <c r="C280" s="548" t="s">
        <v>1893</v>
      </c>
      <c r="D280" s="549"/>
      <c r="E280" s="549"/>
      <c r="F280" s="549"/>
      <c r="G280" s="549"/>
      <c r="H280" s="550"/>
      <c r="I280" s="995" t="s">
        <v>1894</v>
      </c>
      <c r="J280" s="996" t="s">
        <v>1894</v>
      </c>
      <c r="K280" s="996" t="s">
        <v>1894</v>
      </c>
      <c r="L280" s="996" t="s">
        <v>1894</v>
      </c>
      <c r="M280" s="996" t="s">
        <v>1894</v>
      </c>
      <c r="N280" s="996" t="s">
        <v>1894</v>
      </c>
      <c r="O280" s="996" t="s">
        <v>1894</v>
      </c>
      <c r="P280" s="996" t="s">
        <v>1894</v>
      </c>
      <c r="Q280" s="996" t="s">
        <v>1894</v>
      </c>
      <c r="R280" s="996" t="s">
        <v>1894</v>
      </c>
      <c r="S280" s="996"/>
      <c r="T280" s="996"/>
      <c r="U280" s="996"/>
      <c r="V280" s="996"/>
      <c r="W280" s="996" t="s">
        <v>1894</v>
      </c>
      <c r="X280" s="996" t="s">
        <v>1894</v>
      </c>
      <c r="Y280" s="996" t="s">
        <v>1894</v>
      </c>
      <c r="Z280" s="996" t="s">
        <v>1894</v>
      </c>
      <c r="AA280" s="996" t="s">
        <v>1894</v>
      </c>
      <c r="AB280" s="996" t="s">
        <v>1894</v>
      </c>
      <c r="AC280" s="996" t="s">
        <v>1894</v>
      </c>
      <c r="AD280" s="996" t="s">
        <v>1894</v>
      </c>
      <c r="AE280" s="688">
        <v>19256</v>
      </c>
      <c r="AF280" s="693">
        <v>23618</v>
      </c>
      <c r="AG280" s="541" t="s">
        <v>1056</v>
      </c>
      <c r="AH280" s="546"/>
      <c r="AI280" s="617"/>
      <c r="AK280" s="777"/>
    </row>
    <row r="281" spans="2:37" s="504" customFormat="1">
      <c r="B281" s="541"/>
      <c r="C281" s="553" t="s">
        <v>225</v>
      </c>
      <c r="D281" s="554"/>
      <c r="E281" s="554"/>
      <c r="F281" s="554"/>
      <c r="G281" s="554"/>
      <c r="H281" s="555"/>
      <c r="I281" s="997" t="s">
        <v>1895</v>
      </c>
      <c r="J281" s="998" t="s">
        <v>1895</v>
      </c>
      <c r="K281" s="998" t="s">
        <v>1895</v>
      </c>
      <c r="L281" s="998" t="s">
        <v>1895</v>
      </c>
      <c r="M281" s="998" t="s">
        <v>1895</v>
      </c>
      <c r="N281" s="998" t="s">
        <v>1895</v>
      </c>
      <c r="O281" s="998" t="s">
        <v>1895</v>
      </c>
      <c r="P281" s="998" t="s">
        <v>1895</v>
      </c>
      <c r="Q281" s="998" t="s">
        <v>1895</v>
      </c>
      <c r="R281" s="998" t="s">
        <v>1895</v>
      </c>
      <c r="S281" s="998"/>
      <c r="T281" s="998"/>
      <c r="U281" s="998"/>
      <c r="V281" s="998"/>
      <c r="W281" s="998" t="s">
        <v>1895</v>
      </c>
      <c r="X281" s="998" t="s">
        <v>1895</v>
      </c>
      <c r="Y281" s="998" t="s">
        <v>1895</v>
      </c>
      <c r="Z281" s="998" t="s">
        <v>1895</v>
      </c>
      <c r="AA281" s="998" t="s">
        <v>1895</v>
      </c>
      <c r="AB281" s="998" t="s">
        <v>1895</v>
      </c>
      <c r="AC281" s="998" t="s">
        <v>1895</v>
      </c>
      <c r="AD281" s="998" t="s">
        <v>1895</v>
      </c>
      <c r="AE281" s="689">
        <v>239</v>
      </c>
      <c r="AF281" s="690">
        <v>285</v>
      </c>
      <c r="AG281" s="541" t="s">
        <v>1056</v>
      </c>
      <c r="AK281" s="777"/>
    </row>
    <row r="282" spans="2:37" s="504" customFormat="1">
      <c r="B282" s="541"/>
      <c r="C282" s="553" t="s">
        <v>226</v>
      </c>
      <c r="D282" s="554"/>
      <c r="E282" s="554"/>
      <c r="F282" s="554"/>
      <c r="G282" s="554"/>
      <c r="H282" s="555"/>
      <c r="I282" s="997" t="s">
        <v>1896</v>
      </c>
      <c r="J282" s="998" t="s">
        <v>1896</v>
      </c>
      <c r="K282" s="998" t="s">
        <v>1896</v>
      </c>
      <c r="L282" s="998" t="s">
        <v>1896</v>
      </c>
      <c r="M282" s="998" t="s">
        <v>1896</v>
      </c>
      <c r="N282" s="998" t="s">
        <v>1896</v>
      </c>
      <c r="O282" s="998" t="s">
        <v>1896</v>
      </c>
      <c r="P282" s="998" t="s">
        <v>1896</v>
      </c>
      <c r="Q282" s="998" t="s">
        <v>1896</v>
      </c>
      <c r="R282" s="998" t="s">
        <v>1896</v>
      </c>
      <c r="S282" s="998"/>
      <c r="T282" s="998"/>
      <c r="U282" s="998"/>
      <c r="V282" s="998"/>
      <c r="W282" s="998" t="s">
        <v>1896</v>
      </c>
      <c r="X282" s="998" t="s">
        <v>1896</v>
      </c>
      <c r="Y282" s="998" t="s">
        <v>1896</v>
      </c>
      <c r="Z282" s="998" t="s">
        <v>1896</v>
      </c>
      <c r="AA282" s="998" t="s">
        <v>1896</v>
      </c>
      <c r="AB282" s="998" t="s">
        <v>1896</v>
      </c>
      <c r="AC282" s="998" t="s">
        <v>1896</v>
      </c>
      <c r="AD282" s="998" t="s">
        <v>1896</v>
      </c>
      <c r="AE282" s="689">
        <v>3211</v>
      </c>
      <c r="AF282" s="690">
        <v>3173</v>
      </c>
      <c r="AG282" s="541" t="s">
        <v>1056</v>
      </c>
      <c r="AK282" s="777"/>
    </row>
    <row r="283" spans="2:37" s="504" customFormat="1">
      <c r="B283" s="541"/>
      <c r="C283" s="553" t="s">
        <v>227</v>
      </c>
      <c r="D283" s="554"/>
      <c r="E283" s="554"/>
      <c r="F283" s="554"/>
      <c r="G283" s="554"/>
      <c r="H283" s="555"/>
      <c r="I283" s="997" t="s">
        <v>1897</v>
      </c>
      <c r="J283" s="998" t="s">
        <v>1897</v>
      </c>
      <c r="K283" s="998" t="s">
        <v>1897</v>
      </c>
      <c r="L283" s="998" t="s">
        <v>1897</v>
      </c>
      <c r="M283" s="998" t="s">
        <v>1897</v>
      </c>
      <c r="N283" s="998" t="s">
        <v>1897</v>
      </c>
      <c r="O283" s="998" t="s">
        <v>1897</v>
      </c>
      <c r="P283" s="998" t="s">
        <v>1897</v>
      </c>
      <c r="Q283" s="998" t="s">
        <v>1897</v>
      </c>
      <c r="R283" s="998" t="s">
        <v>1897</v>
      </c>
      <c r="S283" s="998"/>
      <c r="T283" s="998"/>
      <c r="U283" s="998"/>
      <c r="V283" s="998"/>
      <c r="W283" s="998" t="s">
        <v>1897</v>
      </c>
      <c r="X283" s="998" t="s">
        <v>1897</v>
      </c>
      <c r="Y283" s="998" t="s">
        <v>1897</v>
      </c>
      <c r="Z283" s="998" t="s">
        <v>1897</v>
      </c>
      <c r="AA283" s="998" t="s">
        <v>1897</v>
      </c>
      <c r="AB283" s="998" t="s">
        <v>1897</v>
      </c>
      <c r="AC283" s="998" t="s">
        <v>1897</v>
      </c>
      <c r="AD283" s="998" t="s">
        <v>1897</v>
      </c>
      <c r="AE283" s="689">
        <v>2565</v>
      </c>
      <c r="AF283" s="690">
        <v>2828</v>
      </c>
      <c r="AG283" s="541" t="s">
        <v>1056</v>
      </c>
      <c r="AK283" s="777"/>
    </row>
    <row r="284" spans="2:37" s="504" customFormat="1">
      <c r="B284" s="541"/>
      <c r="C284" s="553" t="s">
        <v>228</v>
      </c>
      <c r="D284" s="554"/>
      <c r="E284" s="554"/>
      <c r="F284" s="554"/>
      <c r="G284" s="554"/>
      <c r="H284" s="555"/>
      <c r="I284" s="997" t="s">
        <v>1898</v>
      </c>
      <c r="J284" s="998" t="s">
        <v>1898</v>
      </c>
      <c r="K284" s="998" t="s">
        <v>1898</v>
      </c>
      <c r="L284" s="998" t="s">
        <v>1898</v>
      </c>
      <c r="M284" s="998" t="s">
        <v>1898</v>
      </c>
      <c r="N284" s="998" t="s">
        <v>1898</v>
      </c>
      <c r="O284" s="998" t="s">
        <v>1898</v>
      </c>
      <c r="P284" s="998" t="s">
        <v>1898</v>
      </c>
      <c r="Q284" s="998" t="s">
        <v>1898</v>
      </c>
      <c r="R284" s="998" t="s">
        <v>1898</v>
      </c>
      <c r="S284" s="998"/>
      <c r="T284" s="998"/>
      <c r="U284" s="998"/>
      <c r="V284" s="998"/>
      <c r="W284" s="998" t="s">
        <v>1898</v>
      </c>
      <c r="X284" s="998" t="s">
        <v>1898</v>
      </c>
      <c r="Y284" s="998" t="s">
        <v>1898</v>
      </c>
      <c r="Z284" s="998" t="s">
        <v>1898</v>
      </c>
      <c r="AA284" s="998" t="s">
        <v>1898</v>
      </c>
      <c r="AB284" s="998" t="s">
        <v>1898</v>
      </c>
      <c r="AC284" s="998" t="s">
        <v>1898</v>
      </c>
      <c r="AD284" s="998" t="s">
        <v>1898</v>
      </c>
      <c r="AE284" s="691">
        <v>0</v>
      </c>
      <c r="AF284" s="692">
        <v>0</v>
      </c>
      <c r="AG284" s="541" t="s">
        <v>1056</v>
      </c>
      <c r="AK284" s="777"/>
    </row>
    <row r="285" spans="2:37" s="504" customFormat="1">
      <c r="B285" s="541"/>
      <c r="C285" s="553" t="s">
        <v>229</v>
      </c>
      <c r="D285" s="554"/>
      <c r="E285" s="554"/>
      <c r="F285" s="554"/>
      <c r="G285" s="554"/>
      <c r="H285" s="555"/>
      <c r="I285" s="997" t="s">
        <v>1899</v>
      </c>
      <c r="J285" s="998" t="s">
        <v>1900</v>
      </c>
      <c r="K285" s="998" t="s">
        <v>1900</v>
      </c>
      <c r="L285" s="998" t="s">
        <v>1900</v>
      </c>
      <c r="M285" s="998" t="s">
        <v>1900</v>
      </c>
      <c r="N285" s="998" t="s">
        <v>1900</v>
      </c>
      <c r="O285" s="998" t="s">
        <v>1900</v>
      </c>
      <c r="P285" s="998" t="s">
        <v>1900</v>
      </c>
      <c r="Q285" s="998" t="s">
        <v>1900</v>
      </c>
      <c r="R285" s="998" t="s">
        <v>1900</v>
      </c>
      <c r="S285" s="998"/>
      <c r="T285" s="998"/>
      <c r="U285" s="998"/>
      <c r="V285" s="998"/>
      <c r="W285" s="998" t="s">
        <v>1900</v>
      </c>
      <c r="X285" s="998" t="s">
        <v>1900</v>
      </c>
      <c r="Y285" s="998" t="s">
        <v>1900</v>
      </c>
      <c r="Z285" s="998" t="s">
        <v>1900</v>
      </c>
      <c r="AA285" s="998" t="s">
        <v>1900</v>
      </c>
      <c r="AB285" s="998" t="s">
        <v>1900</v>
      </c>
      <c r="AC285" s="998" t="s">
        <v>1900</v>
      </c>
      <c r="AD285" s="998" t="s">
        <v>1900</v>
      </c>
      <c r="AE285" s="689">
        <v>765</v>
      </c>
      <c r="AF285" s="690">
        <v>933</v>
      </c>
      <c r="AG285" s="541" t="s">
        <v>1056</v>
      </c>
      <c r="AK285" s="777"/>
    </row>
    <row r="286" spans="2:37" s="504" customFormat="1">
      <c r="B286" s="541"/>
      <c r="C286" s="553" t="s">
        <v>230</v>
      </c>
      <c r="D286" s="554"/>
      <c r="E286" s="554"/>
      <c r="F286" s="554"/>
      <c r="G286" s="554"/>
      <c r="H286" s="555"/>
      <c r="I286" s="997" t="s">
        <v>1901</v>
      </c>
      <c r="J286" s="998" t="s">
        <v>1901</v>
      </c>
      <c r="K286" s="998" t="s">
        <v>1901</v>
      </c>
      <c r="L286" s="998" t="s">
        <v>1901</v>
      </c>
      <c r="M286" s="998" t="s">
        <v>1901</v>
      </c>
      <c r="N286" s="998" t="s">
        <v>1901</v>
      </c>
      <c r="O286" s="998" t="s">
        <v>1901</v>
      </c>
      <c r="P286" s="998" t="s">
        <v>1901</v>
      </c>
      <c r="Q286" s="998" t="s">
        <v>1901</v>
      </c>
      <c r="R286" s="998" t="s">
        <v>1901</v>
      </c>
      <c r="S286" s="998"/>
      <c r="T286" s="998"/>
      <c r="U286" s="998"/>
      <c r="V286" s="998"/>
      <c r="W286" s="998" t="s">
        <v>1901</v>
      </c>
      <c r="X286" s="998" t="s">
        <v>1901</v>
      </c>
      <c r="Y286" s="998" t="s">
        <v>1901</v>
      </c>
      <c r="Z286" s="998" t="s">
        <v>1901</v>
      </c>
      <c r="AA286" s="998" t="s">
        <v>1901</v>
      </c>
      <c r="AB286" s="998" t="s">
        <v>1901</v>
      </c>
      <c r="AC286" s="998" t="s">
        <v>1901</v>
      </c>
      <c r="AD286" s="998" t="s">
        <v>1901</v>
      </c>
      <c r="AE286" s="689">
        <v>178</v>
      </c>
      <c r="AF286" s="690">
        <v>115</v>
      </c>
      <c r="AG286" s="541" t="s">
        <v>1056</v>
      </c>
      <c r="AK286" s="777"/>
    </row>
    <row r="287" spans="2:37" s="504" customFormat="1">
      <c r="B287" s="541"/>
      <c r="C287" s="553" t="s">
        <v>231</v>
      </c>
      <c r="D287" s="554"/>
      <c r="E287" s="554"/>
      <c r="F287" s="554"/>
      <c r="G287" s="554"/>
      <c r="H287" s="555"/>
      <c r="I287" s="997" t="s">
        <v>1902</v>
      </c>
      <c r="J287" s="998" t="s">
        <v>1902</v>
      </c>
      <c r="K287" s="998" t="s">
        <v>1902</v>
      </c>
      <c r="L287" s="998" t="s">
        <v>1902</v>
      </c>
      <c r="M287" s="998" t="s">
        <v>1902</v>
      </c>
      <c r="N287" s="998" t="s">
        <v>1902</v>
      </c>
      <c r="O287" s="998" t="s">
        <v>1902</v>
      </c>
      <c r="P287" s="998" t="s">
        <v>1902</v>
      </c>
      <c r="Q287" s="998" t="s">
        <v>1902</v>
      </c>
      <c r="R287" s="998" t="s">
        <v>1902</v>
      </c>
      <c r="S287" s="998"/>
      <c r="T287" s="998"/>
      <c r="U287" s="998"/>
      <c r="V287" s="998"/>
      <c r="W287" s="998" t="s">
        <v>1902</v>
      </c>
      <c r="X287" s="998" t="s">
        <v>1902</v>
      </c>
      <c r="Y287" s="998" t="s">
        <v>1902</v>
      </c>
      <c r="Z287" s="998" t="s">
        <v>1902</v>
      </c>
      <c r="AA287" s="998" t="s">
        <v>1902</v>
      </c>
      <c r="AB287" s="998" t="s">
        <v>1902</v>
      </c>
      <c r="AC287" s="998" t="s">
        <v>1902</v>
      </c>
      <c r="AD287" s="998" t="s">
        <v>1902</v>
      </c>
      <c r="AE287" s="689">
        <v>366</v>
      </c>
      <c r="AF287" s="690">
        <v>434</v>
      </c>
      <c r="AG287" s="541" t="s">
        <v>1056</v>
      </c>
      <c r="AK287" s="777"/>
    </row>
    <row r="288" spans="2:37" s="504" customFormat="1">
      <c r="B288" s="541"/>
      <c r="C288" s="553" t="s">
        <v>232</v>
      </c>
      <c r="D288" s="554"/>
      <c r="E288" s="554"/>
      <c r="F288" s="554"/>
      <c r="G288" s="554"/>
      <c r="H288" s="555"/>
      <c r="I288" s="997" t="s">
        <v>1903</v>
      </c>
      <c r="J288" s="998" t="s">
        <v>1903</v>
      </c>
      <c r="K288" s="998" t="s">
        <v>1903</v>
      </c>
      <c r="L288" s="998" t="s">
        <v>1903</v>
      </c>
      <c r="M288" s="998" t="s">
        <v>1903</v>
      </c>
      <c r="N288" s="998" t="s">
        <v>1903</v>
      </c>
      <c r="O288" s="998" t="s">
        <v>1903</v>
      </c>
      <c r="P288" s="998" t="s">
        <v>1903</v>
      </c>
      <c r="Q288" s="998" t="s">
        <v>1903</v>
      </c>
      <c r="R288" s="998" t="s">
        <v>1903</v>
      </c>
      <c r="S288" s="998"/>
      <c r="T288" s="998"/>
      <c r="U288" s="998"/>
      <c r="V288" s="998"/>
      <c r="W288" s="998" t="s">
        <v>1903</v>
      </c>
      <c r="X288" s="998" t="s">
        <v>1903</v>
      </c>
      <c r="Y288" s="998" t="s">
        <v>1903</v>
      </c>
      <c r="Z288" s="998" t="s">
        <v>1903</v>
      </c>
      <c r="AA288" s="998" t="s">
        <v>1903</v>
      </c>
      <c r="AB288" s="998" t="s">
        <v>1903</v>
      </c>
      <c r="AC288" s="998" t="s">
        <v>1903</v>
      </c>
      <c r="AD288" s="998" t="s">
        <v>1903</v>
      </c>
      <c r="AE288" s="689">
        <v>152</v>
      </c>
      <c r="AF288" s="690">
        <v>183</v>
      </c>
      <c r="AG288" s="541" t="s">
        <v>1056</v>
      </c>
      <c r="AK288" s="777"/>
    </row>
    <row r="289" spans="2:37" s="504" customFormat="1">
      <c r="B289" s="541"/>
      <c r="C289" s="553" t="s">
        <v>233</v>
      </c>
      <c r="D289" s="554"/>
      <c r="E289" s="554"/>
      <c r="F289" s="554"/>
      <c r="G289" s="554"/>
      <c r="H289" s="555"/>
      <c r="I289" s="997" t="s">
        <v>1904</v>
      </c>
      <c r="J289" s="998" t="s">
        <v>1904</v>
      </c>
      <c r="K289" s="998" t="s">
        <v>1904</v>
      </c>
      <c r="L289" s="998" t="s">
        <v>1904</v>
      </c>
      <c r="M289" s="998" t="s">
        <v>1904</v>
      </c>
      <c r="N289" s="998" t="s">
        <v>1904</v>
      </c>
      <c r="O289" s="998" t="s">
        <v>1904</v>
      </c>
      <c r="P289" s="998" t="s">
        <v>1904</v>
      </c>
      <c r="Q289" s="998" t="s">
        <v>1904</v>
      </c>
      <c r="R289" s="998" t="s">
        <v>1904</v>
      </c>
      <c r="S289" s="998"/>
      <c r="T289" s="998"/>
      <c r="U289" s="998"/>
      <c r="V289" s="998"/>
      <c r="W289" s="998" t="s">
        <v>1904</v>
      </c>
      <c r="X289" s="998" t="s">
        <v>1904</v>
      </c>
      <c r="Y289" s="998" t="s">
        <v>1904</v>
      </c>
      <c r="Z289" s="998" t="s">
        <v>1904</v>
      </c>
      <c r="AA289" s="998" t="s">
        <v>1904</v>
      </c>
      <c r="AB289" s="998" t="s">
        <v>1904</v>
      </c>
      <c r="AC289" s="998" t="s">
        <v>1904</v>
      </c>
      <c r="AD289" s="998" t="s">
        <v>1904</v>
      </c>
      <c r="AE289" s="689">
        <v>1543</v>
      </c>
      <c r="AF289" s="690">
        <v>5138</v>
      </c>
      <c r="AG289" s="541" t="s">
        <v>1056</v>
      </c>
      <c r="AK289" s="777"/>
    </row>
    <row r="290" spans="2:37" s="504" customFormat="1">
      <c r="B290" s="541"/>
      <c r="C290" s="553" t="s">
        <v>234</v>
      </c>
      <c r="D290" s="554"/>
      <c r="E290" s="554"/>
      <c r="F290" s="554"/>
      <c r="G290" s="554"/>
      <c r="H290" s="555"/>
      <c r="I290" s="997" t="s">
        <v>1905</v>
      </c>
      <c r="J290" s="998" t="s">
        <v>1905</v>
      </c>
      <c r="K290" s="998" t="s">
        <v>1905</v>
      </c>
      <c r="L290" s="998" t="s">
        <v>1905</v>
      </c>
      <c r="M290" s="998" t="s">
        <v>1905</v>
      </c>
      <c r="N290" s="998" t="s">
        <v>1905</v>
      </c>
      <c r="O290" s="998" t="s">
        <v>1905</v>
      </c>
      <c r="P290" s="998" t="s">
        <v>1905</v>
      </c>
      <c r="Q290" s="998" t="s">
        <v>1905</v>
      </c>
      <c r="R290" s="998" t="s">
        <v>1905</v>
      </c>
      <c r="S290" s="998"/>
      <c r="T290" s="998"/>
      <c r="U290" s="998"/>
      <c r="V290" s="998"/>
      <c r="W290" s="998" t="s">
        <v>1905</v>
      </c>
      <c r="X290" s="998" t="s">
        <v>1905</v>
      </c>
      <c r="Y290" s="998" t="s">
        <v>1905</v>
      </c>
      <c r="Z290" s="998" t="s">
        <v>1905</v>
      </c>
      <c r="AA290" s="998" t="s">
        <v>1905</v>
      </c>
      <c r="AB290" s="998" t="s">
        <v>1905</v>
      </c>
      <c r="AC290" s="998" t="s">
        <v>1905</v>
      </c>
      <c r="AD290" s="998" t="s">
        <v>1905</v>
      </c>
      <c r="AE290" s="689">
        <v>1028</v>
      </c>
      <c r="AF290" s="690">
        <v>1386</v>
      </c>
      <c r="AG290" s="541" t="s">
        <v>1056</v>
      </c>
      <c r="AK290" s="777"/>
    </row>
    <row r="291" spans="2:37" s="504" customFormat="1">
      <c r="B291" s="573"/>
      <c r="C291" s="553" t="s">
        <v>1906</v>
      </c>
      <c r="D291" s="554"/>
      <c r="E291" s="554"/>
      <c r="F291" s="554"/>
      <c r="G291" s="554"/>
      <c r="H291" s="555"/>
      <c r="I291" s="997" t="s">
        <v>1907</v>
      </c>
      <c r="J291" s="998" t="s">
        <v>1907</v>
      </c>
      <c r="K291" s="998" t="s">
        <v>1907</v>
      </c>
      <c r="L291" s="998" t="s">
        <v>1907</v>
      </c>
      <c r="M291" s="998" t="s">
        <v>1907</v>
      </c>
      <c r="N291" s="998" t="s">
        <v>1907</v>
      </c>
      <c r="O291" s="998" t="s">
        <v>1907</v>
      </c>
      <c r="P291" s="998" t="s">
        <v>1907</v>
      </c>
      <c r="Q291" s="998" t="s">
        <v>1907</v>
      </c>
      <c r="R291" s="998" t="s">
        <v>1907</v>
      </c>
      <c r="S291" s="998"/>
      <c r="T291" s="998"/>
      <c r="U291" s="998"/>
      <c r="V291" s="998"/>
      <c r="W291" s="998" t="s">
        <v>1907</v>
      </c>
      <c r="X291" s="998" t="s">
        <v>1907</v>
      </c>
      <c r="Y291" s="998" t="s">
        <v>1907</v>
      </c>
      <c r="Z291" s="998" t="s">
        <v>1907</v>
      </c>
      <c r="AA291" s="998" t="s">
        <v>1907</v>
      </c>
      <c r="AB291" s="998" t="s">
        <v>1907</v>
      </c>
      <c r="AC291" s="998" t="s">
        <v>1907</v>
      </c>
      <c r="AD291" s="998" t="s">
        <v>1907</v>
      </c>
      <c r="AE291" s="689">
        <v>878</v>
      </c>
      <c r="AF291" s="690">
        <v>1028</v>
      </c>
      <c r="AG291" s="541" t="s">
        <v>1056</v>
      </c>
      <c r="AH291" s="546"/>
      <c r="AK291" s="777"/>
    </row>
    <row r="292" spans="2:37" s="504" customFormat="1">
      <c r="B292" s="573"/>
      <c r="C292" s="556" t="s">
        <v>235</v>
      </c>
      <c r="D292" s="557"/>
      <c r="E292" s="557"/>
      <c r="F292" s="557"/>
      <c r="G292" s="557"/>
      <c r="H292" s="558"/>
      <c r="I292" s="1012" t="s">
        <v>1908</v>
      </c>
      <c r="J292" s="1013" t="s">
        <v>1908</v>
      </c>
      <c r="K292" s="1013" t="s">
        <v>1908</v>
      </c>
      <c r="L292" s="1013" t="s">
        <v>1908</v>
      </c>
      <c r="M292" s="1013" t="s">
        <v>1908</v>
      </c>
      <c r="N292" s="1013" t="s">
        <v>1908</v>
      </c>
      <c r="O292" s="1013" t="s">
        <v>1908</v>
      </c>
      <c r="P292" s="1013" t="s">
        <v>1908</v>
      </c>
      <c r="Q292" s="1013" t="s">
        <v>1908</v>
      </c>
      <c r="R292" s="1013" t="s">
        <v>1908</v>
      </c>
      <c r="S292" s="1013"/>
      <c r="T292" s="1013"/>
      <c r="U292" s="1013"/>
      <c r="V292" s="1013"/>
      <c r="W292" s="1013" t="s">
        <v>1908</v>
      </c>
      <c r="X292" s="1013" t="s">
        <v>1908</v>
      </c>
      <c r="Y292" s="1013" t="s">
        <v>1908</v>
      </c>
      <c r="Z292" s="1013" t="s">
        <v>1908</v>
      </c>
      <c r="AA292" s="1013" t="s">
        <v>1908</v>
      </c>
      <c r="AB292" s="1013" t="s">
        <v>1908</v>
      </c>
      <c r="AC292" s="1013" t="s">
        <v>1908</v>
      </c>
      <c r="AD292" s="1013" t="s">
        <v>1908</v>
      </c>
      <c r="AE292" s="689">
        <v>0</v>
      </c>
      <c r="AF292" s="690">
        <v>0</v>
      </c>
      <c r="AG292" s="541" t="s">
        <v>1056</v>
      </c>
      <c r="AK292" s="777"/>
    </row>
    <row r="293" spans="2:37" s="504" customFormat="1">
      <c r="B293" s="573"/>
      <c r="C293" s="556" t="s">
        <v>236</v>
      </c>
      <c r="D293" s="557"/>
      <c r="E293" s="557"/>
      <c r="F293" s="557"/>
      <c r="G293" s="557"/>
      <c r="H293" s="558"/>
      <c r="I293" s="1012" t="s">
        <v>1909</v>
      </c>
      <c r="J293" s="1013" t="s">
        <v>1909</v>
      </c>
      <c r="K293" s="1013" t="s">
        <v>1909</v>
      </c>
      <c r="L293" s="1013" t="s">
        <v>1909</v>
      </c>
      <c r="M293" s="1013" t="s">
        <v>1909</v>
      </c>
      <c r="N293" s="1013" t="s">
        <v>1909</v>
      </c>
      <c r="O293" s="1013" t="s">
        <v>1909</v>
      </c>
      <c r="P293" s="1013" t="s">
        <v>1909</v>
      </c>
      <c r="Q293" s="1013" t="s">
        <v>1909</v>
      </c>
      <c r="R293" s="1013" t="s">
        <v>1909</v>
      </c>
      <c r="S293" s="1013"/>
      <c r="T293" s="1013"/>
      <c r="U293" s="1013"/>
      <c r="V293" s="1013"/>
      <c r="W293" s="1013" t="s">
        <v>1909</v>
      </c>
      <c r="X293" s="1013" t="s">
        <v>1909</v>
      </c>
      <c r="Y293" s="1013" t="s">
        <v>1909</v>
      </c>
      <c r="Z293" s="1013" t="s">
        <v>1909</v>
      </c>
      <c r="AA293" s="1013" t="s">
        <v>1909</v>
      </c>
      <c r="AB293" s="1013" t="s">
        <v>1909</v>
      </c>
      <c r="AC293" s="1013" t="s">
        <v>1909</v>
      </c>
      <c r="AD293" s="1013" t="s">
        <v>1909</v>
      </c>
      <c r="AE293" s="689">
        <v>878</v>
      </c>
      <c r="AF293" s="690">
        <v>1028</v>
      </c>
      <c r="AG293" s="541" t="s">
        <v>1056</v>
      </c>
      <c r="AK293" s="777"/>
    </row>
    <row r="294" spans="2:37" s="504" customFormat="1">
      <c r="B294" s="573"/>
      <c r="C294" s="553" t="s">
        <v>1910</v>
      </c>
      <c r="D294" s="554"/>
      <c r="E294" s="554"/>
      <c r="F294" s="554"/>
      <c r="G294" s="554"/>
      <c r="H294" s="555"/>
      <c r="I294" s="997" t="s">
        <v>1911</v>
      </c>
      <c r="J294" s="998" t="s">
        <v>1911</v>
      </c>
      <c r="K294" s="998" t="s">
        <v>1911</v>
      </c>
      <c r="L294" s="998" t="s">
        <v>1911</v>
      </c>
      <c r="M294" s="998" t="s">
        <v>1911</v>
      </c>
      <c r="N294" s="998" t="s">
        <v>1911</v>
      </c>
      <c r="O294" s="998" t="s">
        <v>1911</v>
      </c>
      <c r="P294" s="998" t="s">
        <v>1911</v>
      </c>
      <c r="Q294" s="998" t="s">
        <v>1911</v>
      </c>
      <c r="R294" s="998" t="s">
        <v>1911</v>
      </c>
      <c r="S294" s="998"/>
      <c r="T294" s="998"/>
      <c r="U294" s="998"/>
      <c r="V294" s="998"/>
      <c r="W294" s="998" t="s">
        <v>1911</v>
      </c>
      <c r="X294" s="998" t="s">
        <v>1911</v>
      </c>
      <c r="Y294" s="998" t="s">
        <v>1911</v>
      </c>
      <c r="Z294" s="998" t="s">
        <v>1911</v>
      </c>
      <c r="AA294" s="998" t="s">
        <v>1911</v>
      </c>
      <c r="AB294" s="998" t="s">
        <v>1911</v>
      </c>
      <c r="AC294" s="998" t="s">
        <v>1911</v>
      </c>
      <c r="AD294" s="998" t="s">
        <v>1911</v>
      </c>
      <c r="AE294" s="689">
        <v>8331</v>
      </c>
      <c r="AF294" s="690">
        <v>8115</v>
      </c>
      <c r="AG294" s="541" t="s">
        <v>1056</v>
      </c>
      <c r="AH294" s="546"/>
      <c r="AK294" s="777"/>
    </row>
    <row r="295" spans="2:37" s="504" customFormat="1">
      <c r="B295" s="573" t="s">
        <v>1208</v>
      </c>
      <c r="C295" s="556" t="s">
        <v>237</v>
      </c>
      <c r="D295" s="557"/>
      <c r="E295" s="557"/>
      <c r="F295" s="557"/>
      <c r="G295" s="557"/>
      <c r="H295" s="558"/>
      <c r="I295" s="1012" t="s">
        <v>1912</v>
      </c>
      <c r="J295" s="1013" t="s">
        <v>1913</v>
      </c>
      <c r="K295" s="1013" t="s">
        <v>1913</v>
      </c>
      <c r="L295" s="1013" t="s">
        <v>1913</v>
      </c>
      <c r="M295" s="1013" t="s">
        <v>1913</v>
      </c>
      <c r="N295" s="1013" t="s">
        <v>1913</v>
      </c>
      <c r="O295" s="1013" t="s">
        <v>1913</v>
      </c>
      <c r="P295" s="1013" t="s">
        <v>1913</v>
      </c>
      <c r="Q295" s="1013" t="s">
        <v>1913</v>
      </c>
      <c r="R295" s="1013" t="s">
        <v>1913</v>
      </c>
      <c r="S295" s="1013"/>
      <c r="T295" s="1013"/>
      <c r="U295" s="1013"/>
      <c r="V295" s="1013"/>
      <c r="W295" s="1013" t="s">
        <v>1913</v>
      </c>
      <c r="X295" s="1013" t="s">
        <v>1913</v>
      </c>
      <c r="Y295" s="1013" t="s">
        <v>1913</v>
      </c>
      <c r="Z295" s="1013" t="s">
        <v>1913</v>
      </c>
      <c r="AA295" s="1013" t="s">
        <v>1913</v>
      </c>
      <c r="AB295" s="1013" t="s">
        <v>1913</v>
      </c>
      <c r="AC295" s="1013" t="s">
        <v>1913</v>
      </c>
      <c r="AD295" s="1013" t="s">
        <v>1913</v>
      </c>
      <c r="AE295" s="689">
        <v>13</v>
      </c>
      <c r="AF295" s="690">
        <v>13</v>
      </c>
      <c r="AG295" s="541" t="s">
        <v>1056</v>
      </c>
      <c r="AK295" s="777"/>
    </row>
    <row r="296" spans="2:37" s="504" customFormat="1">
      <c r="B296" s="541"/>
      <c r="C296" s="556" t="s">
        <v>238</v>
      </c>
      <c r="D296" s="557"/>
      <c r="E296" s="557"/>
      <c r="F296" s="557"/>
      <c r="G296" s="557"/>
      <c r="H296" s="558"/>
      <c r="I296" s="1012" t="s">
        <v>1914</v>
      </c>
      <c r="J296" s="1013" t="s">
        <v>1915</v>
      </c>
      <c r="K296" s="1013" t="s">
        <v>1915</v>
      </c>
      <c r="L296" s="1013" t="s">
        <v>1915</v>
      </c>
      <c r="M296" s="1013" t="s">
        <v>1915</v>
      </c>
      <c r="N296" s="1013" t="s">
        <v>1915</v>
      </c>
      <c r="O296" s="1013" t="s">
        <v>1915</v>
      </c>
      <c r="P296" s="1013" t="s">
        <v>1915</v>
      </c>
      <c r="Q296" s="1013" t="s">
        <v>1915</v>
      </c>
      <c r="R296" s="1013" t="s">
        <v>1915</v>
      </c>
      <c r="S296" s="1013"/>
      <c r="T296" s="1013"/>
      <c r="U296" s="1013"/>
      <c r="V296" s="1013"/>
      <c r="W296" s="1013" t="s">
        <v>1915</v>
      </c>
      <c r="X296" s="1013" t="s">
        <v>1915</v>
      </c>
      <c r="Y296" s="1013" t="s">
        <v>1915</v>
      </c>
      <c r="Z296" s="1013" t="s">
        <v>1915</v>
      </c>
      <c r="AA296" s="1013" t="s">
        <v>1915</v>
      </c>
      <c r="AB296" s="1013" t="s">
        <v>1915</v>
      </c>
      <c r="AC296" s="1013" t="s">
        <v>1915</v>
      </c>
      <c r="AD296" s="1013" t="s">
        <v>1915</v>
      </c>
      <c r="AE296" s="691">
        <v>6</v>
      </c>
      <c r="AF296" s="692">
        <v>0</v>
      </c>
      <c r="AG296" s="541" t="s">
        <v>1056</v>
      </c>
      <c r="AK296" s="777"/>
    </row>
    <row r="297" spans="2:37" s="504" customFormat="1">
      <c r="B297" s="573"/>
      <c r="C297" s="556" t="s">
        <v>239</v>
      </c>
      <c r="D297" s="557"/>
      <c r="E297" s="557"/>
      <c r="F297" s="557"/>
      <c r="G297" s="557"/>
      <c r="H297" s="558"/>
      <c r="I297" s="1012" t="s">
        <v>1916</v>
      </c>
      <c r="J297" s="1013" t="s">
        <v>1916</v>
      </c>
      <c r="K297" s="1013" t="s">
        <v>1916</v>
      </c>
      <c r="L297" s="1013" t="s">
        <v>1916</v>
      </c>
      <c r="M297" s="1013" t="s">
        <v>1916</v>
      </c>
      <c r="N297" s="1013" t="s">
        <v>1916</v>
      </c>
      <c r="O297" s="1013" t="s">
        <v>1916</v>
      </c>
      <c r="P297" s="1013" t="s">
        <v>1916</v>
      </c>
      <c r="Q297" s="1013" t="s">
        <v>1916</v>
      </c>
      <c r="R297" s="1013" t="s">
        <v>1916</v>
      </c>
      <c r="S297" s="1013"/>
      <c r="T297" s="1013"/>
      <c r="U297" s="1013"/>
      <c r="V297" s="1013"/>
      <c r="W297" s="1013" t="s">
        <v>1916</v>
      </c>
      <c r="X297" s="1013" t="s">
        <v>1916</v>
      </c>
      <c r="Y297" s="1013" t="s">
        <v>1916</v>
      </c>
      <c r="Z297" s="1013" t="s">
        <v>1916</v>
      </c>
      <c r="AA297" s="1013" t="s">
        <v>1916</v>
      </c>
      <c r="AB297" s="1013" t="s">
        <v>1916</v>
      </c>
      <c r="AC297" s="1013" t="s">
        <v>1916</v>
      </c>
      <c r="AD297" s="1013" t="s">
        <v>1916</v>
      </c>
      <c r="AE297" s="689">
        <v>8312</v>
      </c>
      <c r="AF297" s="690">
        <v>8102</v>
      </c>
      <c r="AG297" s="541" t="s">
        <v>1056</v>
      </c>
      <c r="AK297" s="777"/>
    </row>
    <row r="298" spans="2:37" s="504" customFormat="1" ht="36.75" customHeight="1">
      <c r="B298" s="541"/>
      <c r="C298" s="548" t="s">
        <v>1917</v>
      </c>
      <c r="D298" s="549"/>
      <c r="E298" s="549"/>
      <c r="F298" s="549"/>
      <c r="G298" s="549"/>
      <c r="H298" s="550"/>
      <c r="I298" s="995" t="s">
        <v>1918</v>
      </c>
      <c r="J298" s="996" t="s">
        <v>1919</v>
      </c>
      <c r="K298" s="996" t="s">
        <v>1919</v>
      </c>
      <c r="L298" s="996" t="s">
        <v>1919</v>
      </c>
      <c r="M298" s="996" t="s">
        <v>1919</v>
      </c>
      <c r="N298" s="996" t="s">
        <v>1919</v>
      </c>
      <c r="O298" s="996" t="s">
        <v>1919</v>
      </c>
      <c r="P298" s="996" t="s">
        <v>1919</v>
      </c>
      <c r="Q298" s="996" t="s">
        <v>1919</v>
      </c>
      <c r="R298" s="996" t="s">
        <v>1919</v>
      </c>
      <c r="S298" s="996"/>
      <c r="T298" s="996"/>
      <c r="U298" s="996"/>
      <c r="V298" s="996"/>
      <c r="W298" s="996" t="s">
        <v>1919</v>
      </c>
      <c r="X298" s="996" t="s">
        <v>1919</v>
      </c>
      <c r="Y298" s="996" t="s">
        <v>1919</v>
      </c>
      <c r="Z298" s="996" t="s">
        <v>1919</v>
      </c>
      <c r="AA298" s="996" t="s">
        <v>1919</v>
      </c>
      <c r="AB298" s="996" t="s">
        <v>1919</v>
      </c>
      <c r="AC298" s="996" t="s">
        <v>1919</v>
      </c>
      <c r="AD298" s="996" t="s">
        <v>1919</v>
      </c>
      <c r="AE298" s="688">
        <v>67</v>
      </c>
      <c r="AF298" s="693">
        <v>51</v>
      </c>
      <c r="AG298" s="541" t="s">
        <v>1056</v>
      </c>
      <c r="AH298" s="546"/>
      <c r="AK298" s="777"/>
    </row>
    <row r="299" spans="2:37" s="504" customFormat="1">
      <c r="B299" s="541" t="s">
        <v>1208</v>
      </c>
      <c r="C299" s="553" t="s">
        <v>240</v>
      </c>
      <c r="D299" s="554"/>
      <c r="E299" s="554"/>
      <c r="F299" s="554"/>
      <c r="G299" s="554"/>
      <c r="H299" s="555"/>
      <c r="I299" s="997" t="s">
        <v>1920</v>
      </c>
      <c r="J299" s="998" t="s">
        <v>1921</v>
      </c>
      <c r="K299" s="998" t="s">
        <v>1921</v>
      </c>
      <c r="L299" s="998" t="s">
        <v>1921</v>
      </c>
      <c r="M299" s="998" t="s">
        <v>1921</v>
      </c>
      <c r="N299" s="998" t="s">
        <v>1921</v>
      </c>
      <c r="O299" s="998" t="s">
        <v>1921</v>
      </c>
      <c r="P299" s="998" t="s">
        <v>1921</v>
      </c>
      <c r="Q299" s="998" t="s">
        <v>1921</v>
      </c>
      <c r="R299" s="998" t="s">
        <v>1921</v>
      </c>
      <c r="S299" s="998"/>
      <c r="T299" s="998"/>
      <c r="U299" s="998"/>
      <c r="V299" s="998"/>
      <c r="W299" s="998" t="s">
        <v>1921</v>
      </c>
      <c r="X299" s="998" t="s">
        <v>1921</v>
      </c>
      <c r="Y299" s="998" t="s">
        <v>1921</v>
      </c>
      <c r="Z299" s="998" t="s">
        <v>1921</v>
      </c>
      <c r="AA299" s="998" t="s">
        <v>1921</v>
      </c>
      <c r="AB299" s="998" t="s">
        <v>1921</v>
      </c>
      <c r="AC299" s="998" t="s">
        <v>1921</v>
      </c>
      <c r="AD299" s="998" t="s">
        <v>1921</v>
      </c>
      <c r="AE299" s="691">
        <v>0</v>
      </c>
      <c r="AF299" s="692">
        <v>0</v>
      </c>
      <c r="AG299" s="541" t="s">
        <v>1056</v>
      </c>
      <c r="AK299" s="777"/>
    </row>
    <row r="300" spans="2:37" s="504" customFormat="1">
      <c r="B300" s="541"/>
      <c r="C300" s="553" t="s">
        <v>241</v>
      </c>
      <c r="D300" s="554"/>
      <c r="E300" s="554"/>
      <c r="F300" s="554"/>
      <c r="G300" s="554"/>
      <c r="H300" s="555"/>
      <c r="I300" s="997" t="s">
        <v>1922</v>
      </c>
      <c r="J300" s="998" t="s">
        <v>1923</v>
      </c>
      <c r="K300" s="998" t="s">
        <v>1923</v>
      </c>
      <c r="L300" s="998" t="s">
        <v>1923</v>
      </c>
      <c r="M300" s="998" t="s">
        <v>1923</v>
      </c>
      <c r="N300" s="998" t="s">
        <v>1923</v>
      </c>
      <c r="O300" s="998" t="s">
        <v>1923</v>
      </c>
      <c r="P300" s="998" t="s">
        <v>1923</v>
      </c>
      <c r="Q300" s="998" t="s">
        <v>1923</v>
      </c>
      <c r="R300" s="998" t="s">
        <v>1923</v>
      </c>
      <c r="S300" s="998"/>
      <c r="T300" s="998"/>
      <c r="U300" s="998"/>
      <c r="V300" s="998"/>
      <c r="W300" s="998" t="s">
        <v>1923</v>
      </c>
      <c r="X300" s="998" t="s">
        <v>1923</v>
      </c>
      <c r="Y300" s="998" t="s">
        <v>1923</v>
      </c>
      <c r="Z300" s="998" t="s">
        <v>1923</v>
      </c>
      <c r="AA300" s="998" t="s">
        <v>1923</v>
      </c>
      <c r="AB300" s="998" t="s">
        <v>1923</v>
      </c>
      <c r="AC300" s="998" t="s">
        <v>1923</v>
      </c>
      <c r="AD300" s="998" t="s">
        <v>1923</v>
      </c>
      <c r="AE300" s="691">
        <v>0</v>
      </c>
      <c r="AF300" s="692">
        <v>0</v>
      </c>
      <c r="AG300" s="541" t="s">
        <v>1056</v>
      </c>
      <c r="AK300" s="777"/>
    </row>
    <row r="301" spans="2:37" s="504" customFormat="1">
      <c r="B301" s="541"/>
      <c r="C301" s="553" t="s">
        <v>1924</v>
      </c>
      <c r="D301" s="554"/>
      <c r="E301" s="554"/>
      <c r="F301" s="554"/>
      <c r="G301" s="554"/>
      <c r="H301" s="555"/>
      <c r="I301" s="997" t="s">
        <v>1925</v>
      </c>
      <c r="J301" s="998" t="s">
        <v>1926</v>
      </c>
      <c r="K301" s="998" t="s">
        <v>1926</v>
      </c>
      <c r="L301" s="998" t="s">
        <v>1926</v>
      </c>
      <c r="M301" s="998" t="s">
        <v>1926</v>
      </c>
      <c r="N301" s="998" t="s">
        <v>1926</v>
      </c>
      <c r="O301" s="998" t="s">
        <v>1926</v>
      </c>
      <c r="P301" s="998" t="s">
        <v>1926</v>
      </c>
      <c r="Q301" s="998" t="s">
        <v>1926</v>
      </c>
      <c r="R301" s="998" t="s">
        <v>1926</v>
      </c>
      <c r="S301" s="998"/>
      <c r="T301" s="998"/>
      <c r="U301" s="998"/>
      <c r="V301" s="998"/>
      <c r="W301" s="998" t="s">
        <v>1926</v>
      </c>
      <c r="X301" s="998" t="s">
        <v>1926</v>
      </c>
      <c r="Y301" s="998" t="s">
        <v>1926</v>
      </c>
      <c r="Z301" s="998" t="s">
        <v>1926</v>
      </c>
      <c r="AA301" s="998" t="s">
        <v>1926</v>
      </c>
      <c r="AB301" s="998" t="s">
        <v>1926</v>
      </c>
      <c r="AC301" s="998" t="s">
        <v>1926</v>
      </c>
      <c r="AD301" s="998" t="s">
        <v>1926</v>
      </c>
      <c r="AE301" s="689">
        <v>18</v>
      </c>
      <c r="AF301" s="690">
        <v>24</v>
      </c>
      <c r="AG301" s="541" t="s">
        <v>1056</v>
      </c>
      <c r="AH301" s="546"/>
      <c r="AK301" s="777"/>
    </row>
    <row r="302" spans="2:37" s="504" customFormat="1">
      <c r="B302" s="541"/>
      <c r="C302" s="556" t="s">
        <v>242</v>
      </c>
      <c r="D302" s="557"/>
      <c r="E302" s="557"/>
      <c r="F302" s="557"/>
      <c r="G302" s="557"/>
      <c r="H302" s="558"/>
      <c r="I302" s="1012" t="s">
        <v>1927</v>
      </c>
      <c r="J302" s="1013" t="s">
        <v>1927</v>
      </c>
      <c r="K302" s="1013" t="s">
        <v>1927</v>
      </c>
      <c r="L302" s="1013" t="s">
        <v>1927</v>
      </c>
      <c r="M302" s="1013" t="s">
        <v>1927</v>
      </c>
      <c r="N302" s="1013" t="s">
        <v>1927</v>
      </c>
      <c r="O302" s="1013" t="s">
        <v>1927</v>
      </c>
      <c r="P302" s="1013" t="s">
        <v>1927</v>
      </c>
      <c r="Q302" s="1013" t="s">
        <v>1927</v>
      </c>
      <c r="R302" s="1013" t="s">
        <v>1927</v>
      </c>
      <c r="S302" s="1013"/>
      <c r="T302" s="1013"/>
      <c r="U302" s="1013"/>
      <c r="V302" s="1013"/>
      <c r="W302" s="1013" t="s">
        <v>1927</v>
      </c>
      <c r="X302" s="1013" t="s">
        <v>1927</v>
      </c>
      <c r="Y302" s="1013" t="s">
        <v>1927</v>
      </c>
      <c r="Z302" s="1013" t="s">
        <v>1927</v>
      </c>
      <c r="AA302" s="1013" t="s">
        <v>1927</v>
      </c>
      <c r="AB302" s="1013" t="s">
        <v>1927</v>
      </c>
      <c r="AC302" s="1013" t="s">
        <v>1927</v>
      </c>
      <c r="AD302" s="1013" t="s">
        <v>1927</v>
      </c>
      <c r="AE302" s="689">
        <v>18</v>
      </c>
      <c r="AF302" s="690">
        <v>24</v>
      </c>
      <c r="AG302" s="541" t="s">
        <v>1056</v>
      </c>
      <c r="AK302" s="777"/>
    </row>
    <row r="303" spans="2:37" s="504" customFormat="1">
      <c r="B303" s="541"/>
      <c r="C303" s="556" t="s">
        <v>243</v>
      </c>
      <c r="D303" s="557"/>
      <c r="E303" s="557"/>
      <c r="F303" s="557"/>
      <c r="G303" s="557"/>
      <c r="H303" s="558"/>
      <c r="I303" s="1012" t="s">
        <v>1928</v>
      </c>
      <c r="J303" s="1013" t="s">
        <v>1928</v>
      </c>
      <c r="K303" s="1013" t="s">
        <v>1928</v>
      </c>
      <c r="L303" s="1013" t="s">
        <v>1928</v>
      </c>
      <c r="M303" s="1013" t="s">
        <v>1928</v>
      </c>
      <c r="N303" s="1013" t="s">
        <v>1928</v>
      </c>
      <c r="O303" s="1013" t="s">
        <v>1928</v>
      </c>
      <c r="P303" s="1013" t="s">
        <v>1928</v>
      </c>
      <c r="Q303" s="1013" t="s">
        <v>1928</v>
      </c>
      <c r="R303" s="1013" t="s">
        <v>1928</v>
      </c>
      <c r="S303" s="1013"/>
      <c r="T303" s="1013"/>
      <c r="U303" s="1013"/>
      <c r="V303" s="1013"/>
      <c r="W303" s="1013" t="s">
        <v>1928</v>
      </c>
      <c r="X303" s="1013" t="s">
        <v>1928</v>
      </c>
      <c r="Y303" s="1013" t="s">
        <v>1928</v>
      </c>
      <c r="Z303" s="1013" t="s">
        <v>1928</v>
      </c>
      <c r="AA303" s="1013" t="s">
        <v>1928</v>
      </c>
      <c r="AB303" s="1013" t="s">
        <v>1928</v>
      </c>
      <c r="AC303" s="1013" t="s">
        <v>1928</v>
      </c>
      <c r="AD303" s="1013" t="s">
        <v>1928</v>
      </c>
      <c r="AE303" s="691">
        <v>0</v>
      </c>
      <c r="AF303" s="692">
        <v>0</v>
      </c>
      <c r="AG303" s="541" t="s">
        <v>1056</v>
      </c>
      <c r="AK303" s="777"/>
    </row>
    <row r="304" spans="2:37" s="504" customFormat="1">
      <c r="B304" s="541"/>
      <c r="C304" s="556" t="s">
        <v>249</v>
      </c>
      <c r="D304" s="557"/>
      <c r="E304" s="557"/>
      <c r="F304" s="557"/>
      <c r="G304" s="557"/>
      <c r="H304" s="558"/>
      <c r="I304" s="1012" t="s">
        <v>1929</v>
      </c>
      <c r="J304" s="1013" t="s">
        <v>1928</v>
      </c>
      <c r="K304" s="1013" t="s">
        <v>1928</v>
      </c>
      <c r="L304" s="1013" t="s">
        <v>1928</v>
      </c>
      <c r="M304" s="1013" t="s">
        <v>1928</v>
      </c>
      <c r="N304" s="1013" t="s">
        <v>1928</v>
      </c>
      <c r="O304" s="1013" t="s">
        <v>1928</v>
      </c>
      <c r="P304" s="1013" t="s">
        <v>1928</v>
      </c>
      <c r="Q304" s="1013" t="s">
        <v>1928</v>
      </c>
      <c r="R304" s="1013" t="s">
        <v>1928</v>
      </c>
      <c r="S304" s="1013"/>
      <c r="T304" s="1013"/>
      <c r="U304" s="1013"/>
      <c r="V304" s="1013"/>
      <c r="W304" s="1013" t="s">
        <v>1928</v>
      </c>
      <c r="X304" s="1013" t="s">
        <v>1928</v>
      </c>
      <c r="Y304" s="1013" t="s">
        <v>1928</v>
      </c>
      <c r="Z304" s="1013" t="s">
        <v>1928</v>
      </c>
      <c r="AA304" s="1013" t="s">
        <v>1928</v>
      </c>
      <c r="AB304" s="1013" t="s">
        <v>1928</v>
      </c>
      <c r="AC304" s="1013" t="s">
        <v>1928</v>
      </c>
      <c r="AD304" s="1013" t="s">
        <v>1928</v>
      </c>
      <c r="AE304" s="689">
        <v>0</v>
      </c>
      <c r="AF304" s="690">
        <v>0</v>
      </c>
      <c r="AG304" s="541" t="s">
        <v>1056</v>
      </c>
      <c r="AK304" s="777"/>
    </row>
    <row r="305" spans="2:37" s="504" customFormat="1">
      <c r="B305" s="541"/>
      <c r="C305" s="556" t="s">
        <v>244</v>
      </c>
      <c r="D305" s="557"/>
      <c r="E305" s="557"/>
      <c r="F305" s="557"/>
      <c r="G305" s="557"/>
      <c r="H305" s="558"/>
      <c r="I305" s="1012" t="s">
        <v>1930</v>
      </c>
      <c r="J305" s="1013" t="s">
        <v>1931</v>
      </c>
      <c r="K305" s="1013" t="s">
        <v>1931</v>
      </c>
      <c r="L305" s="1013" t="s">
        <v>1931</v>
      </c>
      <c r="M305" s="1013" t="s">
        <v>1931</v>
      </c>
      <c r="N305" s="1013" t="s">
        <v>1931</v>
      </c>
      <c r="O305" s="1013" t="s">
        <v>1931</v>
      </c>
      <c r="P305" s="1013" t="s">
        <v>1931</v>
      </c>
      <c r="Q305" s="1013" t="s">
        <v>1931</v>
      </c>
      <c r="R305" s="1013" t="s">
        <v>1931</v>
      </c>
      <c r="S305" s="1013"/>
      <c r="T305" s="1013"/>
      <c r="U305" s="1013"/>
      <c r="V305" s="1013"/>
      <c r="W305" s="1013" t="s">
        <v>1931</v>
      </c>
      <c r="X305" s="1013" t="s">
        <v>1931</v>
      </c>
      <c r="Y305" s="1013" t="s">
        <v>1931</v>
      </c>
      <c r="Z305" s="1013" t="s">
        <v>1931</v>
      </c>
      <c r="AA305" s="1013" t="s">
        <v>1931</v>
      </c>
      <c r="AB305" s="1013" t="s">
        <v>1931</v>
      </c>
      <c r="AC305" s="1013" t="s">
        <v>1931</v>
      </c>
      <c r="AD305" s="1013" t="s">
        <v>1931</v>
      </c>
      <c r="AE305" s="691">
        <v>0</v>
      </c>
      <c r="AF305" s="692">
        <v>0</v>
      </c>
      <c r="AG305" s="541" t="s">
        <v>1056</v>
      </c>
      <c r="AK305" s="777"/>
    </row>
    <row r="306" spans="2:37" s="504" customFormat="1">
      <c r="B306" s="541"/>
      <c r="C306" s="556" t="s">
        <v>245</v>
      </c>
      <c r="D306" s="557"/>
      <c r="E306" s="557"/>
      <c r="F306" s="557"/>
      <c r="G306" s="557"/>
      <c r="H306" s="558"/>
      <c r="I306" s="1012" t="s">
        <v>1932</v>
      </c>
      <c r="J306" s="1013" t="s">
        <v>1933</v>
      </c>
      <c r="K306" s="1013" t="s">
        <v>1933</v>
      </c>
      <c r="L306" s="1013" t="s">
        <v>1933</v>
      </c>
      <c r="M306" s="1013" t="s">
        <v>1933</v>
      </c>
      <c r="N306" s="1013" t="s">
        <v>1933</v>
      </c>
      <c r="O306" s="1013" t="s">
        <v>1933</v>
      </c>
      <c r="P306" s="1013" t="s">
        <v>1933</v>
      </c>
      <c r="Q306" s="1013" t="s">
        <v>1933</v>
      </c>
      <c r="R306" s="1013" t="s">
        <v>1933</v>
      </c>
      <c r="S306" s="1013"/>
      <c r="T306" s="1013"/>
      <c r="U306" s="1013"/>
      <c r="V306" s="1013"/>
      <c r="W306" s="1013" t="s">
        <v>1933</v>
      </c>
      <c r="X306" s="1013" t="s">
        <v>1933</v>
      </c>
      <c r="Y306" s="1013" t="s">
        <v>1933</v>
      </c>
      <c r="Z306" s="1013" t="s">
        <v>1933</v>
      </c>
      <c r="AA306" s="1013" t="s">
        <v>1933</v>
      </c>
      <c r="AB306" s="1013" t="s">
        <v>1933</v>
      </c>
      <c r="AC306" s="1013" t="s">
        <v>1933</v>
      </c>
      <c r="AD306" s="1013" t="s">
        <v>1933</v>
      </c>
      <c r="AE306" s="689">
        <v>0</v>
      </c>
      <c r="AF306" s="690">
        <v>0</v>
      </c>
      <c r="AG306" s="541" t="s">
        <v>1056</v>
      </c>
      <c r="AK306" s="777"/>
    </row>
    <row r="307" spans="2:37" s="504" customFormat="1">
      <c r="B307" s="541"/>
      <c r="C307" s="553" t="s">
        <v>1934</v>
      </c>
      <c r="D307" s="554"/>
      <c r="E307" s="554"/>
      <c r="F307" s="554"/>
      <c r="G307" s="554"/>
      <c r="H307" s="555"/>
      <c r="I307" s="997" t="s">
        <v>1935</v>
      </c>
      <c r="J307" s="998" t="s">
        <v>1935</v>
      </c>
      <c r="K307" s="998" t="s">
        <v>1935</v>
      </c>
      <c r="L307" s="998" t="s">
        <v>1935</v>
      </c>
      <c r="M307" s="998" t="s">
        <v>1935</v>
      </c>
      <c r="N307" s="998" t="s">
        <v>1935</v>
      </c>
      <c r="O307" s="998" t="s">
        <v>1935</v>
      </c>
      <c r="P307" s="998" t="s">
        <v>1935</v>
      </c>
      <c r="Q307" s="998" t="s">
        <v>1935</v>
      </c>
      <c r="R307" s="998" t="s">
        <v>1935</v>
      </c>
      <c r="S307" s="998"/>
      <c r="T307" s="998"/>
      <c r="U307" s="998"/>
      <c r="V307" s="998"/>
      <c r="W307" s="998" t="s">
        <v>1935</v>
      </c>
      <c r="X307" s="998" t="s">
        <v>1935</v>
      </c>
      <c r="Y307" s="998" t="s">
        <v>1935</v>
      </c>
      <c r="Z307" s="998" t="s">
        <v>1935</v>
      </c>
      <c r="AA307" s="998" t="s">
        <v>1935</v>
      </c>
      <c r="AB307" s="998" t="s">
        <v>1935</v>
      </c>
      <c r="AC307" s="998" t="s">
        <v>1935</v>
      </c>
      <c r="AD307" s="998" t="s">
        <v>1935</v>
      </c>
      <c r="AE307" s="689">
        <v>49</v>
      </c>
      <c r="AF307" s="690">
        <v>27</v>
      </c>
      <c r="AG307" s="541" t="s">
        <v>1056</v>
      </c>
      <c r="AH307" s="546"/>
      <c r="AK307" s="777"/>
    </row>
    <row r="308" spans="2:37" s="504" customFormat="1" ht="24" customHeight="1">
      <c r="B308" s="541" t="s">
        <v>1208</v>
      </c>
      <c r="C308" s="556" t="s">
        <v>246</v>
      </c>
      <c r="D308" s="557"/>
      <c r="E308" s="557"/>
      <c r="F308" s="557"/>
      <c r="G308" s="557"/>
      <c r="H308" s="558"/>
      <c r="I308" s="1012" t="s">
        <v>1936</v>
      </c>
      <c r="J308" s="1013" t="s">
        <v>1937</v>
      </c>
      <c r="K308" s="1013" t="s">
        <v>1937</v>
      </c>
      <c r="L308" s="1013" t="s">
        <v>1937</v>
      </c>
      <c r="M308" s="1013" t="s">
        <v>1937</v>
      </c>
      <c r="N308" s="1013" t="s">
        <v>1937</v>
      </c>
      <c r="O308" s="1013" t="s">
        <v>1937</v>
      </c>
      <c r="P308" s="1013" t="s">
        <v>1937</v>
      </c>
      <c r="Q308" s="1013" t="s">
        <v>1937</v>
      </c>
      <c r="R308" s="1013" t="s">
        <v>1937</v>
      </c>
      <c r="S308" s="1013"/>
      <c r="T308" s="1013"/>
      <c r="U308" s="1013"/>
      <c r="V308" s="1013"/>
      <c r="W308" s="1013" t="s">
        <v>1937</v>
      </c>
      <c r="X308" s="1013" t="s">
        <v>1937</v>
      </c>
      <c r="Y308" s="1013" t="s">
        <v>1937</v>
      </c>
      <c r="Z308" s="1013" t="s">
        <v>1937</v>
      </c>
      <c r="AA308" s="1013" t="s">
        <v>1937</v>
      </c>
      <c r="AB308" s="1013" t="s">
        <v>1937</v>
      </c>
      <c r="AC308" s="1013" t="s">
        <v>1937</v>
      </c>
      <c r="AD308" s="1013" t="s">
        <v>1937</v>
      </c>
      <c r="AE308" s="691">
        <v>0</v>
      </c>
      <c r="AF308" s="692">
        <v>0</v>
      </c>
      <c r="AG308" s="541" t="s">
        <v>1056</v>
      </c>
      <c r="AK308" s="777"/>
    </row>
    <row r="309" spans="2:37" s="504" customFormat="1" ht="28.5" customHeight="1">
      <c r="B309" s="541"/>
      <c r="C309" s="556" t="s">
        <v>247</v>
      </c>
      <c r="D309" s="557"/>
      <c r="E309" s="557"/>
      <c r="F309" s="557"/>
      <c r="G309" s="557"/>
      <c r="H309" s="558"/>
      <c r="I309" s="1012" t="s">
        <v>1938</v>
      </c>
      <c r="J309" s="1013" t="s">
        <v>1939</v>
      </c>
      <c r="K309" s="1013" t="s">
        <v>1939</v>
      </c>
      <c r="L309" s="1013" t="s">
        <v>1939</v>
      </c>
      <c r="M309" s="1013" t="s">
        <v>1939</v>
      </c>
      <c r="N309" s="1013" t="s">
        <v>1939</v>
      </c>
      <c r="O309" s="1013" t="s">
        <v>1939</v>
      </c>
      <c r="P309" s="1013" t="s">
        <v>1939</v>
      </c>
      <c r="Q309" s="1013" t="s">
        <v>1939</v>
      </c>
      <c r="R309" s="1013" t="s">
        <v>1939</v>
      </c>
      <c r="S309" s="1013"/>
      <c r="T309" s="1013"/>
      <c r="U309" s="1013"/>
      <c r="V309" s="1013"/>
      <c r="W309" s="1013" t="s">
        <v>1939</v>
      </c>
      <c r="X309" s="1013" t="s">
        <v>1939</v>
      </c>
      <c r="Y309" s="1013" t="s">
        <v>1939</v>
      </c>
      <c r="Z309" s="1013" t="s">
        <v>1939</v>
      </c>
      <c r="AA309" s="1013" t="s">
        <v>1939</v>
      </c>
      <c r="AB309" s="1013" t="s">
        <v>1939</v>
      </c>
      <c r="AC309" s="1013" t="s">
        <v>1939</v>
      </c>
      <c r="AD309" s="1013" t="s">
        <v>1939</v>
      </c>
      <c r="AE309" s="689">
        <v>49</v>
      </c>
      <c r="AF309" s="690">
        <v>27</v>
      </c>
      <c r="AG309" s="541" t="s">
        <v>1056</v>
      </c>
      <c r="AK309" s="777"/>
    </row>
    <row r="310" spans="2:37" s="504" customFormat="1" ht="30" customHeight="1">
      <c r="B310" s="541" t="s">
        <v>1183</v>
      </c>
      <c r="C310" s="556" t="s">
        <v>248</v>
      </c>
      <c r="D310" s="557"/>
      <c r="E310" s="557"/>
      <c r="F310" s="557"/>
      <c r="G310" s="557"/>
      <c r="H310" s="558"/>
      <c r="I310" s="1012" t="s">
        <v>1940</v>
      </c>
      <c r="J310" s="1013" t="s">
        <v>1941</v>
      </c>
      <c r="K310" s="1013" t="s">
        <v>1941</v>
      </c>
      <c r="L310" s="1013" t="s">
        <v>1941</v>
      </c>
      <c r="M310" s="1013" t="s">
        <v>1941</v>
      </c>
      <c r="N310" s="1013" t="s">
        <v>1941</v>
      </c>
      <c r="O310" s="1013" t="s">
        <v>1941</v>
      </c>
      <c r="P310" s="1013" t="s">
        <v>1941</v>
      </c>
      <c r="Q310" s="1013" t="s">
        <v>1941</v>
      </c>
      <c r="R310" s="1013" t="s">
        <v>1941</v>
      </c>
      <c r="S310" s="1013"/>
      <c r="T310" s="1013"/>
      <c r="U310" s="1013"/>
      <c r="V310" s="1013"/>
      <c r="W310" s="1013" t="s">
        <v>1941</v>
      </c>
      <c r="X310" s="1013" t="s">
        <v>1941</v>
      </c>
      <c r="Y310" s="1013" t="s">
        <v>1941</v>
      </c>
      <c r="Z310" s="1013" t="s">
        <v>1941</v>
      </c>
      <c r="AA310" s="1013" t="s">
        <v>1941</v>
      </c>
      <c r="AB310" s="1013" t="s">
        <v>1941</v>
      </c>
      <c r="AC310" s="1013" t="s">
        <v>1941</v>
      </c>
      <c r="AD310" s="1013" t="s">
        <v>1941</v>
      </c>
      <c r="AE310" s="691">
        <v>0</v>
      </c>
      <c r="AF310" s="692">
        <v>0</v>
      </c>
      <c r="AG310" s="541" t="s">
        <v>1056</v>
      </c>
      <c r="AK310" s="777"/>
    </row>
    <row r="311" spans="2:37" s="504" customFormat="1">
      <c r="B311" s="541"/>
      <c r="C311" s="548" t="s">
        <v>1942</v>
      </c>
      <c r="D311" s="549"/>
      <c r="E311" s="549"/>
      <c r="F311" s="549"/>
      <c r="G311" s="549"/>
      <c r="H311" s="550"/>
      <c r="I311" s="995" t="s">
        <v>1943</v>
      </c>
      <c r="J311" s="996" t="s">
        <v>1943</v>
      </c>
      <c r="K311" s="996" t="s">
        <v>1943</v>
      </c>
      <c r="L311" s="996" t="s">
        <v>1943</v>
      </c>
      <c r="M311" s="996" t="s">
        <v>1943</v>
      </c>
      <c r="N311" s="996" t="s">
        <v>1943</v>
      </c>
      <c r="O311" s="996" t="s">
        <v>1943</v>
      </c>
      <c r="P311" s="996" t="s">
        <v>1943</v>
      </c>
      <c r="Q311" s="996" t="s">
        <v>1943</v>
      </c>
      <c r="R311" s="996" t="s">
        <v>1943</v>
      </c>
      <c r="S311" s="996"/>
      <c r="T311" s="996"/>
      <c r="U311" s="996"/>
      <c r="V311" s="996"/>
      <c r="W311" s="996" t="s">
        <v>1943</v>
      </c>
      <c r="X311" s="996" t="s">
        <v>1943</v>
      </c>
      <c r="Y311" s="996" t="s">
        <v>1943</v>
      </c>
      <c r="Z311" s="996" t="s">
        <v>1943</v>
      </c>
      <c r="AA311" s="996" t="s">
        <v>1943</v>
      </c>
      <c r="AB311" s="996" t="s">
        <v>1943</v>
      </c>
      <c r="AC311" s="996" t="s">
        <v>1943</v>
      </c>
      <c r="AD311" s="996" t="s">
        <v>1943</v>
      </c>
      <c r="AE311" s="688">
        <v>67</v>
      </c>
      <c r="AF311" s="693">
        <v>158</v>
      </c>
      <c r="AG311" s="541" t="s">
        <v>1056</v>
      </c>
      <c r="AH311" s="546"/>
      <c r="AK311" s="777"/>
    </row>
    <row r="312" spans="2:37" s="504" customFormat="1" ht="20.25" customHeight="1">
      <c r="B312" s="541"/>
      <c r="C312" s="553" t="s">
        <v>250</v>
      </c>
      <c r="D312" s="554"/>
      <c r="E312" s="554"/>
      <c r="F312" s="554"/>
      <c r="G312" s="554"/>
      <c r="H312" s="555"/>
      <c r="I312" s="997" t="s">
        <v>1944</v>
      </c>
      <c r="J312" s="998" t="s">
        <v>1944</v>
      </c>
      <c r="K312" s="998" t="s">
        <v>1944</v>
      </c>
      <c r="L312" s="998" t="s">
        <v>1944</v>
      </c>
      <c r="M312" s="998" t="s">
        <v>1944</v>
      </c>
      <c r="N312" s="998" t="s">
        <v>1944</v>
      </c>
      <c r="O312" s="998" t="s">
        <v>1944</v>
      </c>
      <c r="P312" s="998" t="s">
        <v>1944</v>
      </c>
      <c r="Q312" s="998" t="s">
        <v>1944</v>
      </c>
      <c r="R312" s="998" t="s">
        <v>1944</v>
      </c>
      <c r="S312" s="998"/>
      <c r="T312" s="998"/>
      <c r="U312" s="998"/>
      <c r="V312" s="998"/>
      <c r="W312" s="998" t="s">
        <v>1944</v>
      </c>
      <c r="X312" s="998" t="s">
        <v>1944</v>
      </c>
      <c r="Y312" s="998" t="s">
        <v>1944</v>
      </c>
      <c r="Z312" s="998" t="s">
        <v>1944</v>
      </c>
      <c r="AA312" s="998" t="s">
        <v>1944</v>
      </c>
      <c r="AB312" s="998" t="s">
        <v>1944</v>
      </c>
      <c r="AC312" s="998" t="s">
        <v>1944</v>
      </c>
      <c r="AD312" s="998" t="s">
        <v>1944</v>
      </c>
      <c r="AE312" s="689">
        <v>13</v>
      </c>
      <c r="AF312" s="690">
        <v>43</v>
      </c>
      <c r="AG312" s="541" t="s">
        <v>1056</v>
      </c>
      <c r="AK312" s="777"/>
    </row>
    <row r="313" spans="2:37" s="504" customFormat="1">
      <c r="B313" s="541"/>
      <c r="C313" s="553" t="s">
        <v>251</v>
      </c>
      <c r="D313" s="554"/>
      <c r="E313" s="554"/>
      <c r="F313" s="554"/>
      <c r="G313" s="554"/>
      <c r="H313" s="555"/>
      <c r="I313" s="997" t="s">
        <v>1945</v>
      </c>
      <c r="J313" s="998" t="s">
        <v>1945</v>
      </c>
      <c r="K313" s="998" t="s">
        <v>1945</v>
      </c>
      <c r="L313" s="998" t="s">
        <v>1945</v>
      </c>
      <c r="M313" s="998" t="s">
        <v>1945</v>
      </c>
      <c r="N313" s="998" t="s">
        <v>1945</v>
      </c>
      <c r="O313" s="998" t="s">
        <v>1945</v>
      </c>
      <c r="P313" s="998" t="s">
        <v>1945</v>
      </c>
      <c r="Q313" s="998" t="s">
        <v>1945</v>
      </c>
      <c r="R313" s="998" t="s">
        <v>1945</v>
      </c>
      <c r="S313" s="998"/>
      <c r="T313" s="998"/>
      <c r="U313" s="998"/>
      <c r="V313" s="998"/>
      <c r="W313" s="998" t="s">
        <v>1945</v>
      </c>
      <c r="X313" s="998" t="s">
        <v>1945</v>
      </c>
      <c r="Y313" s="998" t="s">
        <v>1945</v>
      </c>
      <c r="Z313" s="998" t="s">
        <v>1945</v>
      </c>
      <c r="AA313" s="998" t="s">
        <v>1945</v>
      </c>
      <c r="AB313" s="998" t="s">
        <v>1945</v>
      </c>
      <c r="AC313" s="998" t="s">
        <v>1945</v>
      </c>
      <c r="AD313" s="998" t="s">
        <v>1945</v>
      </c>
      <c r="AE313" s="689">
        <v>54</v>
      </c>
      <c r="AF313" s="690">
        <v>115</v>
      </c>
      <c r="AG313" s="541" t="s">
        <v>1056</v>
      </c>
      <c r="AK313" s="777"/>
    </row>
    <row r="314" spans="2:37" s="504" customFormat="1">
      <c r="B314" s="541"/>
      <c r="C314" s="582" t="s">
        <v>1946</v>
      </c>
      <c r="D314" s="583"/>
      <c r="E314" s="583"/>
      <c r="F314" s="583"/>
      <c r="G314" s="583"/>
      <c r="H314" s="584"/>
      <c r="I314" s="1026" t="s">
        <v>1947</v>
      </c>
      <c r="J314" s="1027" t="s">
        <v>1947</v>
      </c>
      <c r="K314" s="1027" t="s">
        <v>1947</v>
      </c>
      <c r="L314" s="1027" t="s">
        <v>1947</v>
      </c>
      <c r="M314" s="1027" t="s">
        <v>1947</v>
      </c>
      <c r="N314" s="1027" t="s">
        <v>1947</v>
      </c>
      <c r="O314" s="1027" t="s">
        <v>1947</v>
      </c>
      <c r="P314" s="1027" t="s">
        <v>1947</v>
      </c>
      <c r="Q314" s="1027" t="s">
        <v>1947</v>
      </c>
      <c r="R314" s="1027" t="s">
        <v>1947</v>
      </c>
      <c r="S314" s="1027"/>
      <c r="T314" s="1027"/>
      <c r="U314" s="1027"/>
      <c r="V314" s="1027"/>
      <c r="W314" s="1027" t="s">
        <v>1947</v>
      </c>
      <c r="X314" s="1027" t="s">
        <v>1947</v>
      </c>
      <c r="Y314" s="1027" t="s">
        <v>1947</v>
      </c>
      <c r="Z314" s="1027" t="s">
        <v>1947</v>
      </c>
      <c r="AA314" s="1027" t="s">
        <v>1947</v>
      </c>
      <c r="AB314" s="1027" t="s">
        <v>1947</v>
      </c>
      <c r="AC314" s="1027" t="s">
        <v>1947</v>
      </c>
      <c r="AD314" s="1027" t="s">
        <v>1947</v>
      </c>
      <c r="AE314" s="705">
        <v>10662</v>
      </c>
      <c r="AF314" s="718">
        <v>9426</v>
      </c>
      <c r="AG314" s="541" t="s">
        <v>1056</v>
      </c>
      <c r="AH314" s="546"/>
      <c r="AI314" s="612"/>
      <c r="AK314" s="777"/>
    </row>
    <row r="315" spans="2:37" s="504" customFormat="1">
      <c r="B315" s="541"/>
      <c r="C315" s="567" t="s">
        <v>252</v>
      </c>
      <c r="D315" s="568"/>
      <c r="E315" s="568"/>
      <c r="F315" s="568"/>
      <c r="G315" s="568"/>
      <c r="H315" s="569"/>
      <c r="I315" s="1016" t="s">
        <v>1948</v>
      </c>
      <c r="J315" s="1017" t="s">
        <v>1949</v>
      </c>
      <c r="K315" s="1017" t="s">
        <v>1949</v>
      </c>
      <c r="L315" s="1017" t="s">
        <v>1949</v>
      </c>
      <c r="M315" s="1017" t="s">
        <v>1949</v>
      </c>
      <c r="N315" s="1017" t="s">
        <v>1949</v>
      </c>
      <c r="O315" s="1017" t="s">
        <v>1949</v>
      </c>
      <c r="P315" s="1017" t="s">
        <v>1949</v>
      </c>
      <c r="Q315" s="1017" t="s">
        <v>1949</v>
      </c>
      <c r="R315" s="1017" t="s">
        <v>1949</v>
      </c>
      <c r="S315" s="1017"/>
      <c r="T315" s="1017"/>
      <c r="U315" s="1017"/>
      <c r="V315" s="1017"/>
      <c r="W315" s="1017" t="s">
        <v>1949</v>
      </c>
      <c r="X315" s="1017" t="s">
        <v>1949</v>
      </c>
      <c r="Y315" s="1017" t="s">
        <v>1949</v>
      </c>
      <c r="Z315" s="1017" t="s">
        <v>1949</v>
      </c>
      <c r="AA315" s="1017" t="s">
        <v>1949</v>
      </c>
      <c r="AB315" s="1017" t="s">
        <v>1949</v>
      </c>
      <c r="AC315" s="1017" t="s">
        <v>1949</v>
      </c>
      <c r="AD315" s="1017" t="s">
        <v>1949</v>
      </c>
      <c r="AE315" s="689">
        <v>468</v>
      </c>
      <c r="AF315" s="690">
        <v>552</v>
      </c>
      <c r="AG315" s="541" t="s">
        <v>1056</v>
      </c>
      <c r="AK315" s="777"/>
    </row>
    <row r="316" spans="2:37" s="504" customFormat="1">
      <c r="B316" s="573"/>
      <c r="C316" s="567" t="s">
        <v>253</v>
      </c>
      <c r="D316" s="568"/>
      <c r="E316" s="568"/>
      <c r="F316" s="568"/>
      <c r="G316" s="568"/>
      <c r="H316" s="569"/>
      <c r="I316" s="1016" t="s">
        <v>1950</v>
      </c>
      <c r="J316" s="1017" t="s">
        <v>1951</v>
      </c>
      <c r="K316" s="1017" t="s">
        <v>1951</v>
      </c>
      <c r="L316" s="1017" t="s">
        <v>1951</v>
      </c>
      <c r="M316" s="1017" t="s">
        <v>1951</v>
      </c>
      <c r="N316" s="1017" t="s">
        <v>1951</v>
      </c>
      <c r="O316" s="1017" t="s">
        <v>1951</v>
      </c>
      <c r="P316" s="1017" t="s">
        <v>1951</v>
      </c>
      <c r="Q316" s="1017" t="s">
        <v>1951</v>
      </c>
      <c r="R316" s="1017" t="s">
        <v>1951</v>
      </c>
      <c r="S316" s="1017"/>
      <c r="T316" s="1017"/>
      <c r="U316" s="1017"/>
      <c r="V316" s="1017"/>
      <c r="W316" s="1017" t="s">
        <v>1951</v>
      </c>
      <c r="X316" s="1017" t="s">
        <v>1951</v>
      </c>
      <c r="Y316" s="1017" t="s">
        <v>1951</v>
      </c>
      <c r="Z316" s="1017" t="s">
        <v>1951</v>
      </c>
      <c r="AA316" s="1017" t="s">
        <v>1951</v>
      </c>
      <c r="AB316" s="1017" t="s">
        <v>1951</v>
      </c>
      <c r="AC316" s="1017" t="s">
        <v>1951</v>
      </c>
      <c r="AD316" s="1017" t="s">
        <v>1951</v>
      </c>
      <c r="AE316" s="689">
        <v>6569</v>
      </c>
      <c r="AF316" s="690">
        <v>4649</v>
      </c>
      <c r="AG316" s="541" t="s">
        <v>1056</v>
      </c>
      <c r="AK316" s="777"/>
    </row>
    <row r="317" spans="2:37" s="504" customFormat="1">
      <c r="B317" s="573"/>
      <c r="C317" s="567" t="s">
        <v>254</v>
      </c>
      <c r="D317" s="568"/>
      <c r="E317" s="568"/>
      <c r="F317" s="568"/>
      <c r="G317" s="568"/>
      <c r="H317" s="569"/>
      <c r="I317" s="1016" t="s">
        <v>1952</v>
      </c>
      <c r="J317" s="1017" t="s">
        <v>1951</v>
      </c>
      <c r="K317" s="1017" t="s">
        <v>1951</v>
      </c>
      <c r="L317" s="1017" t="s">
        <v>1951</v>
      </c>
      <c r="M317" s="1017" t="s">
        <v>1951</v>
      </c>
      <c r="N317" s="1017" t="s">
        <v>1951</v>
      </c>
      <c r="O317" s="1017" t="s">
        <v>1951</v>
      </c>
      <c r="P317" s="1017" t="s">
        <v>1951</v>
      </c>
      <c r="Q317" s="1017" t="s">
        <v>1951</v>
      </c>
      <c r="R317" s="1017" t="s">
        <v>1951</v>
      </c>
      <c r="S317" s="1017"/>
      <c r="T317" s="1017"/>
      <c r="U317" s="1017"/>
      <c r="V317" s="1017"/>
      <c r="W317" s="1017" t="s">
        <v>1951</v>
      </c>
      <c r="X317" s="1017" t="s">
        <v>1951</v>
      </c>
      <c r="Y317" s="1017" t="s">
        <v>1951</v>
      </c>
      <c r="Z317" s="1017" t="s">
        <v>1951</v>
      </c>
      <c r="AA317" s="1017" t="s">
        <v>1951</v>
      </c>
      <c r="AB317" s="1017" t="s">
        <v>1951</v>
      </c>
      <c r="AC317" s="1017" t="s">
        <v>1951</v>
      </c>
      <c r="AD317" s="1017" t="s">
        <v>1951</v>
      </c>
      <c r="AE317" s="689">
        <v>3593</v>
      </c>
      <c r="AF317" s="690">
        <v>4108</v>
      </c>
      <c r="AG317" s="541" t="s">
        <v>1056</v>
      </c>
      <c r="AK317" s="777"/>
    </row>
    <row r="318" spans="2:37" s="504" customFormat="1">
      <c r="B318" s="573"/>
      <c r="C318" s="567" t="s">
        <v>255</v>
      </c>
      <c r="D318" s="568"/>
      <c r="E318" s="568"/>
      <c r="F318" s="568"/>
      <c r="G318" s="568"/>
      <c r="H318" s="569"/>
      <c r="I318" s="1016" t="s">
        <v>1953</v>
      </c>
      <c r="J318" s="1017" t="s">
        <v>1954</v>
      </c>
      <c r="K318" s="1017" t="s">
        <v>1954</v>
      </c>
      <c r="L318" s="1017" t="s">
        <v>1954</v>
      </c>
      <c r="M318" s="1017" t="s">
        <v>1954</v>
      </c>
      <c r="N318" s="1017" t="s">
        <v>1954</v>
      </c>
      <c r="O318" s="1017" t="s">
        <v>1954</v>
      </c>
      <c r="P318" s="1017" t="s">
        <v>1954</v>
      </c>
      <c r="Q318" s="1017" t="s">
        <v>1954</v>
      </c>
      <c r="R318" s="1017" t="s">
        <v>1954</v>
      </c>
      <c r="S318" s="1017"/>
      <c r="T318" s="1017"/>
      <c r="U318" s="1017"/>
      <c r="V318" s="1017"/>
      <c r="W318" s="1017" t="s">
        <v>1954</v>
      </c>
      <c r="X318" s="1017" t="s">
        <v>1954</v>
      </c>
      <c r="Y318" s="1017" t="s">
        <v>1954</v>
      </c>
      <c r="Z318" s="1017" t="s">
        <v>1954</v>
      </c>
      <c r="AA318" s="1017" t="s">
        <v>1954</v>
      </c>
      <c r="AB318" s="1017" t="s">
        <v>1954</v>
      </c>
      <c r="AC318" s="1017" t="s">
        <v>1954</v>
      </c>
      <c r="AD318" s="1017" t="s">
        <v>1954</v>
      </c>
      <c r="AE318" s="689">
        <v>9</v>
      </c>
      <c r="AF318" s="690">
        <v>12</v>
      </c>
      <c r="AG318" s="541" t="s">
        <v>1056</v>
      </c>
      <c r="AK318" s="777"/>
    </row>
    <row r="319" spans="2:37" s="504" customFormat="1">
      <c r="B319" s="573"/>
      <c r="C319" s="567" t="s">
        <v>256</v>
      </c>
      <c r="D319" s="568"/>
      <c r="E319" s="568"/>
      <c r="F319" s="568"/>
      <c r="G319" s="568"/>
      <c r="H319" s="569"/>
      <c r="I319" s="1016" t="s">
        <v>1955</v>
      </c>
      <c r="J319" s="1017" t="s">
        <v>1956</v>
      </c>
      <c r="K319" s="1017" t="s">
        <v>1956</v>
      </c>
      <c r="L319" s="1017" t="s">
        <v>1956</v>
      </c>
      <c r="M319" s="1017" t="s">
        <v>1956</v>
      </c>
      <c r="N319" s="1017" t="s">
        <v>1956</v>
      </c>
      <c r="O319" s="1017" t="s">
        <v>1956</v>
      </c>
      <c r="P319" s="1017" t="s">
        <v>1956</v>
      </c>
      <c r="Q319" s="1017" t="s">
        <v>1956</v>
      </c>
      <c r="R319" s="1017" t="s">
        <v>1956</v>
      </c>
      <c r="S319" s="1017"/>
      <c r="T319" s="1017"/>
      <c r="U319" s="1017"/>
      <c r="V319" s="1017"/>
      <c r="W319" s="1017" t="s">
        <v>1956</v>
      </c>
      <c r="X319" s="1017" t="s">
        <v>1956</v>
      </c>
      <c r="Y319" s="1017" t="s">
        <v>1956</v>
      </c>
      <c r="Z319" s="1017" t="s">
        <v>1956</v>
      </c>
      <c r="AA319" s="1017" t="s">
        <v>1956</v>
      </c>
      <c r="AB319" s="1017" t="s">
        <v>1956</v>
      </c>
      <c r="AC319" s="1017" t="s">
        <v>1956</v>
      </c>
      <c r="AD319" s="1017" t="s">
        <v>1956</v>
      </c>
      <c r="AE319" s="689">
        <v>14</v>
      </c>
      <c r="AF319" s="690">
        <v>31</v>
      </c>
      <c r="AG319" s="541" t="s">
        <v>1056</v>
      </c>
      <c r="AK319" s="777"/>
    </row>
    <row r="320" spans="2:37" s="504" customFormat="1">
      <c r="B320" s="573"/>
      <c r="C320" s="567" t="s">
        <v>257</v>
      </c>
      <c r="D320" s="568"/>
      <c r="E320" s="568"/>
      <c r="F320" s="568"/>
      <c r="G320" s="568"/>
      <c r="H320" s="569"/>
      <c r="I320" s="1016" t="s">
        <v>1957</v>
      </c>
      <c r="J320" s="1017" t="s">
        <v>1958</v>
      </c>
      <c r="K320" s="1017" t="s">
        <v>1958</v>
      </c>
      <c r="L320" s="1017" t="s">
        <v>1958</v>
      </c>
      <c r="M320" s="1017" t="s">
        <v>1958</v>
      </c>
      <c r="N320" s="1017" t="s">
        <v>1958</v>
      </c>
      <c r="O320" s="1017" t="s">
        <v>1958</v>
      </c>
      <c r="P320" s="1017" t="s">
        <v>1958</v>
      </c>
      <c r="Q320" s="1017" t="s">
        <v>1958</v>
      </c>
      <c r="R320" s="1017" t="s">
        <v>1958</v>
      </c>
      <c r="S320" s="1017"/>
      <c r="T320" s="1017"/>
      <c r="U320" s="1017"/>
      <c r="V320" s="1017"/>
      <c r="W320" s="1017" t="s">
        <v>1958</v>
      </c>
      <c r="X320" s="1017" t="s">
        <v>1958</v>
      </c>
      <c r="Y320" s="1017" t="s">
        <v>1958</v>
      </c>
      <c r="Z320" s="1017" t="s">
        <v>1958</v>
      </c>
      <c r="AA320" s="1017" t="s">
        <v>1958</v>
      </c>
      <c r="AB320" s="1017" t="s">
        <v>1958</v>
      </c>
      <c r="AC320" s="1017" t="s">
        <v>1958</v>
      </c>
      <c r="AD320" s="1017" t="s">
        <v>1958</v>
      </c>
      <c r="AE320" s="689">
        <v>9</v>
      </c>
      <c r="AF320" s="690">
        <v>74</v>
      </c>
      <c r="AG320" s="541" t="s">
        <v>1056</v>
      </c>
      <c r="AK320" s="777"/>
    </row>
    <row r="321" spans="2:40" s="504" customFormat="1">
      <c r="B321" s="585" t="s">
        <v>1208</v>
      </c>
      <c r="C321" s="567" t="s">
        <v>258</v>
      </c>
      <c r="D321" s="568"/>
      <c r="E321" s="568"/>
      <c r="F321" s="568"/>
      <c r="G321" s="568"/>
      <c r="H321" s="569"/>
      <c r="I321" s="1016" t="s">
        <v>1959</v>
      </c>
      <c r="J321" s="1017" t="s">
        <v>1960</v>
      </c>
      <c r="K321" s="1017" t="s">
        <v>1960</v>
      </c>
      <c r="L321" s="1017" t="s">
        <v>1960</v>
      </c>
      <c r="M321" s="1017" t="s">
        <v>1960</v>
      </c>
      <c r="N321" s="1017" t="s">
        <v>1960</v>
      </c>
      <c r="O321" s="1017" t="s">
        <v>1960</v>
      </c>
      <c r="P321" s="1017" t="s">
        <v>1960</v>
      </c>
      <c r="Q321" s="1017" t="s">
        <v>1960</v>
      </c>
      <c r="R321" s="1017" t="s">
        <v>1960</v>
      </c>
      <c r="S321" s="1017"/>
      <c r="T321" s="1017"/>
      <c r="U321" s="1017"/>
      <c r="V321" s="1017"/>
      <c r="W321" s="1017" t="s">
        <v>1960</v>
      </c>
      <c r="X321" s="1017" t="s">
        <v>1960</v>
      </c>
      <c r="Y321" s="1017" t="s">
        <v>1960</v>
      </c>
      <c r="Z321" s="1017" t="s">
        <v>1960</v>
      </c>
      <c r="AA321" s="1017" t="s">
        <v>1960</v>
      </c>
      <c r="AB321" s="1017" t="s">
        <v>1960</v>
      </c>
      <c r="AC321" s="1017" t="s">
        <v>1960</v>
      </c>
      <c r="AD321" s="1017" t="s">
        <v>1960</v>
      </c>
      <c r="AE321" s="691">
        <v>0</v>
      </c>
      <c r="AF321" s="692">
        <v>0</v>
      </c>
      <c r="AG321" s="541" t="s">
        <v>1056</v>
      </c>
      <c r="AK321" s="777"/>
    </row>
    <row r="322" spans="2:40" s="504" customFormat="1">
      <c r="B322" s="541"/>
      <c r="C322" s="582" t="s">
        <v>1961</v>
      </c>
      <c r="D322" s="583"/>
      <c r="E322" s="583"/>
      <c r="F322" s="583"/>
      <c r="G322" s="583"/>
      <c r="H322" s="584"/>
      <c r="I322" s="1026" t="s">
        <v>1962</v>
      </c>
      <c r="J322" s="1027" t="s">
        <v>1962</v>
      </c>
      <c r="K322" s="1027" t="s">
        <v>1962</v>
      </c>
      <c r="L322" s="1027" t="s">
        <v>1962</v>
      </c>
      <c r="M322" s="1027" t="s">
        <v>1962</v>
      </c>
      <c r="N322" s="1027" t="s">
        <v>1962</v>
      </c>
      <c r="O322" s="1027" t="s">
        <v>1962</v>
      </c>
      <c r="P322" s="1027" t="s">
        <v>1962</v>
      </c>
      <c r="Q322" s="1027" t="s">
        <v>1962</v>
      </c>
      <c r="R322" s="1027" t="s">
        <v>1962</v>
      </c>
      <c r="S322" s="1027"/>
      <c r="T322" s="1027"/>
      <c r="U322" s="1027"/>
      <c r="V322" s="1027"/>
      <c r="W322" s="1027" t="s">
        <v>1962</v>
      </c>
      <c r="X322" s="1027" t="s">
        <v>1962</v>
      </c>
      <c r="Y322" s="1027" t="s">
        <v>1962</v>
      </c>
      <c r="Z322" s="1027" t="s">
        <v>1962</v>
      </c>
      <c r="AA322" s="1027" t="s">
        <v>1962</v>
      </c>
      <c r="AB322" s="1027" t="s">
        <v>1962</v>
      </c>
      <c r="AC322" s="1027" t="s">
        <v>1962</v>
      </c>
      <c r="AD322" s="1027" t="s">
        <v>1962</v>
      </c>
      <c r="AE322" s="705">
        <v>2357</v>
      </c>
      <c r="AF322" s="718">
        <v>1775</v>
      </c>
      <c r="AG322" s="541" t="s">
        <v>1056</v>
      </c>
      <c r="AH322" s="546"/>
      <c r="AK322" s="777"/>
    </row>
    <row r="323" spans="2:40" s="504" customFormat="1">
      <c r="B323" s="541"/>
      <c r="C323" s="567" t="s">
        <v>259</v>
      </c>
      <c r="D323" s="568"/>
      <c r="E323" s="568"/>
      <c r="F323" s="568"/>
      <c r="G323" s="568"/>
      <c r="H323" s="569"/>
      <c r="I323" s="1016" t="s">
        <v>1963</v>
      </c>
      <c r="J323" s="1017" t="s">
        <v>1964</v>
      </c>
      <c r="K323" s="1017" t="s">
        <v>1964</v>
      </c>
      <c r="L323" s="1017" t="s">
        <v>1964</v>
      </c>
      <c r="M323" s="1017" t="s">
        <v>1964</v>
      </c>
      <c r="N323" s="1017" t="s">
        <v>1964</v>
      </c>
      <c r="O323" s="1017" t="s">
        <v>1964</v>
      </c>
      <c r="P323" s="1017" t="s">
        <v>1964</v>
      </c>
      <c r="Q323" s="1017" t="s">
        <v>1964</v>
      </c>
      <c r="R323" s="1017" t="s">
        <v>1964</v>
      </c>
      <c r="S323" s="1017"/>
      <c r="T323" s="1017"/>
      <c r="U323" s="1017"/>
      <c r="V323" s="1017"/>
      <c r="W323" s="1017" t="s">
        <v>1964</v>
      </c>
      <c r="X323" s="1017" t="s">
        <v>1964</v>
      </c>
      <c r="Y323" s="1017" t="s">
        <v>1964</v>
      </c>
      <c r="Z323" s="1017" t="s">
        <v>1964</v>
      </c>
      <c r="AA323" s="1017" t="s">
        <v>1964</v>
      </c>
      <c r="AB323" s="1017" t="s">
        <v>1964</v>
      </c>
      <c r="AC323" s="1017" t="s">
        <v>1964</v>
      </c>
      <c r="AD323" s="1017" t="s">
        <v>1964</v>
      </c>
      <c r="AE323" s="691">
        <v>0</v>
      </c>
      <c r="AF323" s="692">
        <v>0</v>
      </c>
      <c r="AG323" s="541" t="s">
        <v>1056</v>
      </c>
      <c r="AK323" s="777"/>
    </row>
    <row r="324" spans="2:40" s="504" customFormat="1">
      <c r="B324" s="541"/>
      <c r="C324" s="567" t="s">
        <v>1965</v>
      </c>
      <c r="D324" s="568"/>
      <c r="E324" s="568"/>
      <c r="F324" s="568"/>
      <c r="G324" s="568"/>
      <c r="H324" s="569"/>
      <c r="I324" s="1016" t="s">
        <v>1966</v>
      </c>
      <c r="J324" s="1017" t="s">
        <v>1966</v>
      </c>
      <c r="K324" s="1017" t="s">
        <v>1966</v>
      </c>
      <c r="L324" s="1017" t="s">
        <v>1966</v>
      </c>
      <c r="M324" s="1017" t="s">
        <v>1966</v>
      </c>
      <c r="N324" s="1017" t="s">
        <v>1966</v>
      </c>
      <c r="O324" s="1017" t="s">
        <v>1966</v>
      </c>
      <c r="P324" s="1017" t="s">
        <v>1966</v>
      </c>
      <c r="Q324" s="1017" t="s">
        <v>1966</v>
      </c>
      <c r="R324" s="1017" t="s">
        <v>1966</v>
      </c>
      <c r="S324" s="1017"/>
      <c r="T324" s="1017"/>
      <c r="U324" s="1017"/>
      <c r="V324" s="1017"/>
      <c r="W324" s="1017" t="s">
        <v>1966</v>
      </c>
      <c r="X324" s="1017" t="s">
        <v>1966</v>
      </c>
      <c r="Y324" s="1017" t="s">
        <v>1966</v>
      </c>
      <c r="Z324" s="1017" t="s">
        <v>1966</v>
      </c>
      <c r="AA324" s="1017" t="s">
        <v>1966</v>
      </c>
      <c r="AB324" s="1017" t="s">
        <v>1966</v>
      </c>
      <c r="AC324" s="1017" t="s">
        <v>1966</v>
      </c>
      <c r="AD324" s="1017" t="s">
        <v>1966</v>
      </c>
      <c r="AE324" s="706">
        <v>2357</v>
      </c>
      <c r="AF324" s="719">
        <v>1775</v>
      </c>
      <c r="AG324" s="541" t="s">
        <v>1056</v>
      </c>
      <c r="AH324" s="546"/>
      <c r="AK324" s="777"/>
    </row>
    <row r="325" spans="2:40" s="504" customFormat="1">
      <c r="B325" s="541"/>
      <c r="C325" s="553" t="s">
        <v>260</v>
      </c>
      <c r="D325" s="554"/>
      <c r="E325" s="554"/>
      <c r="F325" s="554"/>
      <c r="G325" s="554"/>
      <c r="H325" s="555"/>
      <c r="I325" s="997" t="s">
        <v>1967</v>
      </c>
      <c r="J325" s="998" t="s">
        <v>1967</v>
      </c>
      <c r="K325" s="998" t="s">
        <v>1967</v>
      </c>
      <c r="L325" s="998" t="s">
        <v>1967</v>
      </c>
      <c r="M325" s="998" t="s">
        <v>1967</v>
      </c>
      <c r="N325" s="998" t="s">
        <v>1967</v>
      </c>
      <c r="O325" s="998" t="s">
        <v>1967</v>
      </c>
      <c r="P325" s="998" t="s">
        <v>1967</v>
      </c>
      <c r="Q325" s="998" t="s">
        <v>1967</v>
      </c>
      <c r="R325" s="998" t="s">
        <v>1967</v>
      </c>
      <c r="S325" s="998"/>
      <c r="T325" s="998"/>
      <c r="U325" s="998"/>
      <c r="V325" s="998"/>
      <c r="W325" s="998" t="s">
        <v>1967</v>
      </c>
      <c r="X325" s="998" t="s">
        <v>1967</v>
      </c>
      <c r="Y325" s="998" t="s">
        <v>1967</v>
      </c>
      <c r="Z325" s="998" t="s">
        <v>1967</v>
      </c>
      <c r="AA325" s="998" t="s">
        <v>1967</v>
      </c>
      <c r="AB325" s="998" t="s">
        <v>1967</v>
      </c>
      <c r="AC325" s="998" t="s">
        <v>1967</v>
      </c>
      <c r="AD325" s="998" t="s">
        <v>1967</v>
      </c>
      <c r="AE325" s="689">
        <v>2089</v>
      </c>
      <c r="AF325" s="690">
        <v>1497</v>
      </c>
      <c r="AG325" s="541" t="s">
        <v>1056</v>
      </c>
      <c r="AK325" s="777"/>
    </row>
    <row r="326" spans="2:40" s="504" customFormat="1">
      <c r="B326" s="541"/>
      <c r="C326" s="553" t="s">
        <v>261</v>
      </c>
      <c r="D326" s="554"/>
      <c r="E326" s="554"/>
      <c r="F326" s="554"/>
      <c r="G326" s="554"/>
      <c r="H326" s="555"/>
      <c r="I326" s="997" t="s">
        <v>1968</v>
      </c>
      <c r="J326" s="998" t="s">
        <v>1968</v>
      </c>
      <c r="K326" s="998" t="s">
        <v>1968</v>
      </c>
      <c r="L326" s="998" t="s">
        <v>1968</v>
      </c>
      <c r="M326" s="998" t="s">
        <v>1968</v>
      </c>
      <c r="N326" s="998" t="s">
        <v>1968</v>
      </c>
      <c r="O326" s="998" t="s">
        <v>1968</v>
      </c>
      <c r="P326" s="998" t="s">
        <v>1968</v>
      </c>
      <c r="Q326" s="998" t="s">
        <v>1968</v>
      </c>
      <c r="R326" s="998" t="s">
        <v>1968</v>
      </c>
      <c r="S326" s="998"/>
      <c r="T326" s="998"/>
      <c r="U326" s="998"/>
      <c r="V326" s="998"/>
      <c r="W326" s="998" t="s">
        <v>1968</v>
      </c>
      <c r="X326" s="998" t="s">
        <v>1968</v>
      </c>
      <c r="Y326" s="998" t="s">
        <v>1968</v>
      </c>
      <c r="Z326" s="998" t="s">
        <v>1968</v>
      </c>
      <c r="AA326" s="998" t="s">
        <v>1968</v>
      </c>
      <c r="AB326" s="998" t="s">
        <v>1968</v>
      </c>
      <c r="AC326" s="998" t="s">
        <v>1968</v>
      </c>
      <c r="AD326" s="998" t="s">
        <v>1968</v>
      </c>
      <c r="AE326" s="689">
        <v>268</v>
      </c>
      <c r="AF326" s="690">
        <v>278</v>
      </c>
      <c r="AG326" s="541" t="s">
        <v>1056</v>
      </c>
      <c r="AK326" s="777"/>
    </row>
    <row r="327" spans="2:40" s="504" customFormat="1">
      <c r="B327" s="541"/>
      <c r="C327" s="567" t="s">
        <v>1969</v>
      </c>
      <c r="D327" s="568"/>
      <c r="E327" s="568"/>
      <c r="F327" s="568"/>
      <c r="G327" s="568"/>
      <c r="H327" s="569"/>
      <c r="I327" s="1016" t="s">
        <v>1970</v>
      </c>
      <c r="J327" s="1017" t="s">
        <v>1970</v>
      </c>
      <c r="K327" s="1017" t="s">
        <v>1970</v>
      </c>
      <c r="L327" s="1017" t="s">
        <v>1970</v>
      </c>
      <c r="M327" s="1017" t="s">
        <v>1970</v>
      </c>
      <c r="N327" s="1017" t="s">
        <v>1970</v>
      </c>
      <c r="O327" s="1017" t="s">
        <v>1970</v>
      </c>
      <c r="P327" s="1017" t="s">
        <v>1970</v>
      </c>
      <c r="Q327" s="1017" t="s">
        <v>1970</v>
      </c>
      <c r="R327" s="1017" t="s">
        <v>1970</v>
      </c>
      <c r="S327" s="1017"/>
      <c r="T327" s="1017"/>
      <c r="U327" s="1017"/>
      <c r="V327" s="1017"/>
      <c r="W327" s="1017" t="s">
        <v>1970</v>
      </c>
      <c r="X327" s="1017" t="s">
        <v>1970</v>
      </c>
      <c r="Y327" s="1017" t="s">
        <v>1970</v>
      </c>
      <c r="Z327" s="1017" t="s">
        <v>1970</v>
      </c>
      <c r="AA327" s="1017" t="s">
        <v>1970</v>
      </c>
      <c r="AB327" s="1017" t="s">
        <v>1970</v>
      </c>
      <c r="AC327" s="1017" t="s">
        <v>1970</v>
      </c>
      <c r="AD327" s="1017" t="s">
        <v>1970</v>
      </c>
      <c r="AE327" s="691">
        <v>0</v>
      </c>
      <c r="AF327" s="692">
        <v>0</v>
      </c>
      <c r="AG327" s="541" t="s">
        <v>1056</v>
      </c>
      <c r="AH327" s="546"/>
      <c r="AK327" s="777"/>
    </row>
    <row r="328" spans="2:40" s="504" customFormat="1">
      <c r="B328" s="541"/>
      <c r="C328" s="553" t="s">
        <v>262</v>
      </c>
      <c r="D328" s="554"/>
      <c r="E328" s="554"/>
      <c r="F328" s="554"/>
      <c r="G328" s="554"/>
      <c r="H328" s="555"/>
      <c r="I328" s="997" t="s">
        <v>1971</v>
      </c>
      <c r="J328" s="998" t="s">
        <v>1971</v>
      </c>
      <c r="K328" s="998" t="s">
        <v>1971</v>
      </c>
      <c r="L328" s="998" t="s">
        <v>1971</v>
      </c>
      <c r="M328" s="998" t="s">
        <v>1971</v>
      </c>
      <c r="N328" s="998" t="s">
        <v>1971</v>
      </c>
      <c r="O328" s="998" t="s">
        <v>1971</v>
      </c>
      <c r="P328" s="998" t="s">
        <v>1971</v>
      </c>
      <c r="Q328" s="998" t="s">
        <v>1971</v>
      </c>
      <c r="R328" s="998" t="s">
        <v>1971</v>
      </c>
      <c r="S328" s="998"/>
      <c r="T328" s="998"/>
      <c r="U328" s="998"/>
      <c r="V328" s="998"/>
      <c r="W328" s="998" t="s">
        <v>1971</v>
      </c>
      <c r="X328" s="998" t="s">
        <v>1971</v>
      </c>
      <c r="Y328" s="998" t="s">
        <v>1971</v>
      </c>
      <c r="Z328" s="998" t="s">
        <v>1971</v>
      </c>
      <c r="AA328" s="998" t="s">
        <v>1971</v>
      </c>
      <c r="AB328" s="998" t="s">
        <v>1971</v>
      </c>
      <c r="AC328" s="998" t="s">
        <v>1971</v>
      </c>
      <c r="AD328" s="998" t="s">
        <v>1971</v>
      </c>
      <c r="AE328" s="691">
        <v>0</v>
      </c>
      <c r="AF328" s="692">
        <v>0</v>
      </c>
      <c r="AG328" s="541" t="s">
        <v>1056</v>
      </c>
      <c r="AK328" s="777"/>
    </row>
    <row r="329" spans="2:40" s="504" customFormat="1">
      <c r="B329" s="541"/>
      <c r="C329" s="553" t="s">
        <v>263</v>
      </c>
      <c r="D329" s="554"/>
      <c r="E329" s="554"/>
      <c r="F329" s="554"/>
      <c r="G329" s="554"/>
      <c r="H329" s="555"/>
      <c r="I329" s="997" t="s">
        <v>1972</v>
      </c>
      <c r="J329" s="998" t="s">
        <v>1972</v>
      </c>
      <c r="K329" s="998" t="s">
        <v>1972</v>
      </c>
      <c r="L329" s="998" t="s">
        <v>1972</v>
      </c>
      <c r="M329" s="998" t="s">
        <v>1972</v>
      </c>
      <c r="N329" s="998" t="s">
        <v>1972</v>
      </c>
      <c r="O329" s="998" t="s">
        <v>1972</v>
      </c>
      <c r="P329" s="998" t="s">
        <v>1972</v>
      </c>
      <c r="Q329" s="998" t="s">
        <v>1972</v>
      </c>
      <c r="R329" s="998" t="s">
        <v>1972</v>
      </c>
      <c r="S329" s="998"/>
      <c r="T329" s="998"/>
      <c r="U329" s="998"/>
      <c r="V329" s="998"/>
      <c r="W329" s="998" t="s">
        <v>1972</v>
      </c>
      <c r="X329" s="998" t="s">
        <v>1972</v>
      </c>
      <c r="Y329" s="998" t="s">
        <v>1972</v>
      </c>
      <c r="Z329" s="998" t="s">
        <v>1972</v>
      </c>
      <c r="AA329" s="998" t="s">
        <v>1972</v>
      </c>
      <c r="AB329" s="998" t="s">
        <v>1972</v>
      </c>
      <c r="AC329" s="998" t="s">
        <v>1972</v>
      </c>
      <c r="AD329" s="998" t="s">
        <v>1972</v>
      </c>
      <c r="AE329" s="691">
        <v>0</v>
      </c>
      <c r="AF329" s="692">
        <v>0</v>
      </c>
      <c r="AG329" s="541" t="s">
        <v>1056</v>
      </c>
      <c r="AK329" s="777"/>
    </row>
    <row r="330" spans="2:40" s="504" customFormat="1">
      <c r="B330" s="541" t="s">
        <v>1208</v>
      </c>
      <c r="C330" s="567" t="s">
        <v>264</v>
      </c>
      <c r="D330" s="568"/>
      <c r="E330" s="568"/>
      <c r="F330" s="568"/>
      <c r="G330" s="568"/>
      <c r="H330" s="569"/>
      <c r="I330" s="1016" t="s">
        <v>1973</v>
      </c>
      <c r="J330" s="1017" t="s">
        <v>1974</v>
      </c>
      <c r="K330" s="1017" t="s">
        <v>1974</v>
      </c>
      <c r="L330" s="1017" t="s">
        <v>1974</v>
      </c>
      <c r="M330" s="1017" t="s">
        <v>1974</v>
      </c>
      <c r="N330" s="1017" t="s">
        <v>1974</v>
      </c>
      <c r="O330" s="1017" t="s">
        <v>1974</v>
      </c>
      <c r="P330" s="1017" t="s">
        <v>1974</v>
      </c>
      <c r="Q330" s="1017" t="s">
        <v>1974</v>
      </c>
      <c r="R330" s="1017" t="s">
        <v>1974</v>
      </c>
      <c r="S330" s="1017"/>
      <c r="T330" s="1017"/>
      <c r="U330" s="1017"/>
      <c r="V330" s="1017"/>
      <c r="W330" s="1017" t="s">
        <v>1974</v>
      </c>
      <c r="X330" s="1017" t="s">
        <v>1974</v>
      </c>
      <c r="Y330" s="1017" t="s">
        <v>1974</v>
      </c>
      <c r="Z330" s="1017" t="s">
        <v>1974</v>
      </c>
      <c r="AA330" s="1017" t="s">
        <v>1974</v>
      </c>
      <c r="AB330" s="1017" t="s">
        <v>1974</v>
      </c>
      <c r="AC330" s="1017" t="s">
        <v>1974</v>
      </c>
      <c r="AD330" s="1017" t="s">
        <v>1974</v>
      </c>
      <c r="AE330" s="691">
        <v>0</v>
      </c>
      <c r="AF330" s="692">
        <v>0</v>
      </c>
      <c r="AG330" s="541" t="s">
        <v>1056</v>
      </c>
      <c r="AK330" s="777"/>
    </row>
    <row r="331" spans="2:40" s="504" customFormat="1">
      <c r="B331" s="541"/>
      <c r="C331" s="586" t="s">
        <v>1975</v>
      </c>
      <c r="D331" s="587"/>
      <c r="E331" s="587"/>
      <c r="F331" s="587"/>
      <c r="G331" s="587"/>
      <c r="H331" s="588"/>
      <c r="I331" s="1028" t="s">
        <v>1976</v>
      </c>
      <c r="J331" s="1029" t="s">
        <v>1976</v>
      </c>
      <c r="K331" s="1029" t="s">
        <v>1976</v>
      </c>
      <c r="L331" s="1029" t="s">
        <v>1976</v>
      </c>
      <c r="M331" s="1029" t="s">
        <v>1976</v>
      </c>
      <c r="N331" s="1029" t="s">
        <v>1976</v>
      </c>
      <c r="O331" s="1029" t="s">
        <v>1976</v>
      </c>
      <c r="P331" s="1029" t="s">
        <v>1976</v>
      </c>
      <c r="Q331" s="1029" t="s">
        <v>1976</v>
      </c>
      <c r="R331" s="1029" t="s">
        <v>1976</v>
      </c>
      <c r="S331" s="1029"/>
      <c r="T331" s="1029"/>
      <c r="U331" s="1029"/>
      <c r="V331" s="1029"/>
      <c r="W331" s="1029" t="s">
        <v>1976</v>
      </c>
      <c r="X331" s="1029" t="s">
        <v>1976</v>
      </c>
      <c r="Y331" s="1029" t="s">
        <v>1976</v>
      </c>
      <c r="Z331" s="1029" t="s">
        <v>1976</v>
      </c>
      <c r="AA331" s="1029" t="s">
        <v>1976</v>
      </c>
      <c r="AB331" s="1029" t="s">
        <v>1976</v>
      </c>
      <c r="AC331" s="1029" t="s">
        <v>1976</v>
      </c>
      <c r="AD331" s="1029" t="s">
        <v>1976</v>
      </c>
      <c r="AE331" s="688">
        <v>154750</v>
      </c>
      <c r="AF331" s="693">
        <v>158094</v>
      </c>
      <c r="AG331" s="541" t="s">
        <v>1056</v>
      </c>
      <c r="AH331" s="546"/>
      <c r="AJ331" s="612"/>
      <c r="AK331" s="777"/>
    </row>
    <row r="332" spans="2:40" s="504" customFormat="1">
      <c r="B332" s="541"/>
      <c r="C332" s="582" t="s">
        <v>1977</v>
      </c>
      <c r="D332" s="583"/>
      <c r="E332" s="583"/>
      <c r="F332" s="583"/>
      <c r="G332" s="583"/>
      <c r="H332" s="584"/>
      <c r="I332" s="1026" t="s">
        <v>1978</v>
      </c>
      <c r="J332" s="1027" t="s">
        <v>1978</v>
      </c>
      <c r="K332" s="1027" t="s">
        <v>1978</v>
      </c>
      <c r="L332" s="1027" t="s">
        <v>1978</v>
      </c>
      <c r="M332" s="1027" t="s">
        <v>1978</v>
      </c>
      <c r="N332" s="1027" t="s">
        <v>1978</v>
      </c>
      <c r="O332" s="1027" t="s">
        <v>1978</v>
      </c>
      <c r="P332" s="1027" t="s">
        <v>1978</v>
      </c>
      <c r="Q332" s="1027" t="s">
        <v>1978</v>
      </c>
      <c r="R332" s="1027" t="s">
        <v>1978</v>
      </c>
      <c r="S332" s="1027"/>
      <c r="T332" s="1027"/>
      <c r="U332" s="1027"/>
      <c r="V332" s="1027"/>
      <c r="W332" s="1027" t="s">
        <v>1978</v>
      </c>
      <c r="X332" s="1027" t="s">
        <v>1978</v>
      </c>
      <c r="Y332" s="1027" t="s">
        <v>1978</v>
      </c>
      <c r="Z332" s="1027" t="s">
        <v>1978</v>
      </c>
      <c r="AA332" s="1027" t="s">
        <v>1978</v>
      </c>
      <c r="AB332" s="1027" t="s">
        <v>1978</v>
      </c>
      <c r="AC332" s="1027" t="s">
        <v>1978</v>
      </c>
      <c r="AD332" s="1027" t="s">
        <v>1978</v>
      </c>
      <c r="AE332" s="705">
        <v>135803</v>
      </c>
      <c r="AF332" s="718">
        <v>138552</v>
      </c>
      <c r="AG332" s="541" t="s">
        <v>1056</v>
      </c>
      <c r="AH332" s="546"/>
      <c r="AK332" s="777"/>
    </row>
    <row r="333" spans="2:40" s="504" customFormat="1">
      <c r="B333" s="541"/>
      <c r="C333" s="548" t="s">
        <v>1979</v>
      </c>
      <c r="D333" s="549"/>
      <c r="E333" s="549"/>
      <c r="F333" s="549"/>
      <c r="G333" s="549"/>
      <c r="H333" s="550"/>
      <c r="I333" s="995" t="s">
        <v>1980</v>
      </c>
      <c r="J333" s="996" t="s">
        <v>1980</v>
      </c>
      <c r="K333" s="996" t="s">
        <v>1980</v>
      </c>
      <c r="L333" s="996" t="s">
        <v>1980</v>
      </c>
      <c r="M333" s="996" t="s">
        <v>1980</v>
      </c>
      <c r="N333" s="996" t="s">
        <v>1980</v>
      </c>
      <c r="O333" s="996" t="s">
        <v>1980</v>
      </c>
      <c r="P333" s="996" t="s">
        <v>1980</v>
      </c>
      <c r="Q333" s="996" t="s">
        <v>1980</v>
      </c>
      <c r="R333" s="996" t="s">
        <v>1980</v>
      </c>
      <c r="S333" s="996"/>
      <c r="T333" s="996"/>
      <c r="U333" s="996"/>
      <c r="V333" s="996"/>
      <c r="W333" s="996" t="s">
        <v>1980</v>
      </c>
      <c r="X333" s="996" t="s">
        <v>1980</v>
      </c>
      <c r="Y333" s="996" t="s">
        <v>1980</v>
      </c>
      <c r="Z333" s="996" t="s">
        <v>1980</v>
      </c>
      <c r="AA333" s="996" t="s">
        <v>1980</v>
      </c>
      <c r="AB333" s="996" t="s">
        <v>1980</v>
      </c>
      <c r="AC333" s="996" t="s">
        <v>1980</v>
      </c>
      <c r="AD333" s="996" t="s">
        <v>1980</v>
      </c>
      <c r="AE333" s="688">
        <v>69956</v>
      </c>
      <c r="AF333" s="693">
        <v>71521</v>
      </c>
      <c r="AG333" s="541" t="s">
        <v>1056</v>
      </c>
      <c r="AH333" s="546"/>
      <c r="AK333" s="777"/>
    </row>
    <row r="334" spans="2:40" s="504" customFormat="1">
      <c r="B334" s="541"/>
      <c r="C334" s="553" t="s">
        <v>1981</v>
      </c>
      <c r="D334" s="554"/>
      <c r="E334" s="554"/>
      <c r="F334" s="554"/>
      <c r="G334" s="554"/>
      <c r="H334" s="555"/>
      <c r="I334" s="997" t="s">
        <v>1982</v>
      </c>
      <c r="J334" s="998" t="s">
        <v>1982</v>
      </c>
      <c r="K334" s="998" t="s">
        <v>1982</v>
      </c>
      <c r="L334" s="998" t="s">
        <v>1982</v>
      </c>
      <c r="M334" s="998" t="s">
        <v>1982</v>
      </c>
      <c r="N334" s="998" t="s">
        <v>1982</v>
      </c>
      <c r="O334" s="998" t="s">
        <v>1982</v>
      </c>
      <c r="P334" s="998" t="s">
        <v>1982</v>
      </c>
      <c r="Q334" s="998" t="s">
        <v>1982</v>
      </c>
      <c r="R334" s="998" t="s">
        <v>1982</v>
      </c>
      <c r="S334" s="998"/>
      <c r="T334" s="998"/>
      <c r="U334" s="998"/>
      <c r="V334" s="998"/>
      <c r="W334" s="998" t="s">
        <v>1982</v>
      </c>
      <c r="X334" s="998" t="s">
        <v>1982</v>
      </c>
      <c r="Y334" s="998" t="s">
        <v>1982</v>
      </c>
      <c r="Z334" s="998" t="s">
        <v>1982</v>
      </c>
      <c r="AA334" s="998" t="s">
        <v>1982</v>
      </c>
      <c r="AB334" s="998" t="s">
        <v>1982</v>
      </c>
      <c r="AC334" s="998" t="s">
        <v>1982</v>
      </c>
      <c r="AD334" s="998" t="s">
        <v>1982</v>
      </c>
      <c r="AE334" s="689">
        <v>66294</v>
      </c>
      <c r="AF334" s="690">
        <v>67912</v>
      </c>
      <c r="AG334" s="541" t="s">
        <v>1056</v>
      </c>
      <c r="AH334" s="546"/>
      <c r="AK334" s="777"/>
    </row>
    <row r="335" spans="2:40" s="504" customFormat="1">
      <c r="B335" s="573"/>
      <c r="C335" s="553" t="s">
        <v>265</v>
      </c>
      <c r="D335" s="554"/>
      <c r="E335" s="554"/>
      <c r="F335" s="554"/>
      <c r="G335" s="554"/>
      <c r="H335" s="555"/>
      <c r="I335" s="997" t="s">
        <v>1983</v>
      </c>
      <c r="J335" s="998" t="s">
        <v>1984</v>
      </c>
      <c r="K335" s="998" t="s">
        <v>1984</v>
      </c>
      <c r="L335" s="998" t="s">
        <v>1984</v>
      </c>
      <c r="M335" s="998" t="s">
        <v>1984</v>
      </c>
      <c r="N335" s="998" t="s">
        <v>1984</v>
      </c>
      <c r="O335" s="998" t="s">
        <v>1984</v>
      </c>
      <c r="P335" s="998" t="s">
        <v>1984</v>
      </c>
      <c r="Q335" s="998" t="s">
        <v>1984</v>
      </c>
      <c r="R335" s="998" t="s">
        <v>1984</v>
      </c>
      <c r="S335" s="998"/>
      <c r="T335" s="998"/>
      <c r="U335" s="998"/>
      <c r="V335" s="998"/>
      <c r="W335" s="998" t="s">
        <v>1984</v>
      </c>
      <c r="X335" s="998" t="s">
        <v>1984</v>
      </c>
      <c r="Y335" s="998" t="s">
        <v>1984</v>
      </c>
      <c r="Z335" s="998" t="s">
        <v>1984</v>
      </c>
      <c r="AA335" s="998" t="s">
        <v>1984</v>
      </c>
      <c r="AB335" s="998" t="s">
        <v>1984</v>
      </c>
      <c r="AC335" s="998" t="s">
        <v>1984</v>
      </c>
      <c r="AD335" s="998" t="s">
        <v>1984</v>
      </c>
      <c r="AE335" s="689">
        <v>62733</v>
      </c>
      <c r="AF335" s="690">
        <v>65018</v>
      </c>
      <c r="AG335" s="541" t="s">
        <v>1056</v>
      </c>
      <c r="AK335" s="777"/>
    </row>
    <row r="336" spans="2:40" s="504" customFormat="1">
      <c r="B336" s="573"/>
      <c r="C336" s="553" t="s">
        <v>266</v>
      </c>
      <c r="D336" s="554"/>
      <c r="E336" s="554"/>
      <c r="F336" s="554"/>
      <c r="G336" s="554"/>
      <c r="H336" s="555"/>
      <c r="I336" s="997" t="s">
        <v>1985</v>
      </c>
      <c r="J336" s="998" t="s">
        <v>1984</v>
      </c>
      <c r="K336" s="998" t="s">
        <v>1984</v>
      </c>
      <c r="L336" s="998" t="s">
        <v>1984</v>
      </c>
      <c r="M336" s="998" t="s">
        <v>1984</v>
      </c>
      <c r="N336" s="998" t="s">
        <v>1984</v>
      </c>
      <c r="O336" s="998" t="s">
        <v>1984</v>
      </c>
      <c r="P336" s="998" t="s">
        <v>1984</v>
      </c>
      <c r="Q336" s="998" t="s">
        <v>1984</v>
      </c>
      <c r="R336" s="998" t="s">
        <v>1984</v>
      </c>
      <c r="S336" s="998"/>
      <c r="T336" s="998"/>
      <c r="U336" s="998"/>
      <c r="V336" s="998"/>
      <c r="W336" s="998" t="s">
        <v>1984</v>
      </c>
      <c r="X336" s="998" t="s">
        <v>1984</v>
      </c>
      <c r="Y336" s="998" t="s">
        <v>1984</v>
      </c>
      <c r="Z336" s="998" t="s">
        <v>1984</v>
      </c>
      <c r="AA336" s="998" t="s">
        <v>1984</v>
      </c>
      <c r="AB336" s="998" t="s">
        <v>1984</v>
      </c>
      <c r="AC336" s="998" t="s">
        <v>1984</v>
      </c>
      <c r="AD336" s="998" t="s">
        <v>1984</v>
      </c>
      <c r="AE336" s="689">
        <v>3561</v>
      </c>
      <c r="AF336" s="690">
        <v>2894</v>
      </c>
      <c r="AG336" s="541" t="s">
        <v>1056</v>
      </c>
      <c r="AI336" s="778"/>
      <c r="AK336" s="777"/>
      <c r="AN336" s="589"/>
    </row>
    <row r="337" spans="2:40" s="504" customFormat="1">
      <c r="B337" s="573"/>
      <c r="C337" s="553" t="s">
        <v>267</v>
      </c>
      <c r="D337" s="554"/>
      <c r="E337" s="554"/>
      <c r="F337" s="554"/>
      <c r="G337" s="554"/>
      <c r="H337" s="555"/>
      <c r="I337" s="997" t="s">
        <v>1986</v>
      </c>
      <c r="J337" s="998" t="s">
        <v>1984</v>
      </c>
      <c r="K337" s="998" t="s">
        <v>1984</v>
      </c>
      <c r="L337" s="998" t="s">
        <v>1984</v>
      </c>
      <c r="M337" s="998" t="s">
        <v>1984</v>
      </c>
      <c r="N337" s="998" t="s">
        <v>1984</v>
      </c>
      <c r="O337" s="998" t="s">
        <v>1984</v>
      </c>
      <c r="P337" s="998" t="s">
        <v>1984</v>
      </c>
      <c r="Q337" s="998" t="s">
        <v>1984</v>
      </c>
      <c r="R337" s="998" t="s">
        <v>1984</v>
      </c>
      <c r="S337" s="998"/>
      <c r="T337" s="998"/>
      <c r="U337" s="998"/>
      <c r="V337" s="998"/>
      <c r="W337" s="998" t="s">
        <v>1984</v>
      </c>
      <c r="X337" s="998" t="s">
        <v>1984</v>
      </c>
      <c r="Y337" s="998" t="s">
        <v>1984</v>
      </c>
      <c r="Z337" s="998" t="s">
        <v>1984</v>
      </c>
      <c r="AA337" s="998" t="s">
        <v>1984</v>
      </c>
      <c r="AB337" s="998" t="s">
        <v>1984</v>
      </c>
      <c r="AC337" s="998" t="s">
        <v>1984</v>
      </c>
      <c r="AD337" s="998" t="s">
        <v>1984</v>
      </c>
      <c r="AE337" s="691">
        <v>0</v>
      </c>
      <c r="AF337" s="692">
        <v>0</v>
      </c>
      <c r="AG337" s="541" t="s">
        <v>1056</v>
      </c>
      <c r="AI337" s="778"/>
      <c r="AK337" s="777"/>
      <c r="AN337" s="589"/>
    </row>
    <row r="338" spans="2:40" s="504" customFormat="1">
      <c r="B338" s="541"/>
      <c r="C338" s="553" t="s">
        <v>1987</v>
      </c>
      <c r="D338" s="554"/>
      <c r="E338" s="554"/>
      <c r="F338" s="554"/>
      <c r="G338" s="554"/>
      <c r="H338" s="555"/>
      <c r="I338" s="997" t="s">
        <v>1988</v>
      </c>
      <c r="J338" s="998" t="s">
        <v>1988</v>
      </c>
      <c r="K338" s="998" t="s">
        <v>1988</v>
      </c>
      <c r="L338" s="998" t="s">
        <v>1988</v>
      </c>
      <c r="M338" s="998" t="s">
        <v>1988</v>
      </c>
      <c r="N338" s="998" t="s">
        <v>1988</v>
      </c>
      <c r="O338" s="998" t="s">
        <v>1988</v>
      </c>
      <c r="P338" s="998" t="s">
        <v>1988</v>
      </c>
      <c r="Q338" s="998" t="s">
        <v>1988</v>
      </c>
      <c r="R338" s="998" t="s">
        <v>1988</v>
      </c>
      <c r="S338" s="998"/>
      <c r="T338" s="998"/>
      <c r="U338" s="998"/>
      <c r="V338" s="998"/>
      <c r="W338" s="998" t="s">
        <v>1988</v>
      </c>
      <c r="X338" s="998" t="s">
        <v>1988</v>
      </c>
      <c r="Y338" s="998" t="s">
        <v>1988</v>
      </c>
      <c r="Z338" s="998" t="s">
        <v>1988</v>
      </c>
      <c r="AA338" s="998" t="s">
        <v>1988</v>
      </c>
      <c r="AB338" s="998" t="s">
        <v>1988</v>
      </c>
      <c r="AC338" s="998" t="s">
        <v>1988</v>
      </c>
      <c r="AD338" s="998" t="s">
        <v>1988</v>
      </c>
      <c r="AE338" s="689">
        <v>3662</v>
      </c>
      <c r="AF338" s="690">
        <v>3609</v>
      </c>
      <c r="AG338" s="541" t="s">
        <v>1056</v>
      </c>
      <c r="AH338" s="546"/>
      <c r="AI338" s="778"/>
      <c r="AK338" s="777"/>
    </row>
    <row r="339" spans="2:40" s="504" customFormat="1">
      <c r="B339" s="573"/>
      <c r="C339" s="553" t="s">
        <v>268</v>
      </c>
      <c r="D339" s="554"/>
      <c r="E339" s="554"/>
      <c r="F339" s="554"/>
      <c r="G339" s="554"/>
      <c r="H339" s="555"/>
      <c r="I339" s="997" t="s">
        <v>1989</v>
      </c>
      <c r="J339" s="998" t="s">
        <v>1984</v>
      </c>
      <c r="K339" s="998" t="s">
        <v>1984</v>
      </c>
      <c r="L339" s="998" t="s">
        <v>1984</v>
      </c>
      <c r="M339" s="998" t="s">
        <v>1984</v>
      </c>
      <c r="N339" s="998" t="s">
        <v>1984</v>
      </c>
      <c r="O339" s="998" t="s">
        <v>1984</v>
      </c>
      <c r="P339" s="998" t="s">
        <v>1984</v>
      </c>
      <c r="Q339" s="998" t="s">
        <v>1984</v>
      </c>
      <c r="R339" s="998" t="s">
        <v>1984</v>
      </c>
      <c r="S339" s="998"/>
      <c r="T339" s="998"/>
      <c r="U339" s="998"/>
      <c r="V339" s="998"/>
      <c r="W339" s="998" t="s">
        <v>1984</v>
      </c>
      <c r="X339" s="998" t="s">
        <v>1984</v>
      </c>
      <c r="Y339" s="998" t="s">
        <v>1984</v>
      </c>
      <c r="Z339" s="998" t="s">
        <v>1984</v>
      </c>
      <c r="AA339" s="998" t="s">
        <v>1984</v>
      </c>
      <c r="AB339" s="998" t="s">
        <v>1984</v>
      </c>
      <c r="AC339" s="998" t="s">
        <v>1984</v>
      </c>
      <c r="AD339" s="998" t="s">
        <v>1984</v>
      </c>
      <c r="AE339" s="689">
        <v>3661</v>
      </c>
      <c r="AF339" s="690">
        <v>3609</v>
      </c>
      <c r="AG339" s="541" t="s">
        <v>1056</v>
      </c>
      <c r="AI339" s="779"/>
      <c r="AJ339" s="778"/>
      <c r="AK339" s="777"/>
    </row>
    <row r="340" spans="2:40" s="504" customFormat="1">
      <c r="B340" s="573"/>
      <c r="C340" s="553" t="s">
        <v>269</v>
      </c>
      <c r="D340" s="554"/>
      <c r="E340" s="554"/>
      <c r="F340" s="554"/>
      <c r="G340" s="554"/>
      <c r="H340" s="555"/>
      <c r="I340" s="997" t="s">
        <v>1990</v>
      </c>
      <c r="J340" s="998" t="s">
        <v>1984</v>
      </c>
      <c r="K340" s="998" t="s">
        <v>1984</v>
      </c>
      <c r="L340" s="998" t="s">
        <v>1984</v>
      </c>
      <c r="M340" s="998" t="s">
        <v>1984</v>
      </c>
      <c r="N340" s="998" t="s">
        <v>1984</v>
      </c>
      <c r="O340" s="998" t="s">
        <v>1984</v>
      </c>
      <c r="P340" s="998" t="s">
        <v>1984</v>
      </c>
      <c r="Q340" s="998" t="s">
        <v>1984</v>
      </c>
      <c r="R340" s="998" t="s">
        <v>1984</v>
      </c>
      <c r="S340" s="998"/>
      <c r="T340" s="998"/>
      <c r="U340" s="998"/>
      <c r="V340" s="998"/>
      <c r="W340" s="998" t="s">
        <v>1984</v>
      </c>
      <c r="X340" s="998" t="s">
        <v>1984</v>
      </c>
      <c r="Y340" s="998" t="s">
        <v>1984</v>
      </c>
      <c r="Z340" s="998" t="s">
        <v>1984</v>
      </c>
      <c r="AA340" s="998" t="s">
        <v>1984</v>
      </c>
      <c r="AB340" s="998" t="s">
        <v>1984</v>
      </c>
      <c r="AC340" s="998" t="s">
        <v>1984</v>
      </c>
      <c r="AD340" s="998" t="s">
        <v>1984</v>
      </c>
      <c r="AE340" s="689">
        <v>1</v>
      </c>
      <c r="AF340" s="690">
        <v>0</v>
      </c>
      <c r="AG340" s="541" t="s">
        <v>1056</v>
      </c>
      <c r="AK340" s="777"/>
    </row>
    <row r="341" spans="2:40" s="504" customFormat="1">
      <c r="B341" s="573"/>
      <c r="C341" s="553" t="s">
        <v>270</v>
      </c>
      <c r="D341" s="554"/>
      <c r="E341" s="554"/>
      <c r="F341" s="554"/>
      <c r="G341" s="554"/>
      <c r="H341" s="555"/>
      <c r="I341" s="997" t="s">
        <v>1991</v>
      </c>
      <c r="J341" s="998" t="s">
        <v>1984</v>
      </c>
      <c r="K341" s="998" t="s">
        <v>1984</v>
      </c>
      <c r="L341" s="998" t="s">
        <v>1984</v>
      </c>
      <c r="M341" s="998" t="s">
        <v>1984</v>
      </c>
      <c r="N341" s="998" t="s">
        <v>1984</v>
      </c>
      <c r="O341" s="998" t="s">
        <v>1984</v>
      </c>
      <c r="P341" s="998" t="s">
        <v>1984</v>
      </c>
      <c r="Q341" s="998" t="s">
        <v>1984</v>
      </c>
      <c r="R341" s="998" t="s">
        <v>1984</v>
      </c>
      <c r="S341" s="998"/>
      <c r="T341" s="998"/>
      <c r="U341" s="998"/>
      <c r="V341" s="998"/>
      <c r="W341" s="998" t="s">
        <v>1984</v>
      </c>
      <c r="X341" s="998" t="s">
        <v>1984</v>
      </c>
      <c r="Y341" s="998" t="s">
        <v>1984</v>
      </c>
      <c r="Z341" s="998" t="s">
        <v>1984</v>
      </c>
      <c r="AA341" s="998" t="s">
        <v>1984</v>
      </c>
      <c r="AB341" s="998" t="s">
        <v>1984</v>
      </c>
      <c r="AC341" s="998" t="s">
        <v>1984</v>
      </c>
      <c r="AD341" s="998" t="s">
        <v>1984</v>
      </c>
      <c r="AE341" s="691">
        <v>0</v>
      </c>
      <c r="AF341" s="692">
        <v>0</v>
      </c>
      <c r="AG341" s="541" t="s">
        <v>1056</v>
      </c>
      <c r="AK341" s="777"/>
    </row>
    <row r="342" spans="2:40" s="504" customFormat="1">
      <c r="B342" s="541"/>
      <c r="C342" s="548" t="s">
        <v>1992</v>
      </c>
      <c r="D342" s="549"/>
      <c r="E342" s="549"/>
      <c r="F342" s="549"/>
      <c r="G342" s="549"/>
      <c r="H342" s="550"/>
      <c r="I342" s="995" t="s">
        <v>1993</v>
      </c>
      <c r="J342" s="996" t="s">
        <v>1993</v>
      </c>
      <c r="K342" s="996" t="s">
        <v>1993</v>
      </c>
      <c r="L342" s="996" t="s">
        <v>1993</v>
      </c>
      <c r="M342" s="996" t="s">
        <v>1993</v>
      </c>
      <c r="N342" s="996" t="s">
        <v>1993</v>
      </c>
      <c r="O342" s="996" t="s">
        <v>1993</v>
      </c>
      <c r="P342" s="996" t="s">
        <v>1993</v>
      </c>
      <c r="Q342" s="996" t="s">
        <v>1993</v>
      </c>
      <c r="R342" s="996" t="s">
        <v>1993</v>
      </c>
      <c r="S342" s="996"/>
      <c r="T342" s="996"/>
      <c r="U342" s="996"/>
      <c r="V342" s="996"/>
      <c r="W342" s="996" t="s">
        <v>1993</v>
      </c>
      <c r="X342" s="996" t="s">
        <v>1993</v>
      </c>
      <c r="Y342" s="996" t="s">
        <v>1993</v>
      </c>
      <c r="Z342" s="996" t="s">
        <v>1993</v>
      </c>
      <c r="AA342" s="996" t="s">
        <v>1993</v>
      </c>
      <c r="AB342" s="996" t="s">
        <v>1993</v>
      </c>
      <c r="AC342" s="996" t="s">
        <v>1993</v>
      </c>
      <c r="AD342" s="996" t="s">
        <v>1993</v>
      </c>
      <c r="AE342" s="688">
        <v>65847</v>
      </c>
      <c r="AF342" s="693">
        <v>67031</v>
      </c>
      <c r="AG342" s="541" t="s">
        <v>1056</v>
      </c>
      <c r="AH342" s="546"/>
      <c r="AK342" s="777"/>
    </row>
    <row r="343" spans="2:40" s="504" customFormat="1">
      <c r="B343" s="573"/>
      <c r="C343" s="553" t="s">
        <v>271</v>
      </c>
      <c r="D343" s="554"/>
      <c r="E343" s="554"/>
      <c r="F343" s="554"/>
      <c r="G343" s="554"/>
      <c r="H343" s="555"/>
      <c r="I343" s="997" t="s">
        <v>1994</v>
      </c>
      <c r="J343" s="998" t="s">
        <v>1984</v>
      </c>
      <c r="K343" s="998" t="s">
        <v>1984</v>
      </c>
      <c r="L343" s="998" t="s">
        <v>1984</v>
      </c>
      <c r="M343" s="998" t="s">
        <v>1984</v>
      </c>
      <c r="N343" s="998" t="s">
        <v>1984</v>
      </c>
      <c r="O343" s="998" t="s">
        <v>1984</v>
      </c>
      <c r="P343" s="998" t="s">
        <v>1984</v>
      </c>
      <c r="Q343" s="998" t="s">
        <v>1984</v>
      </c>
      <c r="R343" s="998" t="s">
        <v>1984</v>
      </c>
      <c r="S343" s="998"/>
      <c r="T343" s="998"/>
      <c r="U343" s="998"/>
      <c r="V343" s="998"/>
      <c r="W343" s="998" t="s">
        <v>1984</v>
      </c>
      <c r="X343" s="998" t="s">
        <v>1984</v>
      </c>
      <c r="Y343" s="998" t="s">
        <v>1984</v>
      </c>
      <c r="Z343" s="998" t="s">
        <v>1984</v>
      </c>
      <c r="AA343" s="998" t="s">
        <v>1984</v>
      </c>
      <c r="AB343" s="998" t="s">
        <v>1984</v>
      </c>
      <c r="AC343" s="998" t="s">
        <v>1984</v>
      </c>
      <c r="AD343" s="998" t="s">
        <v>1984</v>
      </c>
      <c r="AE343" s="689">
        <v>64731</v>
      </c>
      <c r="AF343" s="690">
        <v>65812</v>
      </c>
      <c r="AG343" s="541" t="s">
        <v>1056</v>
      </c>
      <c r="AK343" s="777"/>
    </row>
    <row r="344" spans="2:40" s="504" customFormat="1">
      <c r="B344" s="573"/>
      <c r="C344" s="553" t="s">
        <v>272</v>
      </c>
      <c r="D344" s="554"/>
      <c r="E344" s="554"/>
      <c r="F344" s="554"/>
      <c r="G344" s="554"/>
      <c r="H344" s="555"/>
      <c r="I344" s="997" t="s">
        <v>1995</v>
      </c>
      <c r="J344" s="998" t="s">
        <v>1984</v>
      </c>
      <c r="K344" s="998" t="s">
        <v>1984</v>
      </c>
      <c r="L344" s="998" t="s">
        <v>1984</v>
      </c>
      <c r="M344" s="998" t="s">
        <v>1984</v>
      </c>
      <c r="N344" s="998" t="s">
        <v>1984</v>
      </c>
      <c r="O344" s="998" t="s">
        <v>1984</v>
      </c>
      <c r="P344" s="998" t="s">
        <v>1984</v>
      </c>
      <c r="Q344" s="998" t="s">
        <v>1984</v>
      </c>
      <c r="R344" s="998" t="s">
        <v>1984</v>
      </c>
      <c r="S344" s="998"/>
      <c r="T344" s="998"/>
      <c r="U344" s="998"/>
      <c r="V344" s="998"/>
      <c r="W344" s="998" t="s">
        <v>1984</v>
      </c>
      <c r="X344" s="998" t="s">
        <v>1984</v>
      </c>
      <c r="Y344" s="998" t="s">
        <v>1984</v>
      </c>
      <c r="Z344" s="998" t="s">
        <v>1984</v>
      </c>
      <c r="AA344" s="998" t="s">
        <v>1984</v>
      </c>
      <c r="AB344" s="998" t="s">
        <v>1984</v>
      </c>
      <c r="AC344" s="998" t="s">
        <v>1984</v>
      </c>
      <c r="AD344" s="998" t="s">
        <v>1984</v>
      </c>
      <c r="AE344" s="689">
        <v>1116</v>
      </c>
      <c r="AF344" s="690">
        <v>1219</v>
      </c>
      <c r="AG344" s="541" t="s">
        <v>1056</v>
      </c>
      <c r="AK344" s="777"/>
    </row>
    <row r="345" spans="2:40" s="504" customFormat="1">
      <c r="B345" s="573"/>
      <c r="C345" s="553" t="s">
        <v>273</v>
      </c>
      <c r="D345" s="554"/>
      <c r="E345" s="554"/>
      <c r="F345" s="554"/>
      <c r="G345" s="554"/>
      <c r="H345" s="555"/>
      <c r="I345" s="997" t="s">
        <v>1996</v>
      </c>
      <c r="J345" s="998" t="s">
        <v>1984</v>
      </c>
      <c r="K345" s="998" t="s">
        <v>1984</v>
      </c>
      <c r="L345" s="998" t="s">
        <v>1984</v>
      </c>
      <c r="M345" s="998" t="s">
        <v>1984</v>
      </c>
      <c r="N345" s="998" t="s">
        <v>1984</v>
      </c>
      <c r="O345" s="998" t="s">
        <v>1984</v>
      </c>
      <c r="P345" s="998" t="s">
        <v>1984</v>
      </c>
      <c r="Q345" s="998" t="s">
        <v>1984</v>
      </c>
      <c r="R345" s="998" t="s">
        <v>1984</v>
      </c>
      <c r="S345" s="998"/>
      <c r="T345" s="998"/>
      <c r="U345" s="998"/>
      <c r="V345" s="998"/>
      <c r="W345" s="998" t="s">
        <v>1984</v>
      </c>
      <c r="X345" s="998" t="s">
        <v>1984</v>
      </c>
      <c r="Y345" s="998" t="s">
        <v>1984</v>
      </c>
      <c r="Z345" s="998" t="s">
        <v>1984</v>
      </c>
      <c r="AA345" s="998" t="s">
        <v>1984</v>
      </c>
      <c r="AB345" s="998" t="s">
        <v>1984</v>
      </c>
      <c r="AC345" s="998" t="s">
        <v>1984</v>
      </c>
      <c r="AD345" s="998" t="s">
        <v>1984</v>
      </c>
      <c r="AE345" s="689">
        <v>0</v>
      </c>
      <c r="AF345" s="690">
        <v>0</v>
      </c>
      <c r="AG345" s="541" t="s">
        <v>1056</v>
      </c>
      <c r="AK345" s="777"/>
    </row>
    <row r="346" spans="2:40" s="504" customFormat="1">
      <c r="B346" s="541"/>
      <c r="C346" s="542" t="s">
        <v>1997</v>
      </c>
      <c r="D346" s="543"/>
      <c r="E346" s="543"/>
      <c r="F346" s="543"/>
      <c r="G346" s="543"/>
      <c r="H346" s="544"/>
      <c r="I346" s="993" t="s">
        <v>1998</v>
      </c>
      <c r="J346" s="994" t="s">
        <v>1998</v>
      </c>
      <c r="K346" s="994" t="s">
        <v>1998</v>
      </c>
      <c r="L346" s="994" t="s">
        <v>1998</v>
      </c>
      <c r="M346" s="994" t="s">
        <v>1998</v>
      </c>
      <c r="N346" s="994" t="s">
        <v>1998</v>
      </c>
      <c r="O346" s="994" t="s">
        <v>1998</v>
      </c>
      <c r="P346" s="994" t="s">
        <v>1998</v>
      </c>
      <c r="Q346" s="994" t="s">
        <v>1998</v>
      </c>
      <c r="R346" s="994" t="s">
        <v>1998</v>
      </c>
      <c r="S346" s="994"/>
      <c r="T346" s="994"/>
      <c r="U346" s="994"/>
      <c r="V346" s="994"/>
      <c r="W346" s="994" t="s">
        <v>1998</v>
      </c>
      <c r="X346" s="994" t="s">
        <v>1998</v>
      </c>
      <c r="Y346" s="994" t="s">
        <v>1998</v>
      </c>
      <c r="Z346" s="994" t="s">
        <v>1998</v>
      </c>
      <c r="AA346" s="994" t="s">
        <v>1998</v>
      </c>
      <c r="AB346" s="994" t="s">
        <v>1998</v>
      </c>
      <c r="AC346" s="994" t="s">
        <v>1998</v>
      </c>
      <c r="AD346" s="994" t="s">
        <v>1998</v>
      </c>
      <c r="AE346" s="687">
        <v>856</v>
      </c>
      <c r="AF346" s="711">
        <v>900</v>
      </c>
      <c r="AG346" s="541" t="s">
        <v>1056</v>
      </c>
      <c r="AH346" s="546"/>
      <c r="AK346" s="777"/>
    </row>
    <row r="347" spans="2:40" s="504" customFormat="1">
      <c r="B347" s="541"/>
      <c r="C347" s="548" t="s">
        <v>1999</v>
      </c>
      <c r="D347" s="549"/>
      <c r="E347" s="549"/>
      <c r="F347" s="549"/>
      <c r="G347" s="549"/>
      <c r="H347" s="550"/>
      <c r="I347" s="995" t="s">
        <v>1984</v>
      </c>
      <c r="J347" s="996" t="s">
        <v>1984</v>
      </c>
      <c r="K347" s="996" t="s">
        <v>1984</v>
      </c>
      <c r="L347" s="996" t="s">
        <v>1984</v>
      </c>
      <c r="M347" s="996" t="s">
        <v>1984</v>
      </c>
      <c r="N347" s="996" t="s">
        <v>1984</v>
      </c>
      <c r="O347" s="996" t="s">
        <v>1984</v>
      </c>
      <c r="P347" s="996" t="s">
        <v>1984</v>
      </c>
      <c r="Q347" s="996" t="s">
        <v>1984</v>
      </c>
      <c r="R347" s="996" t="s">
        <v>1984</v>
      </c>
      <c r="S347" s="996"/>
      <c r="T347" s="996"/>
      <c r="U347" s="996"/>
      <c r="V347" s="996"/>
      <c r="W347" s="996" t="s">
        <v>1984</v>
      </c>
      <c r="X347" s="996" t="s">
        <v>1984</v>
      </c>
      <c r="Y347" s="996" t="s">
        <v>1984</v>
      </c>
      <c r="Z347" s="996" t="s">
        <v>1984</v>
      </c>
      <c r="AA347" s="996" t="s">
        <v>1984</v>
      </c>
      <c r="AB347" s="996" t="s">
        <v>1984</v>
      </c>
      <c r="AC347" s="996" t="s">
        <v>1984</v>
      </c>
      <c r="AD347" s="996" t="s">
        <v>1984</v>
      </c>
      <c r="AE347" s="688">
        <v>760</v>
      </c>
      <c r="AF347" s="693">
        <v>797</v>
      </c>
      <c r="AG347" s="541" t="s">
        <v>1056</v>
      </c>
      <c r="AH347" s="546"/>
      <c r="AK347" s="777"/>
    </row>
    <row r="348" spans="2:40" s="504" customFormat="1">
      <c r="B348" s="573"/>
      <c r="C348" s="553" t="s">
        <v>274</v>
      </c>
      <c r="D348" s="554"/>
      <c r="E348" s="554"/>
      <c r="F348" s="554"/>
      <c r="G348" s="554"/>
      <c r="H348" s="555"/>
      <c r="I348" s="997" t="s">
        <v>2000</v>
      </c>
      <c r="J348" s="998" t="s">
        <v>1984</v>
      </c>
      <c r="K348" s="998" t="s">
        <v>1984</v>
      </c>
      <c r="L348" s="998" t="s">
        <v>1984</v>
      </c>
      <c r="M348" s="998" t="s">
        <v>1984</v>
      </c>
      <c r="N348" s="998" t="s">
        <v>1984</v>
      </c>
      <c r="O348" s="998" t="s">
        <v>1984</v>
      </c>
      <c r="P348" s="998" t="s">
        <v>1984</v>
      </c>
      <c r="Q348" s="998" t="s">
        <v>1984</v>
      </c>
      <c r="R348" s="998" t="s">
        <v>1984</v>
      </c>
      <c r="S348" s="998"/>
      <c r="T348" s="998"/>
      <c r="U348" s="998"/>
      <c r="V348" s="998"/>
      <c r="W348" s="998" t="s">
        <v>1984</v>
      </c>
      <c r="X348" s="998" t="s">
        <v>1984</v>
      </c>
      <c r="Y348" s="998" t="s">
        <v>1984</v>
      </c>
      <c r="Z348" s="998" t="s">
        <v>1984</v>
      </c>
      <c r="AA348" s="998" t="s">
        <v>1984</v>
      </c>
      <c r="AB348" s="998" t="s">
        <v>1984</v>
      </c>
      <c r="AC348" s="998" t="s">
        <v>1984</v>
      </c>
      <c r="AD348" s="998" t="s">
        <v>1984</v>
      </c>
      <c r="AE348" s="689">
        <v>664</v>
      </c>
      <c r="AF348" s="690">
        <v>697</v>
      </c>
      <c r="AG348" s="541" t="s">
        <v>1056</v>
      </c>
      <c r="AK348" s="777"/>
    </row>
    <row r="349" spans="2:40" s="504" customFormat="1">
      <c r="B349" s="573"/>
      <c r="C349" s="553" t="s">
        <v>275</v>
      </c>
      <c r="D349" s="554"/>
      <c r="E349" s="554"/>
      <c r="F349" s="554"/>
      <c r="G349" s="554"/>
      <c r="H349" s="555"/>
      <c r="I349" s="997" t="s">
        <v>2001</v>
      </c>
      <c r="J349" s="998" t="s">
        <v>1984</v>
      </c>
      <c r="K349" s="998" t="s">
        <v>1984</v>
      </c>
      <c r="L349" s="998" t="s">
        <v>1984</v>
      </c>
      <c r="M349" s="998" t="s">
        <v>1984</v>
      </c>
      <c r="N349" s="998" t="s">
        <v>1984</v>
      </c>
      <c r="O349" s="998" t="s">
        <v>1984</v>
      </c>
      <c r="P349" s="998" t="s">
        <v>1984</v>
      </c>
      <c r="Q349" s="998" t="s">
        <v>1984</v>
      </c>
      <c r="R349" s="998" t="s">
        <v>1984</v>
      </c>
      <c r="S349" s="998"/>
      <c r="T349" s="998"/>
      <c r="U349" s="998"/>
      <c r="V349" s="998"/>
      <c r="W349" s="998" t="s">
        <v>1984</v>
      </c>
      <c r="X349" s="998" t="s">
        <v>1984</v>
      </c>
      <c r="Y349" s="998" t="s">
        <v>1984</v>
      </c>
      <c r="Z349" s="998" t="s">
        <v>1984</v>
      </c>
      <c r="AA349" s="998" t="s">
        <v>1984</v>
      </c>
      <c r="AB349" s="998" t="s">
        <v>1984</v>
      </c>
      <c r="AC349" s="998" t="s">
        <v>1984</v>
      </c>
      <c r="AD349" s="998" t="s">
        <v>1984</v>
      </c>
      <c r="AE349" s="689">
        <v>96</v>
      </c>
      <c r="AF349" s="690">
        <v>100</v>
      </c>
      <c r="AG349" s="541" t="s">
        <v>1056</v>
      </c>
      <c r="AK349" s="777"/>
    </row>
    <row r="350" spans="2:40" s="504" customFormat="1">
      <c r="B350" s="573"/>
      <c r="C350" s="553" t="s">
        <v>276</v>
      </c>
      <c r="D350" s="554"/>
      <c r="E350" s="554"/>
      <c r="F350" s="554"/>
      <c r="G350" s="554"/>
      <c r="H350" s="555"/>
      <c r="I350" s="997" t="s">
        <v>2002</v>
      </c>
      <c r="J350" s="998" t="s">
        <v>1984</v>
      </c>
      <c r="K350" s="998" t="s">
        <v>1984</v>
      </c>
      <c r="L350" s="998" t="s">
        <v>1984</v>
      </c>
      <c r="M350" s="998" t="s">
        <v>1984</v>
      </c>
      <c r="N350" s="998" t="s">
        <v>1984</v>
      </c>
      <c r="O350" s="998" t="s">
        <v>1984</v>
      </c>
      <c r="P350" s="998" t="s">
        <v>1984</v>
      </c>
      <c r="Q350" s="998" t="s">
        <v>1984</v>
      </c>
      <c r="R350" s="998" t="s">
        <v>1984</v>
      </c>
      <c r="S350" s="998"/>
      <c r="T350" s="998"/>
      <c r="U350" s="998"/>
      <c r="V350" s="998"/>
      <c r="W350" s="998" t="s">
        <v>1984</v>
      </c>
      <c r="X350" s="998" t="s">
        <v>1984</v>
      </c>
      <c r="Y350" s="998" t="s">
        <v>1984</v>
      </c>
      <c r="Z350" s="998" t="s">
        <v>1984</v>
      </c>
      <c r="AA350" s="998" t="s">
        <v>1984</v>
      </c>
      <c r="AB350" s="998" t="s">
        <v>1984</v>
      </c>
      <c r="AC350" s="998" t="s">
        <v>1984</v>
      </c>
      <c r="AD350" s="998" t="s">
        <v>1984</v>
      </c>
      <c r="AE350" s="691">
        <v>0</v>
      </c>
      <c r="AF350" s="692">
        <v>0</v>
      </c>
      <c r="AG350" s="541" t="s">
        <v>1056</v>
      </c>
      <c r="AK350" s="777"/>
    </row>
    <row r="351" spans="2:40" s="504" customFormat="1">
      <c r="B351" s="541"/>
      <c r="C351" s="548" t="s">
        <v>2003</v>
      </c>
      <c r="D351" s="549"/>
      <c r="E351" s="549"/>
      <c r="F351" s="549"/>
      <c r="G351" s="549"/>
      <c r="H351" s="550"/>
      <c r="I351" s="995" t="s">
        <v>2004</v>
      </c>
      <c r="J351" s="996" t="s">
        <v>2004</v>
      </c>
      <c r="K351" s="996" t="s">
        <v>2004</v>
      </c>
      <c r="L351" s="996" t="s">
        <v>2004</v>
      </c>
      <c r="M351" s="996" t="s">
        <v>2004</v>
      </c>
      <c r="N351" s="996" t="s">
        <v>2004</v>
      </c>
      <c r="O351" s="996" t="s">
        <v>2004</v>
      </c>
      <c r="P351" s="996" t="s">
        <v>2004</v>
      </c>
      <c r="Q351" s="996" t="s">
        <v>2004</v>
      </c>
      <c r="R351" s="996" t="s">
        <v>2004</v>
      </c>
      <c r="S351" s="996"/>
      <c r="T351" s="996"/>
      <c r="U351" s="996"/>
      <c r="V351" s="996"/>
      <c r="W351" s="996" t="s">
        <v>2004</v>
      </c>
      <c r="X351" s="996" t="s">
        <v>2004</v>
      </c>
      <c r="Y351" s="996" t="s">
        <v>2004</v>
      </c>
      <c r="Z351" s="996" t="s">
        <v>2004</v>
      </c>
      <c r="AA351" s="996" t="s">
        <v>2004</v>
      </c>
      <c r="AB351" s="996" t="s">
        <v>2004</v>
      </c>
      <c r="AC351" s="996" t="s">
        <v>2004</v>
      </c>
      <c r="AD351" s="996" t="s">
        <v>2004</v>
      </c>
      <c r="AE351" s="688">
        <v>96</v>
      </c>
      <c r="AF351" s="693">
        <v>103</v>
      </c>
      <c r="AG351" s="541" t="s">
        <v>1056</v>
      </c>
      <c r="AH351" s="546"/>
      <c r="AK351" s="777"/>
    </row>
    <row r="352" spans="2:40" s="504" customFormat="1">
      <c r="B352" s="573"/>
      <c r="C352" s="553" t="s">
        <v>277</v>
      </c>
      <c r="D352" s="554"/>
      <c r="E352" s="554"/>
      <c r="F352" s="554"/>
      <c r="G352" s="554"/>
      <c r="H352" s="555"/>
      <c r="I352" s="997" t="s">
        <v>2005</v>
      </c>
      <c r="J352" s="998" t="s">
        <v>1984</v>
      </c>
      <c r="K352" s="998" t="s">
        <v>1984</v>
      </c>
      <c r="L352" s="998" t="s">
        <v>1984</v>
      </c>
      <c r="M352" s="998" t="s">
        <v>1984</v>
      </c>
      <c r="N352" s="998" t="s">
        <v>1984</v>
      </c>
      <c r="O352" s="998" t="s">
        <v>1984</v>
      </c>
      <c r="P352" s="998" t="s">
        <v>1984</v>
      </c>
      <c r="Q352" s="998" t="s">
        <v>1984</v>
      </c>
      <c r="R352" s="998" t="s">
        <v>1984</v>
      </c>
      <c r="S352" s="998"/>
      <c r="T352" s="998"/>
      <c r="U352" s="998"/>
      <c r="V352" s="998"/>
      <c r="W352" s="998" t="s">
        <v>1984</v>
      </c>
      <c r="X352" s="998" t="s">
        <v>1984</v>
      </c>
      <c r="Y352" s="998" t="s">
        <v>1984</v>
      </c>
      <c r="Z352" s="998" t="s">
        <v>1984</v>
      </c>
      <c r="AA352" s="998" t="s">
        <v>1984</v>
      </c>
      <c r="AB352" s="998" t="s">
        <v>1984</v>
      </c>
      <c r="AC352" s="998" t="s">
        <v>1984</v>
      </c>
      <c r="AD352" s="998" t="s">
        <v>1984</v>
      </c>
      <c r="AE352" s="689">
        <v>96</v>
      </c>
      <c r="AF352" s="690">
        <v>103</v>
      </c>
      <c r="AG352" s="541" t="s">
        <v>1056</v>
      </c>
      <c r="AK352" s="777"/>
    </row>
    <row r="353" spans="2:37" s="504" customFormat="1">
      <c r="B353" s="573"/>
      <c r="C353" s="553" t="s">
        <v>278</v>
      </c>
      <c r="D353" s="554"/>
      <c r="E353" s="554"/>
      <c r="F353" s="554"/>
      <c r="G353" s="554"/>
      <c r="H353" s="555"/>
      <c r="I353" s="997" t="s">
        <v>2006</v>
      </c>
      <c r="J353" s="998" t="s">
        <v>1984</v>
      </c>
      <c r="K353" s="998" t="s">
        <v>1984</v>
      </c>
      <c r="L353" s="998" t="s">
        <v>1984</v>
      </c>
      <c r="M353" s="998" t="s">
        <v>1984</v>
      </c>
      <c r="N353" s="998" t="s">
        <v>1984</v>
      </c>
      <c r="O353" s="998" t="s">
        <v>1984</v>
      </c>
      <c r="P353" s="998" t="s">
        <v>1984</v>
      </c>
      <c r="Q353" s="998" t="s">
        <v>1984</v>
      </c>
      <c r="R353" s="998" t="s">
        <v>1984</v>
      </c>
      <c r="S353" s="998"/>
      <c r="T353" s="998"/>
      <c r="U353" s="998"/>
      <c r="V353" s="998"/>
      <c r="W353" s="998" t="s">
        <v>1984</v>
      </c>
      <c r="X353" s="998" t="s">
        <v>1984</v>
      </c>
      <c r="Y353" s="998" t="s">
        <v>1984</v>
      </c>
      <c r="Z353" s="998" t="s">
        <v>1984</v>
      </c>
      <c r="AA353" s="998" t="s">
        <v>1984</v>
      </c>
      <c r="AB353" s="998" t="s">
        <v>1984</v>
      </c>
      <c r="AC353" s="998" t="s">
        <v>1984</v>
      </c>
      <c r="AD353" s="998" t="s">
        <v>1984</v>
      </c>
      <c r="AE353" s="691">
        <v>0</v>
      </c>
      <c r="AF353" s="692">
        <v>0</v>
      </c>
      <c r="AG353" s="541" t="s">
        <v>1056</v>
      </c>
      <c r="AK353" s="777"/>
    </row>
    <row r="354" spans="2:37" s="504" customFormat="1">
      <c r="B354" s="573"/>
      <c r="C354" s="553" t="s">
        <v>279</v>
      </c>
      <c r="D354" s="554"/>
      <c r="E354" s="554"/>
      <c r="F354" s="554"/>
      <c r="G354" s="554"/>
      <c r="H354" s="555"/>
      <c r="I354" s="997" t="s">
        <v>2007</v>
      </c>
      <c r="J354" s="998" t="s">
        <v>1984</v>
      </c>
      <c r="K354" s="998" t="s">
        <v>1984</v>
      </c>
      <c r="L354" s="998" t="s">
        <v>1984</v>
      </c>
      <c r="M354" s="998" t="s">
        <v>1984</v>
      </c>
      <c r="N354" s="998" t="s">
        <v>1984</v>
      </c>
      <c r="O354" s="998" t="s">
        <v>1984</v>
      </c>
      <c r="P354" s="998" t="s">
        <v>1984</v>
      </c>
      <c r="Q354" s="998" t="s">
        <v>1984</v>
      </c>
      <c r="R354" s="998" t="s">
        <v>1984</v>
      </c>
      <c r="S354" s="998"/>
      <c r="T354" s="998"/>
      <c r="U354" s="998"/>
      <c r="V354" s="998"/>
      <c r="W354" s="998" t="s">
        <v>1984</v>
      </c>
      <c r="X354" s="998" t="s">
        <v>1984</v>
      </c>
      <c r="Y354" s="998" t="s">
        <v>1984</v>
      </c>
      <c r="Z354" s="998" t="s">
        <v>1984</v>
      </c>
      <c r="AA354" s="998" t="s">
        <v>1984</v>
      </c>
      <c r="AB354" s="998" t="s">
        <v>1984</v>
      </c>
      <c r="AC354" s="998" t="s">
        <v>1984</v>
      </c>
      <c r="AD354" s="998" t="s">
        <v>1984</v>
      </c>
      <c r="AE354" s="691">
        <v>0</v>
      </c>
      <c r="AF354" s="692">
        <v>0</v>
      </c>
      <c r="AG354" s="541" t="s">
        <v>1056</v>
      </c>
      <c r="AK354" s="777"/>
    </row>
    <row r="355" spans="2:37" s="504" customFormat="1">
      <c r="B355" s="541"/>
      <c r="C355" s="542" t="s">
        <v>2008</v>
      </c>
      <c r="D355" s="543"/>
      <c r="E355" s="543"/>
      <c r="F355" s="543"/>
      <c r="G355" s="543"/>
      <c r="H355" s="544"/>
      <c r="I355" s="993" t="s">
        <v>2009</v>
      </c>
      <c r="J355" s="994" t="s">
        <v>2009</v>
      </c>
      <c r="K355" s="994" t="s">
        <v>2009</v>
      </c>
      <c r="L355" s="994" t="s">
        <v>2009</v>
      </c>
      <c r="M355" s="994" t="s">
        <v>2009</v>
      </c>
      <c r="N355" s="994" t="s">
        <v>2009</v>
      </c>
      <c r="O355" s="994" t="s">
        <v>2009</v>
      </c>
      <c r="P355" s="994" t="s">
        <v>2009</v>
      </c>
      <c r="Q355" s="994" t="s">
        <v>2009</v>
      </c>
      <c r="R355" s="994" t="s">
        <v>2009</v>
      </c>
      <c r="S355" s="994"/>
      <c r="T355" s="994"/>
      <c r="U355" s="994"/>
      <c r="V355" s="994"/>
      <c r="W355" s="994" t="s">
        <v>2009</v>
      </c>
      <c r="X355" s="994" t="s">
        <v>2009</v>
      </c>
      <c r="Y355" s="994" t="s">
        <v>2009</v>
      </c>
      <c r="Z355" s="994" t="s">
        <v>2009</v>
      </c>
      <c r="AA355" s="994" t="s">
        <v>2009</v>
      </c>
      <c r="AB355" s="994" t="s">
        <v>2009</v>
      </c>
      <c r="AC355" s="994" t="s">
        <v>2009</v>
      </c>
      <c r="AD355" s="994" t="s">
        <v>2009</v>
      </c>
      <c r="AE355" s="687">
        <v>11204</v>
      </c>
      <c r="AF355" s="711">
        <v>11681</v>
      </c>
      <c r="AG355" s="541" t="s">
        <v>1056</v>
      </c>
      <c r="AH355" s="546"/>
      <c r="AK355" s="777"/>
    </row>
    <row r="356" spans="2:37" s="504" customFormat="1">
      <c r="B356" s="541"/>
      <c r="C356" s="548" t="s">
        <v>2010</v>
      </c>
      <c r="D356" s="549"/>
      <c r="E356" s="549"/>
      <c r="F356" s="549"/>
      <c r="G356" s="549"/>
      <c r="H356" s="550"/>
      <c r="I356" s="995" t="s">
        <v>2011</v>
      </c>
      <c r="J356" s="996" t="s">
        <v>2011</v>
      </c>
      <c r="K356" s="996" t="s">
        <v>2011</v>
      </c>
      <c r="L356" s="996" t="s">
        <v>2011</v>
      </c>
      <c r="M356" s="996" t="s">
        <v>2011</v>
      </c>
      <c r="N356" s="996" t="s">
        <v>2011</v>
      </c>
      <c r="O356" s="996" t="s">
        <v>2011</v>
      </c>
      <c r="P356" s="996" t="s">
        <v>2011</v>
      </c>
      <c r="Q356" s="996" t="s">
        <v>2011</v>
      </c>
      <c r="R356" s="996" t="s">
        <v>2011</v>
      </c>
      <c r="S356" s="996"/>
      <c r="T356" s="996"/>
      <c r="U356" s="996"/>
      <c r="V356" s="996"/>
      <c r="W356" s="996" t="s">
        <v>2011</v>
      </c>
      <c r="X356" s="996" t="s">
        <v>2011</v>
      </c>
      <c r="Y356" s="996" t="s">
        <v>2011</v>
      </c>
      <c r="Z356" s="996" t="s">
        <v>2011</v>
      </c>
      <c r="AA356" s="996" t="s">
        <v>2011</v>
      </c>
      <c r="AB356" s="996" t="s">
        <v>2011</v>
      </c>
      <c r="AC356" s="996" t="s">
        <v>2011</v>
      </c>
      <c r="AD356" s="996" t="s">
        <v>2011</v>
      </c>
      <c r="AE356" s="688">
        <v>107</v>
      </c>
      <c r="AF356" s="693">
        <v>107</v>
      </c>
      <c r="AG356" s="541" t="s">
        <v>1056</v>
      </c>
      <c r="AH356" s="546"/>
      <c r="AK356" s="777"/>
    </row>
    <row r="357" spans="2:37" s="504" customFormat="1">
      <c r="B357" s="573"/>
      <c r="C357" s="553" t="s">
        <v>280</v>
      </c>
      <c r="D357" s="554"/>
      <c r="E357" s="554"/>
      <c r="F357" s="554"/>
      <c r="G357" s="554"/>
      <c r="H357" s="555"/>
      <c r="I357" s="997" t="s">
        <v>2012</v>
      </c>
      <c r="J357" s="998" t="s">
        <v>1984</v>
      </c>
      <c r="K357" s="998" t="s">
        <v>1984</v>
      </c>
      <c r="L357" s="998" t="s">
        <v>1984</v>
      </c>
      <c r="M357" s="998" t="s">
        <v>1984</v>
      </c>
      <c r="N357" s="998" t="s">
        <v>1984</v>
      </c>
      <c r="O357" s="998" t="s">
        <v>1984</v>
      </c>
      <c r="P357" s="998" t="s">
        <v>1984</v>
      </c>
      <c r="Q357" s="998" t="s">
        <v>1984</v>
      </c>
      <c r="R357" s="998" t="s">
        <v>1984</v>
      </c>
      <c r="S357" s="998"/>
      <c r="T357" s="998"/>
      <c r="U357" s="998"/>
      <c r="V357" s="998"/>
      <c r="W357" s="998" t="s">
        <v>1984</v>
      </c>
      <c r="X357" s="998" t="s">
        <v>1984</v>
      </c>
      <c r="Y357" s="998" t="s">
        <v>1984</v>
      </c>
      <c r="Z357" s="998" t="s">
        <v>1984</v>
      </c>
      <c r="AA357" s="998" t="s">
        <v>1984</v>
      </c>
      <c r="AB357" s="998" t="s">
        <v>1984</v>
      </c>
      <c r="AC357" s="998" t="s">
        <v>1984</v>
      </c>
      <c r="AD357" s="998" t="s">
        <v>1984</v>
      </c>
      <c r="AE357" s="689">
        <v>107</v>
      </c>
      <c r="AF357" s="690">
        <v>107</v>
      </c>
      <c r="AG357" s="541" t="s">
        <v>1056</v>
      </c>
      <c r="AK357" s="777"/>
    </row>
    <row r="358" spans="2:37" s="504" customFormat="1">
      <c r="B358" s="573"/>
      <c r="C358" s="553" t="s">
        <v>281</v>
      </c>
      <c r="D358" s="554"/>
      <c r="E358" s="554"/>
      <c r="F358" s="554"/>
      <c r="G358" s="554"/>
      <c r="H358" s="555"/>
      <c r="I358" s="997" t="s">
        <v>2013</v>
      </c>
      <c r="J358" s="998" t="s">
        <v>1984</v>
      </c>
      <c r="K358" s="998" t="s">
        <v>1984</v>
      </c>
      <c r="L358" s="998" t="s">
        <v>1984</v>
      </c>
      <c r="M358" s="998" t="s">
        <v>1984</v>
      </c>
      <c r="N358" s="998" t="s">
        <v>1984</v>
      </c>
      <c r="O358" s="998" t="s">
        <v>1984</v>
      </c>
      <c r="P358" s="998" t="s">
        <v>1984</v>
      </c>
      <c r="Q358" s="998" t="s">
        <v>1984</v>
      </c>
      <c r="R358" s="998" t="s">
        <v>1984</v>
      </c>
      <c r="S358" s="998"/>
      <c r="T358" s="998"/>
      <c r="U358" s="998"/>
      <c r="V358" s="998"/>
      <c r="W358" s="998" t="s">
        <v>1984</v>
      </c>
      <c r="X358" s="998" t="s">
        <v>1984</v>
      </c>
      <c r="Y358" s="998" t="s">
        <v>1984</v>
      </c>
      <c r="Z358" s="998" t="s">
        <v>1984</v>
      </c>
      <c r="AA358" s="998" t="s">
        <v>1984</v>
      </c>
      <c r="AB358" s="998" t="s">
        <v>1984</v>
      </c>
      <c r="AC358" s="998" t="s">
        <v>1984</v>
      </c>
      <c r="AD358" s="998" t="s">
        <v>1984</v>
      </c>
      <c r="AE358" s="691">
        <v>0</v>
      </c>
      <c r="AF358" s="692">
        <v>0</v>
      </c>
      <c r="AG358" s="541" t="s">
        <v>1056</v>
      </c>
      <c r="AK358" s="777"/>
    </row>
    <row r="359" spans="2:37" s="504" customFormat="1">
      <c r="B359" s="573"/>
      <c r="C359" s="553" t="s">
        <v>282</v>
      </c>
      <c r="D359" s="554"/>
      <c r="E359" s="554"/>
      <c r="F359" s="554"/>
      <c r="G359" s="554"/>
      <c r="H359" s="555"/>
      <c r="I359" s="997" t="s">
        <v>2014</v>
      </c>
      <c r="J359" s="998" t="s">
        <v>1984</v>
      </c>
      <c r="K359" s="998" t="s">
        <v>1984</v>
      </c>
      <c r="L359" s="998" t="s">
        <v>1984</v>
      </c>
      <c r="M359" s="998" t="s">
        <v>1984</v>
      </c>
      <c r="N359" s="998" t="s">
        <v>1984</v>
      </c>
      <c r="O359" s="998" t="s">
        <v>1984</v>
      </c>
      <c r="P359" s="998" t="s">
        <v>1984</v>
      </c>
      <c r="Q359" s="998" t="s">
        <v>1984</v>
      </c>
      <c r="R359" s="998" t="s">
        <v>1984</v>
      </c>
      <c r="S359" s="998"/>
      <c r="T359" s="998"/>
      <c r="U359" s="998"/>
      <c r="V359" s="998"/>
      <c r="W359" s="998" t="s">
        <v>1984</v>
      </c>
      <c r="X359" s="998" t="s">
        <v>1984</v>
      </c>
      <c r="Y359" s="998" t="s">
        <v>1984</v>
      </c>
      <c r="Z359" s="998" t="s">
        <v>1984</v>
      </c>
      <c r="AA359" s="998" t="s">
        <v>1984</v>
      </c>
      <c r="AB359" s="998" t="s">
        <v>1984</v>
      </c>
      <c r="AC359" s="998" t="s">
        <v>1984</v>
      </c>
      <c r="AD359" s="998" t="s">
        <v>1984</v>
      </c>
      <c r="AE359" s="691">
        <v>0</v>
      </c>
      <c r="AF359" s="692">
        <v>0</v>
      </c>
      <c r="AG359" s="541" t="s">
        <v>1056</v>
      </c>
      <c r="AK359" s="777"/>
    </row>
    <row r="360" spans="2:37" s="504" customFormat="1">
      <c r="B360" s="541"/>
      <c r="C360" s="548" t="s">
        <v>2015</v>
      </c>
      <c r="D360" s="549"/>
      <c r="E360" s="549"/>
      <c r="F360" s="549"/>
      <c r="G360" s="549"/>
      <c r="H360" s="550"/>
      <c r="I360" s="995" t="s">
        <v>2016</v>
      </c>
      <c r="J360" s="996" t="s">
        <v>2016</v>
      </c>
      <c r="K360" s="996" t="s">
        <v>2016</v>
      </c>
      <c r="L360" s="996" t="s">
        <v>2016</v>
      </c>
      <c r="M360" s="996" t="s">
        <v>2016</v>
      </c>
      <c r="N360" s="996" t="s">
        <v>2016</v>
      </c>
      <c r="O360" s="996" t="s">
        <v>2016</v>
      </c>
      <c r="P360" s="996" t="s">
        <v>2016</v>
      </c>
      <c r="Q360" s="996" t="s">
        <v>2016</v>
      </c>
      <c r="R360" s="996" t="s">
        <v>2016</v>
      </c>
      <c r="S360" s="996"/>
      <c r="T360" s="996"/>
      <c r="U360" s="996"/>
      <c r="V360" s="996"/>
      <c r="W360" s="996" t="s">
        <v>2016</v>
      </c>
      <c r="X360" s="996" t="s">
        <v>2016</v>
      </c>
      <c r="Y360" s="996" t="s">
        <v>2016</v>
      </c>
      <c r="Z360" s="996" t="s">
        <v>2016</v>
      </c>
      <c r="AA360" s="996" t="s">
        <v>2016</v>
      </c>
      <c r="AB360" s="996" t="s">
        <v>2016</v>
      </c>
      <c r="AC360" s="996" t="s">
        <v>2016</v>
      </c>
      <c r="AD360" s="996" t="s">
        <v>2016</v>
      </c>
      <c r="AE360" s="688">
        <v>11097</v>
      </c>
      <c r="AF360" s="693">
        <v>11574</v>
      </c>
      <c r="AG360" s="541" t="s">
        <v>1056</v>
      </c>
      <c r="AH360" s="546"/>
      <c r="AK360" s="777"/>
    </row>
    <row r="361" spans="2:37" s="504" customFormat="1">
      <c r="B361" s="573"/>
      <c r="C361" s="553" t="s">
        <v>283</v>
      </c>
      <c r="D361" s="554"/>
      <c r="E361" s="554"/>
      <c r="F361" s="554"/>
      <c r="G361" s="554"/>
      <c r="H361" s="555"/>
      <c r="I361" s="997" t="s">
        <v>2017</v>
      </c>
      <c r="J361" s="998" t="s">
        <v>1984</v>
      </c>
      <c r="K361" s="998" t="s">
        <v>1984</v>
      </c>
      <c r="L361" s="998" t="s">
        <v>1984</v>
      </c>
      <c r="M361" s="998" t="s">
        <v>1984</v>
      </c>
      <c r="N361" s="998" t="s">
        <v>1984</v>
      </c>
      <c r="O361" s="998" t="s">
        <v>1984</v>
      </c>
      <c r="P361" s="998" t="s">
        <v>1984</v>
      </c>
      <c r="Q361" s="998" t="s">
        <v>1984</v>
      </c>
      <c r="R361" s="998" t="s">
        <v>1984</v>
      </c>
      <c r="S361" s="998"/>
      <c r="T361" s="998"/>
      <c r="U361" s="998"/>
      <c r="V361" s="998"/>
      <c r="W361" s="998" t="s">
        <v>1984</v>
      </c>
      <c r="X361" s="998" t="s">
        <v>1984</v>
      </c>
      <c r="Y361" s="998" t="s">
        <v>1984</v>
      </c>
      <c r="Z361" s="998" t="s">
        <v>1984</v>
      </c>
      <c r="AA361" s="998" t="s">
        <v>1984</v>
      </c>
      <c r="AB361" s="998" t="s">
        <v>1984</v>
      </c>
      <c r="AC361" s="998" t="s">
        <v>1984</v>
      </c>
      <c r="AD361" s="998" t="s">
        <v>1984</v>
      </c>
      <c r="AE361" s="689">
        <v>10612</v>
      </c>
      <c r="AF361" s="690">
        <v>10888</v>
      </c>
      <c r="AG361" s="541" t="s">
        <v>1056</v>
      </c>
      <c r="AK361" s="777"/>
    </row>
    <row r="362" spans="2:37" s="504" customFormat="1">
      <c r="B362" s="573"/>
      <c r="C362" s="553" t="s">
        <v>284</v>
      </c>
      <c r="D362" s="554"/>
      <c r="E362" s="554"/>
      <c r="F362" s="554"/>
      <c r="G362" s="554"/>
      <c r="H362" s="555"/>
      <c r="I362" s="997" t="s">
        <v>2018</v>
      </c>
      <c r="J362" s="998" t="s">
        <v>1984</v>
      </c>
      <c r="K362" s="998" t="s">
        <v>1984</v>
      </c>
      <c r="L362" s="998" t="s">
        <v>1984</v>
      </c>
      <c r="M362" s="998" t="s">
        <v>1984</v>
      </c>
      <c r="N362" s="998" t="s">
        <v>1984</v>
      </c>
      <c r="O362" s="998" t="s">
        <v>1984</v>
      </c>
      <c r="P362" s="998" t="s">
        <v>1984</v>
      </c>
      <c r="Q362" s="998" t="s">
        <v>1984</v>
      </c>
      <c r="R362" s="998" t="s">
        <v>1984</v>
      </c>
      <c r="S362" s="998"/>
      <c r="T362" s="998"/>
      <c r="U362" s="998"/>
      <c r="V362" s="998"/>
      <c r="W362" s="998" t="s">
        <v>1984</v>
      </c>
      <c r="X362" s="998" t="s">
        <v>1984</v>
      </c>
      <c r="Y362" s="998" t="s">
        <v>1984</v>
      </c>
      <c r="Z362" s="998" t="s">
        <v>1984</v>
      </c>
      <c r="AA362" s="998" t="s">
        <v>1984</v>
      </c>
      <c r="AB362" s="998" t="s">
        <v>1984</v>
      </c>
      <c r="AC362" s="998" t="s">
        <v>1984</v>
      </c>
      <c r="AD362" s="998" t="s">
        <v>1984</v>
      </c>
      <c r="AE362" s="689">
        <v>485</v>
      </c>
      <c r="AF362" s="690">
        <v>686</v>
      </c>
      <c r="AG362" s="541" t="s">
        <v>1056</v>
      </c>
      <c r="AK362" s="777"/>
    </row>
    <row r="363" spans="2:37" s="504" customFormat="1">
      <c r="B363" s="573"/>
      <c r="C363" s="553" t="s">
        <v>285</v>
      </c>
      <c r="D363" s="554"/>
      <c r="E363" s="554"/>
      <c r="F363" s="554"/>
      <c r="G363" s="554"/>
      <c r="H363" s="555"/>
      <c r="I363" s="997" t="s">
        <v>2019</v>
      </c>
      <c r="J363" s="998" t="s">
        <v>1984</v>
      </c>
      <c r="K363" s="998" t="s">
        <v>1984</v>
      </c>
      <c r="L363" s="998" t="s">
        <v>1984</v>
      </c>
      <c r="M363" s="998" t="s">
        <v>1984</v>
      </c>
      <c r="N363" s="998" t="s">
        <v>1984</v>
      </c>
      <c r="O363" s="998" t="s">
        <v>1984</v>
      </c>
      <c r="P363" s="998" t="s">
        <v>1984</v>
      </c>
      <c r="Q363" s="998" t="s">
        <v>1984</v>
      </c>
      <c r="R363" s="998" t="s">
        <v>1984</v>
      </c>
      <c r="S363" s="998"/>
      <c r="T363" s="998"/>
      <c r="U363" s="998"/>
      <c r="V363" s="998"/>
      <c r="W363" s="998" t="s">
        <v>1984</v>
      </c>
      <c r="X363" s="998" t="s">
        <v>1984</v>
      </c>
      <c r="Y363" s="998" t="s">
        <v>1984</v>
      </c>
      <c r="Z363" s="998" t="s">
        <v>1984</v>
      </c>
      <c r="AA363" s="998" t="s">
        <v>1984</v>
      </c>
      <c r="AB363" s="998" t="s">
        <v>1984</v>
      </c>
      <c r="AC363" s="998" t="s">
        <v>1984</v>
      </c>
      <c r="AD363" s="998" t="s">
        <v>1984</v>
      </c>
      <c r="AE363" s="689">
        <v>0</v>
      </c>
      <c r="AF363" s="690">
        <v>0</v>
      </c>
      <c r="AG363" s="541" t="s">
        <v>1056</v>
      </c>
      <c r="AK363" s="777"/>
    </row>
    <row r="364" spans="2:37" s="504" customFormat="1">
      <c r="B364" s="541"/>
      <c r="C364" s="542" t="s">
        <v>2020</v>
      </c>
      <c r="D364" s="543"/>
      <c r="E364" s="543"/>
      <c r="F364" s="543"/>
      <c r="G364" s="543"/>
      <c r="H364" s="544"/>
      <c r="I364" s="993" t="s">
        <v>2021</v>
      </c>
      <c r="J364" s="994" t="s">
        <v>2021</v>
      </c>
      <c r="K364" s="994" t="s">
        <v>2021</v>
      </c>
      <c r="L364" s="994" t="s">
        <v>2021</v>
      </c>
      <c r="M364" s="994" t="s">
        <v>2021</v>
      </c>
      <c r="N364" s="994" t="s">
        <v>2021</v>
      </c>
      <c r="O364" s="994" t="s">
        <v>2021</v>
      </c>
      <c r="P364" s="994" t="s">
        <v>2021</v>
      </c>
      <c r="Q364" s="994" t="s">
        <v>2021</v>
      </c>
      <c r="R364" s="994" t="s">
        <v>2021</v>
      </c>
      <c r="S364" s="994"/>
      <c r="T364" s="994"/>
      <c r="U364" s="994"/>
      <c r="V364" s="994"/>
      <c r="W364" s="994" t="s">
        <v>2021</v>
      </c>
      <c r="X364" s="994" t="s">
        <v>2021</v>
      </c>
      <c r="Y364" s="994" t="s">
        <v>2021</v>
      </c>
      <c r="Z364" s="994" t="s">
        <v>2021</v>
      </c>
      <c r="AA364" s="994" t="s">
        <v>2021</v>
      </c>
      <c r="AB364" s="994" t="s">
        <v>2021</v>
      </c>
      <c r="AC364" s="994" t="s">
        <v>2021</v>
      </c>
      <c r="AD364" s="994" t="s">
        <v>2021</v>
      </c>
      <c r="AE364" s="687">
        <v>6887</v>
      </c>
      <c r="AF364" s="711">
        <v>6961</v>
      </c>
      <c r="AG364" s="541" t="s">
        <v>1056</v>
      </c>
      <c r="AH364" s="546"/>
      <c r="AK364" s="777"/>
    </row>
    <row r="365" spans="2:37" s="504" customFormat="1">
      <c r="B365" s="541"/>
      <c r="C365" s="548" t="s">
        <v>2022</v>
      </c>
      <c r="D365" s="549"/>
      <c r="E365" s="549"/>
      <c r="F365" s="549"/>
      <c r="G365" s="549"/>
      <c r="H365" s="550"/>
      <c r="I365" s="995" t="s">
        <v>2023</v>
      </c>
      <c r="J365" s="996" t="s">
        <v>2023</v>
      </c>
      <c r="K365" s="996" t="s">
        <v>2023</v>
      </c>
      <c r="L365" s="996" t="s">
        <v>2023</v>
      </c>
      <c r="M365" s="996" t="s">
        <v>2023</v>
      </c>
      <c r="N365" s="996" t="s">
        <v>2023</v>
      </c>
      <c r="O365" s="996" t="s">
        <v>2023</v>
      </c>
      <c r="P365" s="996" t="s">
        <v>2023</v>
      </c>
      <c r="Q365" s="996" t="s">
        <v>2023</v>
      </c>
      <c r="R365" s="996" t="s">
        <v>2023</v>
      </c>
      <c r="S365" s="996"/>
      <c r="T365" s="996"/>
      <c r="U365" s="996"/>
      <c r="V365" s="996"/>
      <c r="W365" s="996" t="s">
        <v>2023</v>
      </c>
      <c r="X365" s="996" t="s">
        <v>2023</v>
      </c>
      <c r="Y365" s="996" t="s">
        <v>2023</v>
      </c>
      <c r="Z365" s="996" t="s">
        <v>2023</v>
      </c>
      <c r="AA365" s="996" t="s">
        <v>2023</v>
      </c>
      <c r="AB365" s="996" t="s">
        <v>2023</v>
      </c>
      <c r="AC365" s="996" t="s">
        <v>2023</v>
      </c>
      <c r="AD365" s="996" t="s">
        <v>2023</v>
      </c>
      <c r="AE365" s="688">
        <v>1270</v>
      </c>
      <c r="AF365" s="693">
        <v>1158</v>
      </c>
      <c r="AG365" s="541" t="s">
        <v>1056</v>
      </c>
      <c r="AH365" s="546"/>
      <c r="AK365" s="777"/>
    </row>
    <row r="366" spans="2:37" s="504" customFormat="1">
      <c r="B366" s="573"/>
      <c r="C366" s="553" t="s">
        <v>286</v>
      </c>
      <c r="D366" s="554"/>
      <c r="E366" s="554"/>
      <c r="F366" s="554"/>
      <c r="G366" s="554"/>
      <c r="H366" s="555"/>
      <c r="I366" s="997" t="s">
        <v>2024</v>
      </c>
      <c r="J366" s="998" t="s">
        <v>1984</v>
      </c>
      <c r="K366" s="998" t="s">
        <v>1984</v>
      </c>
      <c r="L366" s="998" t="s">
        <v>1984</v>
      </c>
      <c r="M366" s="998" t="s">
        <v>1984</v>
      </c>
      <c r="N366" s="998" t="s">
        <v>1984</v>
      </c>
      <c r="O366" s="998" t="s">
        <v>1984</v>
      </c>
      <c r="P366" s="998" t="s">
        <v>1984</v>
      </c>
      <c r="Q366" s="998" t="s">
        <v>1984</v>
      </c>
      <c r="R366" s="998" t="s">
        <v>1984</v>
      </c>
      <c r="S366" s="998"/>
      <c r="T366" s="998"/>
      <c r="U366" s="998"/>
      <c r="V366" s="998"/>
      <c r="W366" s="998" t="s">
        <v>1984</v>
      </c>
      <c r="X366" s="998" t="s">
        <v>1984</v>
      </c>
      <c r="Y366" s="998" t="s">
        <v>1984</v>
      </c>
      <c r="Z366" s="998" t="s">
        <v>1984</v>
      </c>
      <c r="AA366" s="998" t="s">
        <v>1984</v>
      </c>
      <c r="AB366" s="998" t="s">
        <v>1984</v>
      </c>
      <c r="AC366" s="998" t="s">
        <v>1984</v>
      </c>
      <c r="AD366" s="998" t="s">
        <v>1984</v>
      </c>
      <c r="AE366" s="689">
        <v>948</v>
      </c>
      <c r="AF366" s="690">
        <v>879</v>
      </c>
      <c r="AG366" s="541" t="s">
        <v>1056</v>
      </c>
      <c r="AK366" s="777"/>
    </row>
    <row r="367" spans="2:37" s="504" customFormat="1">
      <c r="B367" s="573"/>
      <c r="C367" s="553" t="s">
        <v>287</v>
      </c>
      <c r="D367" s="554"/>
      <c r="E367" s="554"/>
      <c r="F367" s="554"/>
      <c r="G367" s="554"/>
      <c r="H367" s="555"/>
      <c r="I367" s="997" t="s">
        <v>2025</v>
      </c>
      <c r="J367" s="998" t="s">
        <v>1984</v>
      </c>
      <c r="K367" s="998" t="s">
        <v>1984</v>
      </c>
      <c r="L367" s="998" t="s">
        <v>1984</v>
      </c>
      <c r="M367" s="998" t="s">
        <v>1984</v>
      </c>
      <c r="N367" s="998" t="s">
        <v>1984</v>
      </c>
      <c r="O367" s="998" t="s">
        <v>1984</v>
      </c>
      <c r="P367" s="998" t="s">
        <v>1984</v>
      </c>
      <c r="Q367" s="998" t="s">
        <v>1984</v>
      </c>
      <c r="R367" s="998" t="s">
        <v>1984</v>
      </c>
      <c r="S367" s="998"/>
      <c r="T367" s="998"/>
      <c r="U367" s="998"/>
      <c r="V367" s="998"/>
      <c r="W367" s="998" t="s">
        <v>1984</v>
      </c>
      <c r="X367" s="998" t="s">
        <v>1984</v>
      </c>
      <c r="Y367" s="998" t="s">
        <v>1984</v>
      </c>
      <c r="Z367" s="998" t="s">
        <v>1984</v>
      </c>
      <c r="AA367" s="998" t="s">
        <v>1984</v>
      </c>
      <c r="AB367" s="998" t="s">
        <v>1984</v>
      </c>
      <c r="AC367" s="998" t="s">
        <v>1984</v>
      </c>
      <c r="AD367" s="998" t="s">
        <v>1984</v>
      </c>
      <c r="AE367" s="689">
        <v>322</v>
      </c>
      <c r="AF367" s="690">
        <v>279</v>
      </c>
      <c r="AG367" s="541" t="s">
        <v>1056</v>
      </c>
      <c r="AK367" s="777"/>
    </row>
    <row r="368" spans="2:37" s="504" customFormat="1">
      <c r="B368" s="573"/>
      <c r="C368" s="553" t="s">
        <v>288</v>
      </c>
      <c r="D368" s="554"/>
      <c r="E368" s="554"/>
      <c r="F368" s="554"/>
      <c r="G368" s="554"/>
      <c r="H368" s="555"/>
      <c r="I368" s="997" t="s">
        <v>2026</v>
      </c>
      <c r="J368" s="998" t="s">
        <v>1984</v>
      </c>
      <c r="K368" s="998" t="s">
        <v>1984</v>
      </c>
      <c r="L368" s="998" t="s">
        <v>1984</v>
      </c>
      <c r="M368" s="998" t="s">
        <v>1984</v>
      </c>
      <c r="N368" s="998" t="s">
        <v>1984</v>
      </c>
      <c r="O368" s="998" t="s">
        <v>1984</v>
      </c>
      <c r="P368" s="998" t="s">
        <v>1984</v>
      </c>
      <c r="Q368" s="998" t="s">
        <v>1984</v>
      </c>
      <c r="R368" s="998" t="s">
        <v>1984</v>
      </c>
      <c r="S368" s="998"/>
      <c r="T368" s="998"/>
      <c r="U368" s="998"/>
      <c r="V368" s="998"/>
      <c r="W368" s="998" t="s">
        <v>1984</v>
      </c>
      <c r="X368" s="998" t="s">
        <v>1984</v>
      </c>
      <c r="Y368" s="998" t="s">
        <v>1984</v>
      </c>
      <c r="Z368" s="998" t="s">
        <v>1984</v>
      </c>
      <c r="AA368" s="998" t="s">
        <v>1984</v>
      </c>
      <c r="AB368" s="998" t="s">
        <v>1984</v>
      </c>
      <c r="AC368" s="998" t="s">
        <v>1984</v>
      </c>
      <c r="AD368" s="998" t="s">
        <v>1984</v>
      </c>
      <c r="AE368" s="691">
        <v>0</v>
      </c>
      <c r="AF368" s="692">
        <v>0</v>
      </c>
      <c r="AG368" s="541" t="s">
        <v>1056</v>
      </c>
      <c r="AK368" s="777"/>
    </row>
    <row r="369" spans="2:37" s="504" customFormat="1">
      <c r="B369" s="541"/>
      <c r="C369" s="548" t="s">
        <v>2027</v>
      </c>
      <c r="D369" s="549"/>
      <c r="E369" s="549"/>
      <c r="F369" s="549"/>
      <c r="G369" s="549"/>
      <c r="H369" s="550"/>
      <c r="I369" s="995" t="s">
        <v>2028</v>
      </c>
      <c r="J369" s="996" t="s">
        <v>2028</v>
      </c>
      <c r="K369" s="996" t="s">
        <v>2028</v>
      </c>
      <c r="L369" s="996" t="s">
        <v>2028</v>
      </c>
      <c r="M369" s="996" t="s">
        <v>2028</v>
      </c>
      <c r="N369" s="996" t="s">
        <v>2028</v>
      </c>
      <c r="O369" s="996" t="s">
        <v>2028</v>
      </c>
      <c r="P369" s="996" t="s">
        <v>2028</v>
      </c>
      <c r="Q369" s="996" t="s">
        <v>2028</v>
      </c>
      <c r="R369" s="996" t="s">
        <v>2028</v>
      </c>
      <c r="S369" s="996"/>
      <c r="T369" s="996"/>
      <c r="U369" s="996"/>
      <c r="V369" s="996"/>
      <c r="W369" s="996" t="s">
        <v>2028</v>
      </c>
      <c r="X369" s="996" t="s">
        <v>2028</v>
      </c>
      <c r="Y369" s="996" t="s">
        <v>2028</v>
      </c>
      <c r="Z369" s="996" t="s">
        <v>2028</v>
      </c>
      <c r="AA369" s="996" t="s">
        <v>2028</v>
      </c>
      <c r="AB369" s="996" t="s">
        <v>2028</v>
      </c>
      <c r="AC369" s="996" t="s">
        <v>2028</v>
      </c>
      <c r="AD369" s="996" t="s">
        <v>2028</v>
      </c>
      <c r="AE369" s="688">
        <v>5617</v>
      </c>
      <c r="AF369" s="693">
        <v>5803</v>
      </c>
      <c r="AG369" s="541" t="s">
        <v>1056</v>
      </c>
      <c r="AH369" s="546"/>
      <c r="AK369" s="777"/>
    </row>
    <row r="370" spans="2:37" s="504" customFormat="1">
      <c r="B370" s="573"/>
      <c r="C370" s="553" t="s">
        <v>289</v>
      </c>
      <c r="D370" s="554"/>
      <c r="E370" s="554"/>
      <c r="F370" s="554"/>
      <c r="G370" s="554"/>
      <c r="H370" s="555"/>
      <c r="I370" s="997" t="s">
        <v>2029</v>
      </c>
      <c r="J370" s="998" t="s">
        <v>1984</v>
      </c>
      <c r="K370" s="998" t="s">
        <v>1984</v>
      </c>
      <c r="L370" s="998" t="s">
        <v>1984</v>
      </c>
      <c r="M370" s="998" t="s">
        <v>1984</v>
      </c>
      <c r="N370" s="998" t="s">
        <v>1984</v>
      </c>
      <c r="O370" s="998" t="s">
        <v>1984</v>
      </c>
      <c r="P370" s="998" t="s">
        <v>1984</v>
      </c>
      <c r="Q370" s="998" t="s">
        <v>1984</v>
      </c>
      <c r="R370" s="998" t="s">
        <v>1984</v>
      </c>
      <c r="S370" s="998"/>
      <c r="T370" s="998"/>
      <c r="U370" s="998"/>
      <c r="V370" s="998"/>
      <c r="W370" s="998" t="s">
        <v>1984</v>
      </c>
      <c r="X370" s="998" t="s">
        <v>1984</v>
      </c>
      <c r="Y370" s="998" t="s">
        <v>1984</v>
      </c>
      <c r="Z370" s="998" t="s">
        <v>1984</v>
      </c>
      <c r="AA370" s="998" t="s">
        <v>1984</v>
      </c>
      <c r="AB370" s="998" t="s">
        <v>1984</v>
      </c>
      <c r="AC370" s="998" t="s">
        <v>1984</v>
      </c>
      <c r="AD370" s="998" t="s">
        <v>1984</v>
      </c>
      <c r="AE370" s="689">
        <v>5229</v>
      </c>
      <c r="AF370" s="690">
        <v>5331</v>
      </c>
      <c r="AG370" s="541" t="s">
        <v>1056</v>
      </c>
      <c r="AK370" s="777"/>
    </row>
    <row r="371" spans="2:37" s="504" customFormat="1">
      <c r="B371" s="573"/>
      <c r="C371" s="553" t="s">
        <v>290</v>
      </c>
      <c r="D371" s="554"/>
      <c r="E371" s="554"/>
      <c r="F371" s="554"/>
      <c r="G371" s="554"/>
      <c r="H371" s="555"/>
      <c r="I371" s="997" t="s">
        <v>2030</v>
      </c>
      <c r="J371" s="998" t="s">
        <v>1984</v>
      </c>
      <c r="K371" s="998" t="s">
        <v>1984</v>
      </c>
      <c r="L371" s="998" t="s">
        <v>1984</v>
      </c>
      <c r="M371" s="998" t="s">
        <v>1984</v>
      </c>
      <c r="N371" s="998" t="s">
        <v>1984</v>
      </c>
      <c r="O371" s="998" t="s">
        <v>1984</v>
      </c>
      <c r="P371" s="998" t="s">
        <v>1984</v>
      </c>
      <c r="Q371" s="998" t="s">
        <v>1984</v>
      </c>
      <c r="R371" s="998" t="s">
        <v>1984</v>
      </c>
      <c r="S371" s="998"/>
      <c r="T371" s="998"/>
      <c r="U371" s="998"/>
      <c r="V371" s="998"/>
      <c r="W371" s="998" t="s">
        <v>1984</v>
      </c>
      <c r="X371" s="998" t="s">
        <v>1984</v>
      </c>
      <c r="Y371" s="998" t="s">
        <v>1984</v>
      </c>
      <c r="Z371" s="998" t="s">
        <v>1984</v>
      </c>
      <c r="AA371" s="998" t="s">
        <v>1984</v>
      </c>
      <c r="AB371" s="998" t="s">
        <v>1984</v>
      </c>
      <c r="AC371" s="998" t="s">
        <v>1984</v>
      </c>
      <c r="AD371" s="998" t="s">
        <v>1984</v>
      </c>
      <c r="AE371" s="689">
        <v>189</v>
      </c>
      <c r="AF371" s="690">
        <v>273</v>
      </c>
      <c r="AG371" s="541" t="s">
        <v>1056</v>
      </c>
      <c r="AK371" s="777"/>
    </row>
    <row r="372" spans="2:37" s="504" customFormat="1">
      <c r="B372" s="573"/>
      <c r="C372" s="553" t="s">
        <v>291</v>
      </c>
      <c r="D372" s="554"/>
      <c r="E372" s="554"/>
      <c r="F372" s="554"/>
      <c r="G372" s="554"/>
      <c r="H372" s="555"/>
      <c r="I372" s="997" t="s">
        <v>2031</v>
      </c>
      <c r="J372" s="998" t="s">
        <v>1984</v>
      </c>
      <c r="K372" s="998" t="s">
        <v>1984</v>
      </c>
      <c r="L372" s="998" t="s">
        <v>1984</v>
      </c>
      <c r="M372" s="998" t="s">
        <v>1984</v>
      </c>
      <c r="N372" s="998" t="s">
        <v>1984</v>
      </c>
      <c r="O372" s="998" t="s">
        <v>1984</v>
      </c>
      <c r="P372" s="998" t="s">
        <v>1984</v>
      </c>
      <c r="Q372" s="998" t="s">
        <v>1984</v>
      </c>
      <c r="R372" s="998" t="s">
        <v>1984</v>
      </c>
      <c r="S372" s="998"/>
      <c r="T372" s="998"/>
      <c r="U372" s="998"/>
      <c r="V372" s="998"/>
      <c r="W372" s="998" t="s">
        <v>1984</v>
      </c>
      <c r="X372" s="998" t="s">
        <v>1984</v>
      </c>
      <c r="Y372" s="998" t="s">
        <v>1984</v>
      </c>
      <c r="Z372" s="998" t="s">
        <v>1984</v>
      </c>
      <c r="AA372" s="998" t="s">
        <v>1984</v>
      </c>
      <c r="AB372" s="998" t="s">
        <v>1984</v>
      </c>
      <c r="AC372" s="998" t="s">
        <v>1984</v>
      </c>
      <c r="AD372" s="998" t="s">
        <v>1984</v>
      </c>
      <c r="AE372" s="689">
        <v>199</v>
      </c>
      <c r="AF372" s="690">
        <v>199</v>
      </c>
      <c r="AG372" s="541" t="s">
        <v>1056</v>
      </c>
      <c r="AK372" s="777"/>
    </row>
    <row r="373" spans="2:37" s="504" customFormat="1">
      <c r="B373" s="541"/>
      <c r="C373" s="542" t="s">
        <v>2032</v>
      </c>
      <c r="D373" s="543"/>
      <c r="E373" s="543"/>
      <c r="F373" s="543"/>
      <c r="G373" s="543"/>
      <c r="H373" s="544"/>
      <c r="I373" s="993" t="s">
        <v>2033</v>
      </c>
      <c r="J373" s="994" t="s">
        <v>2033</v>
      </c>
      <c r="K373" s="994" t="s">
        <v>2033</v>
      </c>
      <c r="L373" s="994" t="s">
        <v>2033</v>
      </c>
      <c r="M373" s="994" t="s">
        <v>2033</v>
      </c>
      <c r="N373" s="994" t="s">
        <v>2033</v>
      </c>
      <c r="O373" s="994" t="s">
        <v>2033</v>
      </c>
      <c r="P373" s="994" t="s">
        <v>2033</v>
      </c>
      <c r="Q373" s="994" t="s">
        <v>2033</v>
      </c>
      <c r="R373" s="994" t="s">
        <v>2033</v>
      </c>
      <c r="S373" s="994"/>
      <c r="T373" s="994"/>
      <c r="U373" s="994"/>
      <c r="V373" s="994"/>
      <c r="W373" s="994" t="s">
        <v>2033</v>
      </c>
      <c r="X373" s="994" t="s">
        <v>2033</v>
      </c>
      <c r="Y373" s="994" t="s">
        <v>2033</v>
      </c>
      <c r="Z373" s="994" t="s">
        <v>2033</v>
      </c>
      <c r="AA373" s="994" t="s">
        <v>2033</v>
      </c>
      <c r="AB373" s="994" t="s">
        <v>2033</v>
      </c>
      <c r="AC373" s="994" t="s">
        <v>2033</v>
      </c>
      <c r="AD373" s="994" t="s">
        <v>2033</v>
      </c>
      <c r="AE373" s="687">
        <v>2068</v>
      </c>
      <c r="AF373" s="711">
        <v>3491</v>
      </c>
      <c r="AG373" s="541" t="s">
        <v>1056</v>
      </c>
      <c r="AH373" s="546"/>
      <c r="AK373" s="777"/>
    </row>
    <row r="374" spans="2:37" s="504" customFormat="1">
      <c r="B374" s="541"/>
      <c r="C374" s="567" t="s">
        <v>292</v>
      </c>
      <c r="D374" s="568"/>
      <c r="E374" s="568"/>
      <c r="F374" s="568"/>
      <c r="G374" s="568"/>
      <c r="H374" s="569"/>
      <c r="I374" s="1016" t="s">
        <v>2034</v>
      </c>
      <c r="J374" s="1017" t="s">
        <v>2035</v>
      </c>
      <c r="K374" s="1017" t="s">
        <v>2035</v>
      </c>
      <c r="L374" s="1017" t="s">
        <v>2035</v>
      </c>
      <c r="M374" s="1017" t="s">
        <v>2035</v>
      </c>
      <c r="N374" s="1017" t="s">
        <v>2035</v>
      </c>
      <c r="O374" s="1017" t="s">
        <v>2035</v>
      </c>
      <c r="P374" s="1017" t="s">
        <v>2035</v>
      </c>
      <c r="Q374" s="1017" t="s">
        <v>2035</v>
      </c>
      <c r="R374" s="1017" t="s">
        <v>2035</v>
      </c>
      <c r="S374" s="1017"/>
      <c r="T374" s="1017"/>
      <c r="U374" s="1017"/>
      <c r="V374" s="1017"/>
      <c r="W374" s="1017" t="s">
        <v>2035</v>
      </c>
      <c r="X374" s="1017" t="s">
        <v>2035</v>
      </c>
      <c r="Y374" s="1017" t="s">
        <v>2035</v>
      </c>
      <c r="Z374" s="1017" t="s">
        <v>2035</v>
      </c>
      <c r="AA374" s="1017" t="s">
        <v>2035</v>
      </c>
      <c r="AB374" s="1017" t="s">
        <v>2035</v>
      </c>
      <c r="AC374" s="1017" t="s">
        <v>2035</v>
      </c>
      <c r="AD374" s="1017" t="s">
        <v>2035</v>
      </c>
      <c r="AE374" s="689">
        <v>257</v>
      </c>
      <c r="AF374" s="690">
        <v>269</v>
      </c>
      <c r="AG374" s="541" t="s">
        <v>1056</v>
      </c>
      <c r="AK374" s="777"/>
    </row>
    <row r="375" spans="2:37" s="504" customFormat="1">
      <c r="B375" s="541"/>
      <c r="C375" s="567" t="s">
        <v>293</v>
      </c>
      <c r="D375" s="568"/>
      <c r="E375" s="568"/>
      <c r="F375" s="568"/>
      <c r="G375" s="568"/>
      <c r="H375" s="569"/>
      <c r="I375" s="1016" t="s">
        <v>2036</v>
      </c>
      <c r="J375" s="1017" t="s">
        <v>2036</v>
      </c>
      <c r="K375" s="1017" t="s">
        <v>2036</v>
      </c>
      <c r="L375" s="1017" t="s">
        <v>2036</v>
      </c>
      <c r="M375" s="1017" t="s">
        <v>2036</v>
      </c>
      <c r="N375" s="1017" t="s">
        <v>2036</v>
      </c>
      <c r="O375" s="1017" t="s">
        <v>2036</v>
      </c>
      <c r="P375" s="1017" t="s">
        <v>2036</v>
      </c>
      <c r="Q375" s="1017" t="s">
        <v>2036</v>
      </c>
      <c r="R375" s="1017" t="s">
        <v>2036</v>
      </c>
      <c r="S375" s="1017"/>
      <c r="T375" s="1017"/>
      <c r="U375" s="1017"/>
      <c r="V375" s="1017"/>
      <c r="W375" s="1017" t="s">
        <v>2036</v>
      </c>
      <c r="X375" s="1017" t="s">
        <v>2036</v>
      </c>
      <c r="Y375" s="1017" t="s">
        <v>2036</v>
      </c>
      <c r="Z375" s="1017" t="s">
        <v>2036</v>
      </c>
      <c r="AA375" s="1017" t="s">
        <v>2036</v>
      </c>
      <c r="AB375" s="1017" t="s">
        <v>2036</v>
      </c>
      <c r="AC375" s="1017" t="s">
        <v>2036</v>
      </c>
      <c r="AD375" s="1017" t="s">
        <v>2036</v>
      </c>
      <c r="AE375" s="691">
        <v>0</v>
      </c>
      <c r="AF375" s="692">
        <v>0</v>
      </c>
      <c r="AG375" s="541" t="s">
        <v>1056</v>
      </c>
      <c r="AK375" s="777"/>
    </row>
    <row r="376" spans="2:37" s="504" customFormat="1">
      <c r="B376" s="541"/>
      <c r="C376" s="567" t="s">
        <v>2037</v>
      </c>
      <c r="D376" s="568"/>
      <c r="E376" s="568"/>
      <c r="F376" s="568"/>
      <c r="G376" s="568"/>
      <c r="H376" s="569"/>
      <c r="I376" s="1016" t="s">
        <v>2038</v>
      </c>
      <c r="J376" s="1017" t="s">
        <v>2038</v>
      </c>
      <c r="K376" s="1017" t="s">
        <v>2038</v>
      </c>
      <c r="L376" s="1017" t="s">
        <v>2038</v>
      </c>
      <c r="M376" s="1017" t="s">
        <v>2038</v>
      </c>
      <c r="N376" s="1017" t="s">
        <v>2038</v>
      </c>
      <c r="O376" s="1017" t="s">
        <v>2038</v>
      </c>
      <c r="P376" s="1017" t="s">
        <v>2038</v>
      </c>
      <c r="Q376" s="1017" t="s">
        <v>2038</v>
      </c>
      <c r="R376" s="1017" t="s">
        <v>2038</v>
      </c>
      <c r="S376" s="1017"/>
      <c r="T376" s="1017"/>
      <c r="U376" s="1017"/>
      <c r="V376" s="1017"/>
      <c r="W376" s="1017" t="s">
        <v>2038</v>
      </c>
      <c r="X376" s="1017" t="s">
        <v>2038</v>
      </c>
      <c r="Y376" s="1017" t="s">
        <v>2038</v>
      </c>
      <c r="Z376" s="1017" t="s">
        <v>2038</v>
      </c>
      <c r="AA376" s="1017" t="s">
        <v>2038</v>
      </c>
      <c r="AB376" s="1017" t="s">
        <v>2038</v>
      </c>
      <c r="AC376" s="1017" t="s">
        <v>2038</v>
      </c>
      <c r="AD376" s="1017" t="s">
        <v>2038</v>
      </c>
      <c r="AE376" s="706">
        <v>1811</v>
      </c>
      <c r="AF376" s="719">
        <v>3222</v>
      </c>
      <c r="AG376" s="541" t="s">
        <v>1056</v>
      </c>
      <c r="AH376" s="546"/>
      <c r="AK376" s="777"/>
    </row>
    <row r="377" spans="2:37" s="504" customFormat="1">
      <c r="B377" s="541"/>
      <c r="C377" s="553" t="s">
        <v>294</v>
      </c>
      <c r="D377" s="554"/>
      <c r="E377" s="554"/>
      <c r="F377" s="554"/>
      <c r="G377" s="554"/>
      <c r="H377" s="555"/>
      <c r="I377" s="997" t="s">
        <v>2039</v>
      </c>
      <c r="J377" s="998" t="s">
        <v>2039</v>
      </c>
      <c r="K377" s="998" t="s">
        <v>2039</v>
      </c>
      <c r="L377" s="998" t="s">
        <v>2039</v>
      </c>
      <c r="M377" s="998" t="s">
        <v>2039</v>
      </c>
      <c r="N377" s="998" t="s">
        <v>2039</v>
      </c>
      <c r="O377" s="998" t="s">
        <v>2039</v>
      </c>
      <c r="P377" s="998" t="s">
        <v>2039</v>
      </c>
      <c r="Q377" s="998" t="s">
        <v>2039</v>
      </c>
      <c r="R377" s="998" t="s">
        <v>2039</v>
      </c>
      <c r="S377" s="998"/>
      <c r="T377" s="998"/>
      <c r="U377" s="998"/>
      <c r="V377" s="998"/>
      <c r="W377" s="998" t="s">
        <v>2039</v>
      </c>
      <c r="X377" s="998" t="s">
        <v>2039</v>
      </c>
      <c r="Y377" s="998" t="s">
        <v>2039</v>
      </c>
      <c r="Z377" s="998" t="s">
        <v>2039</v>
      </c>
      <c r="AA377" s="998" t="s">
        <v>2039</v>
      </c>
      <c r="AB377" s="998" t="s">
        <v>2039</v>
      </c>
      <c r="AC377" s="998" t="s">
        <v>2039</v>
      </c>
      <c r="AD377" s="998" t="s">
        <v>2039</v>
      </c>
      <c r="AE377" s="689">
        <v>514</v>
      </c>
      <c r="AF377" s="690">
        <v>473</v>
      </c>
      <c r="AG377" s="541" t="s">
        <v>1056</v>
      </c>
      <c r="AK377" s="777"/>
    </row>
    <row r="378" spans="2:37" s="504" customFormat="1">
      <c r="B378" s="573"/>
      <c r="C378" s="553" t="s">
        <v>295</v>
      </c>
      <c r="D378" s="554"/>
      <c r="E378" s="554"/>
      <c r="F378" s="554"/>
      <c r="G378" s="554"/>
      <c r="H378" s="555"/>
      <c r="I378" s="997" t="s">
        <v>2040</v>
      </c>
      <c r="J378" s="998" t="s">
        <v>2040</v>
      </c>
      <c r="K378" s="998" t="s">
        <v>2040</v>
      </c>
      <c r="L378" s="998" t="s">
        <v>2040</v>
      </c>
      <c r="M378" s="998" t="s">
        <v>2040</v>
      </c>
      <c r="N378" s="998" t="s">
        <v>2040</v>
      </c>
      <c r="O378" s="998" t="s">
        <v>2040</v>
      </c>
      <c r="P378" s="998" t="s">
        <v>2040</v>
      </c>
      <c r="Q378" s="998" t="s">
        <v>2040</v>
      </c>
      <c r="R378" s="998" t="s">
        <v>2040</v>
      </c>
      <c r="S378" s="998"/>
      <c r="T378" s="998"/>
      <c r="U378" s="998"/>
      <c r="V378" s="998"/>
      <c r="W378" s="998" t="s">
        <v>2040</v>
      </c>
      <c r="X378" s="998" t="s">
        <v>2040</v>
      </c>
      <c r="Y378" s="998" t="s">
        <v>2040</v>
      </c>
      <c r="Z378" s="998" t="s">
        <v>2040</v>
      </c>
      <c r="AA378" s="998" t="s">
        <v>2040</v>
      </c>
      <c r="AB378" s="998" t="s">
        <v>2040</v>
      </c>
      <c r="AC378" s="998" t="s">
        <v>2040</v>
      </c>
      <c r="AD378" s="998" t="s">
        <v>2040</v>
      </c>
      <c r="AE378" s="689">
        <v>1297</v>
      </c>
      <c r="AF378" s="690">
        <v>2749</v>
      </c>
      <c r="AG378" s="541" t="s">
        <v>1056</v>
      </c>
      <c r="AK378" s="777"/>
    </row>
    <row r="379" spans="2:37" s="504" customFormat="1">
      <c r="B379" s="541"/>
      <c r="C379" s="586" t="s">
        <v>2041</v>
      </c>
      <c r="D379" s="587"/>
      <c r="E379" s="587"/>
      <c r="F379" s="587"/>
      <c r="G379" s="587"/>
      <c r="H379" s="588"/>
      <c r="I379" s="1028" t="s">
        <v>2042</v>
      </c>
      <c r="J379" s="1029" t="s">
        <v>2043</v>
      </c>
      <c r="K379" s="1029" t="s">
        <v>2043</v>
      </c>
      <c r="L379" s="1029" t="s">
        <v>2043</v>
      </c>
      <c r="M379" s="1029" t="s">
        <v>2043</v>
      </c>
      <c r="N379" s="1029" t="s">
        <v>2043</v>
      </c>
      <c r="O379" s="1029" t="s">
        <v>2043</v>
      </c>
      <c r="P379" s="1029" t="s">
        <v>2043</v>
      </c>
      <c r="Q379" s="1029" t="s">
        <v>2043</v>
      </c>
      <c r="R379" s="1029" t="s">
        <v>2043</v>
      </c>
      <c r="S379" s="1029"/>
      <c r="T379" s="1029"/>
      <c r="U379" s="1029"/>
      <c r="V379" s="1029"/>
      <c r="W379" s="1029" t="s">
        <v>2043</v>
      </c>
      <c r="X379" s="1029" t="s">
        <v>2043</v>
      </c>
      <c r="Y379" s="1029" t="s">
        <v>2043</v>
      </c>
      <c r="Z379" s="1029" t="s">
        <v>2043</v>
      </c>
      <c r="AA379" s="1029" t="s">
        <v>2043</v>
      </c>
      <c r="AB379" s="1029" t="s">
        <v>2043</v>
      </c>
      <c r="AC379" s="1029" t="s">
        <v>2043</v>
      </c>
      <c r="AD379" s="1029" t="s">
        <v>2043</v>
      </c>
      <c r="AE379" s="688">
        <v>12058</v>
      </c>
      <c r="AF379" s="693">
        <v>13437</v>
      </c>
      <c r="AG379" s="541" t="s">
        <v>1056</v>
      </c>
      <c r="AH379" s="546"/>
      <c r="AK379" s="777"/>
    </row>
    <row r="380" spans="2:37" s="504" customFormat="1">
      <c r="B380" s="541"/>
      <c r="C380" s="582" t="s">
        <v>296</v>
      </c>
      <c r="D380" s="583"/>
      <c r="E380" s="583"/>
      <c r="F380" s="583"/>
      <c r="G380" s="583"/>
      <c r="H380" s="584"/>
      <c r="I380" s="1026" t="s">
        <v>2044</v>
      </c>
      <c r="J380" s="1027" t="s">
        <v>2044</v>
      </c>
      <c r="K380" s="1027" t="s">
        <v>2044</v>
      </c>
      <c r="L380" s="1027" t="s">
        <v>2044</v>
      </c>
      <c r="M380" s="1027" t="s">
        <v>2044</v>
      </c>
      <c r="N380" s="1027" t="s">
        <v>2044</v>
      </c>
      <c r="O380" s="1027" t="s">
        <v>2044</v>
      </c>
      <c r="P380" s="1027" t="s">
        <v>2044</v>
      </c>
      <c r="Q380" s="1027" t="s">
        <v>2044</v>
      </c>
      <c r="R380" s="1027" t="s">
        <v>2044</v>
      </c>
      <c r="S380" s="1027"/>
      <c r="T380" s="1027"/>
      <c r="U380" s="1027"/>
      <c r="V380" s="1027"/>
      <c r="W380" s="1027" t="s">
        <v>2044</v>
      </c>
      <c r="X380" s="1027" t="s">
        <v>2044</v>
      </c>
      <c r="Y380" s="1027" t="s">
        <v>2044</v>
      </c>
      <c r="Z380" s="1027" t="s">
        <v>2044</v>
      </c>
      <c r="AA380" s="1027" t="s">
        <v>2044</v>
      </c>
      <c r="AB380" s="1027" t="s">
        <v>2044</v>
      </c>
      <c r="AC380" s="1027" t="s">
        <v>2044</v>
      </c>
      <c r="AD380" s="1027" t="s">
        <v>2044</v>
      </c>
      <c r="AE380" s="689">
        <v>29</v>
      </c>
      <c r="AF380" s="690">
        <v>36</v>
      </c>
      <c r="AG380" s="541" t="s">
        <v>1056</v>
      </c>
      <c r="AK380" s="777"/>
    </row>
    <row r="381" spans="2:37" s="504" customFormat="1">
      <c r="B381" s="541"/>
      <c r="C381" s="582" t="s">
        <v>2045</v>
      </c>
      <c r="D381" s="583"/>
      <c r="E381" s="583"/>
      <c r="F381" s="583"/>
      <c r="G381" s="583"/>
      <c r="H381" s="584"/>
      <c r="I381" s="1026" t="s">
        <v>2046</v>
      </c>
      <c r="J381" s="1027"/>
      <c r="K381" s="1027"/>
      <c r="L381" s="1027"/>
      <c r="M381" s="1027"/>
      <c r="N381" s="1027"/>
      <c r="O381" s="1027"/>
      <c r="P381" s="1027"/>
      <c r="Q381" s="1027"/>
      <c r="R381" s="1027"/>
      <c r="S381" s="1027"/>
      <c r="T381" s="1027"/>
      <c r="U381" s="1027"/>
      <c r="V381" s="1027"/>
      <c r="W381" s="1027"/>
      <c r="X381" s="1027"/>
      <c r="Y381" s="1027"/>
      <c r="Z381" s="1027"/>
      <c r="AA381" s="1027"/>
      <c r="AB381" s="1027"/>
      <c r="AC381" s="1027"/>
      <c r="AD381" s="1027"/>
      <c r="AE381" s="706">
        <v>12029</v>
      </c>
      <c r="AF381" s="719">
        <v>13401</v>
      </c>
      <c r="AG381" s="541" t="s">
        <v>1056</v>
      </c>
      <c r="AH381" s="546"/>
      <c r="AK381" s="777"/>
    </row>
    <row r="382" spans="2:37" s="504" customFormat="1">
      <c r="B382" s="541"/>
      <c r="C382" s="582" t="s">
        <v>2047</v>
      </c>
      <c r="D382" s="583"/>
      <c r="E382" s="583"/>
      <c r="F382" s="583"/>
      <c r="G382" s="583"/>
      <c r="H382" s="584"/>
      <c r="I382" s="1026" t="s">
        <v>2048</v>
      </c>
      <c r="J382" s="1027" t="s">
        <v>2049</v>
      </c>
      <c r="K382" s="1027" t="s">
        <v>2049</v>
      </c>
      <c r="L382" s="1027" t="s">
        <v>2049</v>
      </c>
      <c r="M382" s="1027" t="s">
        <v>2049</v>
      </c>
      <c r="N382" s="1027" t="s">
        <v>2049</v>
      </c>
      <c r="O382" s="1027" t="s">
        <v>2049</v>
      </c>
      <c r="P382" s="1027" t="s">
        <v>2049</v>
      </c>
      <c r="Q382" s="1027" t="s">
        <v>2049</v>
      </c>
      <c r="R382" s="1027" t="s">
        <v>2049</v>
      </c>
      <c r="S382" s="1027"/>
      <c r="T382" s="1027"/>
      <c r="U382" s="1027"/>
      <c r="V382" s="1027"/>
      <c r="W382" s="1027" t="s">
        <v>2049</v>
      </c>
      <c r="X382" s="1027" t="s">
        <v>2049</v>
      </c>
      <c r="Y382" s="1027" t="s">
        <v>2049</v>
      </c>
      <c r="Z382" s="1027" t="s">
        <v>2049</v>
      </c>
      <c r="AA382" s="1027" t="s">
        <v>2049</v>
      </c>
      <c r="AB382" s="1027" t="s">
        <v>2049</v>
      </c>
      <c r="AC382" s="1027" t="s">
        <v>2049</v>
      </c>
      <c r="AD382" s="1027" t="s">
        <v>2049</v>
      </c>
      <c r="AE382" s="705">
        <v>5934</v>
      </c>
      <c r="AF382" s="718">
        <v>5317</v>
      </c>
      <c r="AG382" s="541" t="s">
        <v>1056</v>
      </c>
      <c r="AH382" s="546"/>
      <c r="AK382" s="777"/>
    </row>
    <row r="383" spans="2:37" s="504" customFormat="1">
      <c r="B383" s="541"/>
      <c r="C383" s="567" t="s">
        <v>297</v>
      </c>
      <c r="D383" s="568"/>
      <c r="E383" s="568"/>
      <c r="F383" s="568"/>
      <c r="G383" s="568"/>
      <c r="H383" s="569"/>
      <c r="I383" s="1016" t="s">
        <v>2050</v>
      </c>
      <c r="J383" s="1017" t="s">
        <v>2051</v>
      </c>
      <c r="K383" s="1017" t="s">
        <v>2051</v>
      </c>
      <c r="L383" s="1017" t="s">
        <v>2051</v>
      </c>
      <c r="M383" s="1017" t="s">
        <v>2051</v>
      </c>
      <c r="N383" s="1017" t="s">
        <v>2051</v>
      </c>
      <c r="O383" s="1017" t="s">
        <v>2051</v>
      </c>
      <c r="P383" s="1017" t="s">
        <v>2051</v>
      </c>
      <c r="Q383" s="1017" t="s">
        <v>2051</v>
      </c>
      <c r="R383" s="1017" t="s">
        <v>2051</v>
      </c>
      <c r="S383" s="1017"/>
      <c r="T383" s="1017"/>
      <c r="U383" s="1017"/>
      <c r="V383" s="1017"/>
      <c r="W383" s="1017" t="s">
        <v>2051</v>
      </c>
      <c r="X383" s="1017" t="s">
        <v>2051</v>
      </c>
      <c r="Y383" s="1017" t="s">
        <v>2051</v>
      </c>
      <c r="Z383" s="1017" t="s">
        <v>2051</v>
      </c>
      <c r="AA383" s="1017" t="s">
        <v>2051</v>
      </c>
      <c r="AB383" s="1017" t="s">
        <v>2051</v>
      </c>
      <c r="AC383" s="1017" t="s">
        <v>2051</v>
      </c>
      <c r="AD383" s="1017" t="s">
        <v>2051</v>
      </c>
      <c r="AE383" s="689">
        <v>126</v>
      </c>
      <c r="AF383" s="690">
        <v>126</v>
      </c>
      <c r="AG383" s="541" t="s">
        <v>1056</v>
      </c>
      <c r="AK383" s="777"/>
    </row>
    <row r="384" spans="2:37" s="504" customFormat="1">
      <c r="B384" s="541"/>
      <c r="C384" s="567" t="s">
        <v>298</v>
      </c>
      <c r="D384" s="568"/>
      <c r="E384" s="568"/>
      <c r="F384" s="568"/>
      <c r="G384" s="568"/>
      <c r="H384" s="569"/>
      <c r="I384" s="1016" t="s">
        <v>2052</v>
      </c>
      <c r="J384" s="1017" t="s">
        <v>2053</v>
      </c>
      <c r="K384" s="1017" t="s">
        <v>2053</v>
      </c>
      <c r="L384" s="1017" t="s">
        <v>2053</v>
      </c>
      <c r="M384" s="1017" t="s">
        <v>2053</v>
      </c>
      <c r="N384" s="1017" t="s">
        <v>2053</v>
      </c>
      <c r="O384" s="1017" t="s">
        <v>2053</v>
      </c>
      <c r="P384" s="1017" t="s">
        <v>2053</v>
      </c>
      <c r="Q384" s="1017" t="s">
        <v>2053</v>
      </c>
      <c r="R384" s="1017" t="s">
        <v>2053</v>
      </c>
      <c r="S384" s="1017"/>
      <c r="T384" s="1017"/>
      <c r="U384" s="1017"/>
      <c r="V384" s="1017"/>
      <c r="W384" s="1017" t="s">
        <v>2053</v>
      </c>
      <c r="X384" s="1017" t="s">
        <v>2053</v>
      </c>
      <c r="Y384" s="1017" t="s">
        <v>2053</v>
      </c>
      <c r="Z384" s="1017" t="s">
        <v>2053</v>
      </c>
      <c r="AA384" s="1017" t="s">
        <v>2053</v>
      </c>
      <c r="AB384" s="1017" t="s">
        <v>2053</v>
      </c>
      <c r="AC384" s="1017" t="s">
        <v>2053</v>
      </c>
      <c r="AD384" s="1017" t="s">
        <v>2053</v>
      </c>
      <c r="AE384" s="689">
        <v>5808</v>
      </c>
      <c r="AF384" s="690">
        <v>5191</v>
      </c>
      <c r="AG384" s="541" t="s">
        <v>1056</v>
      </c>
      <c r="AK384" s="777"/>
    </row>
    <row r="385" spans="2:37" s="504" customFormat="1">
      <c r="B385" s="541"/>
      <c r="C385" s="582" t="s">
        <v>299</v>
      </c>
      <c r="D385" s="583"/>
      <c r="E385" s="583"/>
      <c r="F385" s="583"/>
      <c r="G385" s="583"/>
      <c r="H385" s="584"/>
      <c r="I385" s="1026" t="s">
        <v>2054</v>
      </c>
      <c r="J385" s="1027" t="s">
        <v>2055</v>
      </c>
      <c r="K385" s="1027" t="s">
        <v>2055</v>
      </c>
      <c r="L385" s="1027" t="s">
        <v>2055</v>
      </c>
      <c r="M385" s="1027" t="s">
        <v>2055</v>
      </c>
      <c r="N385" s="1027" t="s">
        <v>2055</v>
      </c>
      <c r="O385" s="1027" t="s">
        <v>2055</v>
      </c>
      <c r="P385" s="1027" t="s">
        <v>2055</v>
      </c>
      <c r="Q385" s="1027" t="s">
        <v>2055</v>
      </c>
      <c r="R385" s="1027" t="s">
        <v>2055</v>
      </c>
      <c r="S385" s="1027"/>
      <c r="T385" s="1027"/>
      <c r="U385" s="1027"/>
      <c r="V385" s="1027"/>
      <c r="W385" s="1027" t="s">
        <v>2055</v>
      </c>
      <c r="X385" s="1027" t="s">
        <v>2055</v>
      </c>
      <c r="Y385" s="1027" t="s">
        <v>2055</v>
      </c>
      <c r="Z385" s="1027" t="s">
        <v>2055</v>
      </c>
      <c r="AA385" s="1027" t="s">
        <v>2055</v>
      </c>
      <c r="AB385" s="1027" t="s">
        <v>2055</v>
      </c>
      <c r="AC385" s="1027" t="s">
        <v>2055</v>
      </c>
      <c r="AD385" s="1027" t="s">
        <v>2055</v>
      </c>
      <c r="AE385" s="689">
        <v>6095</v>
      </c>
      <c r="AF385" s="690">
        <v>8084</v>
      </c>
      <c r="AG385" s="541" t="s">
        <v>1056</v>
      </c>
      <c r="AK385" s="777"/>
    </row>
    <row r="386" spans="2:37" s="504" customFormat="1">
      <c r="B386" s="541"/>
      <c r="C386" s="542" t="s">
        <v>2056</v>
      </c>
      <c r="D386" s="543"/>
      <c r="E386" s="543"/>
      <c r="F386" s="543"/>
      <c r="G386" s="543"/>
      <c r="H386" s="544"/>
      <c r="I386" s="993" t="s">
        <v>2057</v>
      </c>
      <c r="J386" s="994" t="s">
        <v>2058</v>
      </c>
      <c r="K386" s="994" t="s">
        <v>2058</v>
      </c>
      <c r="L386" s="994" t="s">
        <v>2058</v>
      </c>
      <c r="M386" s="994" t="s">
        <v>2058</v>
      </c>
      <c r="N386" s="994" t="s">
        <v>2058</v>
      </c>
      <c r="O386" s="994" t="s">
        <v>2058</v>
      </c>
      <c r="P386" s="994" t="s">
        <v>2058</v>
      </c>
      <c r="Q386" s="994" t="s">
        <v>2058</v>
      </c>
      <c r="R386" s="994" t="s">
        <v>2058</v>
      </c>
      <c r="S386" s="994"/>
      <c r="T386" s="994"/>
      <c r="U386" s="994"/>
      <c r="V386" s="994"/>
      <c r="W386" s="994" t="s">
        <v>2058</v>
      </c>
      <c r="X386" s="994" t="s">
        <v>2058</v>
      </c>
      <c r="Y386" s="994" t="s">
        <v>2058</v>
      </c>
      <c r="Z386" s="994" t="s">
        <v>2058</v>
      </c>
      <c r="AA386" s="994" t="s">
        <v>2058</v>
      </c>
      <c r="AB386" s="994" t="s">
        <v>2058</v>
      </c>
      <c r="AC386" s="994" t="s">
        <v>2058</v>
      </c>
      <c r="AD386" s="994" t="s">
        <v>2058</v>
      </c>
      <c r="AE386" s="687">
        <v>1008</v>
      </c>
      <c r="AF386" s="711">
        <v>1816</v>
      </c>
      <c r="AG386" s="541" t="s">
        <v>1056</v>
      </c>
      <c r="AH386" s="546"/>
      <c r="AK386" s="777"/>
    </row>
    <row r="387" spans="2:37" s="504" customFormat="1">
      <c r="B387" s="541"/>
      <c r="C387" s="567" t="s">
        <v>300</v>
      </c>
      <c r="D387" s="568"/>
      <c r="E387" s="568"/>
      <c r="F387" s="568"/>
      <c r="G387" s="568"/>
      <c r="H387" s="569"/>
      <c r="I387" s="1016" t="s">
        <v>2059</v>
      </c>
      <c r="J387" s="1017" t="s">
        <v>2060</v>
      </c>
      <c r="K387" s="1017" t="s">
        <v>2060</v>
      </c>
      <c r="L387" s="1017" t="s">
        <v>2060</v>
      </c>
      <c r="M387" s="1017" t="s">
        <v>2060</v>
      </c>
      <c r="N387" s="1017" t="s">
        <v>2060</v>
      </c>
      <c r="O387" s="1017" t="s">
        <v>2060</v>
      </c>
      <c r="P387" s="1017" t="s">
        <v>2060</v>
      </c>
      <c r="Q387" s="1017" t="s">
        <v>2060</v>
      </c>
      <c r="R387" s="1017" t="s">
        <v>2060</v>
      </c>
      <c r="S387" s="1017"/>
      <c r="T387" s="1017"/>
      <c r="U387" s="1017"/>
      <c r="V387" s="1017"/>
      <c r="W387" s="1017" t="s">
        <v>2060</v>
      </c>
      <c r="X387" s="1017" t="s">
        <v>2060</v>
      </c>
      <c r="Y387" s="1017" t="s">
        <v>2060</v>
      </c>
      <c r="Z387" s="1017" t="s">
        <v>2060</v>
      </c>
      <c r="AA387" s="1017" t="s">
        <v>2060</v>
      </c>
      <c r="AB387" s="1017" t="s">
        <v>2060</v>
      </c>
      <c r="AC387" s="1017" t="s">
        <v>2060</v>
      </c>
      <c r="AD387" s="1017" t="s">
        <v>2060</v>
      </c>
      <c r="AE387" s="691">
        <v>0</v>
      </c>
      <c r="AF387" s="692">
        <v>0</v>
      </c>
      <c r="AG387" s="541" t="s">
        <v>1056</v>
      </c>
      <c r="AK387" s="777"/>
    </row>
    <row r="388" spans="2:37" s="504" customFormat="1">
      <c r="B388" s="541"/>
      <c r="C388" s="567" t="s">
        <v>301</v>
      </c>
      <c r="D388" s="568"/>
      <c r="E388" s="568"/>
      <c r="F388" s="568"/>
      <c r="G388" s="568"/>
      <c r="H388" s="569"/>
      <c r="I388" s="1016" t="s">
        <v>2061</v>
      </c>
      <c r="J388" s="1017" t="s">
        <v>2060</v>
      </c>
      <c r="K388" s="1017" t="s">
        <v>2060</v>
      </c>
      <c r="L388" s="1017" t="s">
        <v>2060</v>
      </c>
      <c r="M388" s="1017" t="s">
        <v>2060</v>
      </c>
      <c r="N388" s="1017" t="s">
        <v>2060</v>
      </c>
      <c r="O388" s="1017" t="s">
        <v>2060</v>
      </c>
      <c r="P388" s="1017" t="s">
        <v>2060</v>
      </c>
      <c r="Q388" s="1017" t="s">
        <v>2060</v>
      </c>
      <c r="R388" s="1017" t="s">
        <v>2060</v>
      </c>
      <c r="S388" s="1017"/>
      <c r="T388" s="1017"/>
      <c r="U388" s="1017"/>
      <c r="V388" s="1017"/>
      <c r="W388" s="1017" t="s">
        <v>2060</v>
      </c>
      <c r="X388" s="1017" t="s">
        <v>2060</v>
      </c>
      <c r="Y388" s="1017" t="s">
        <v>2060</v>
      </c>
      <c r="Z388" s="1017" t="s">
        <v>2060</v>
      </c>
      <c r="AA388" s="1017" t="s">
        <v>2060</v>
      </c>
      <c r="AB388" s="1017" t="s">
        <v>2060</v>
      </c>
      <c r="AC388" s="1017" t="s">
        <v>2060</v>
      </c>
      <c r="AD388" s="1017" t="s">
        <v>2060</v>
      </c>
      <c r="AE388" s="689">
        <v>1008</v>
      </c>
      <c r="AF388" s="690">
        <v>1816</v>
      </c>
      <c r="AG388" s="541" t="s">
        <v>1056</v>
      </c>
      <c r="AK388" s="777"/>
    </row>
    <row r="389" spans="2:37" s="504" customFormat="1">
      <c r="B389" s="541"/>
      <c r="C389" s="542" t="s">
        <v>2062</v>
      </c>
      <c r="D389" s="543"/>
      <c r="E389" s="543"/>
      <c r="F389" s="543"/>
      <c r="G389" s="543"/>
      <c r="H389" s="544"/>
      <c r="I389" s="993" t="s">
        <v>2063</v>
      </c>
      <c r="J389" s="994" t="s">
        <v>2064</v>
      </c>
      <c r="K389" s="994" t="s">
        <v>2064</v>
      </c>
      <c r="L389" s="994" t="s">
        <v>2064</v>
      </c>
      <c r="M389" s="994" t="s">
        <v>2064</v>
      </c>
      <c r="N389" s="994" t="s">
        <v>2064</v>
      </c>
      <c r="O389" s="994" t="s">
        <v>2064</v>
      </c>
      <c r="P389" s="994" t="s">
        <v>2064</v>
      </c>
      <c r="Q389" s="994" t="s">
        <v>2064</v>
      </c>
      <c r="R389" s="994" t="s">
        <v>2064</v>
      </c>
      <c r="S389" s="994"/>
      <c r="T389" s="994"/>
      <c r="U389" s="994"/>
      <c r="V389" s="994"/>
      <c r="W389" s="994" t="s">
        <v>2064</v>
      </c>
      <c r="X389" s="994" t="s">
        <v>2064</v>
      </c>
      <c r="Y389" s="994" t="s">
        <v>2064</v>
      </c>
      <c r="Z389" s="994" t="s">
        <v>2064</v>
      </c>
      <c r="AA389" s="994" t="s">
        <v>2064</v>
      </c>
      <c r="AB389" s="994" t="s">
        <v>2064</v>
      </c>
      <c r="AC389" s="994" t="s">
        <v>2064</v>
      </c>
      <c r="AD389" s="994" t="s">
        <v>2064</v>
      </c>
      <c r="AE389" s="687">
        <v>-1325</v>
      </c>
      <c r="AF389" s="711">
        <v>894</v>
      </c>
      <c r="AG389" s="566" t="s">
        <v>1275</v>
      </c>
      <c r="AH389" s="546"/>
      <c r="AK389" s="777"/>
    </row>
    <row r="390" spans="2:37" s="504" customFormat="1">
      <c r="B390" s="541"/>
      <c r="C390" s="567" t="s">
        <v>107</v>
      </c>
      <c r="D390" s="568"/>
      <c r="E390" s="568"/>
      <c r="F390" s="568"/>
      <c r="G390" s="568"/>
      <c r="H390" s="569"/>
      <c r="I390" s="1016" t="s">
        <v>2065</v>
      </c>
      <c r="J390" s="1017" t="s">
        <v>2060</v>
      </c>
      <c r="K390" s="1017" t="s">
        <v>2060</v>
      </c>
      <c r="L390" s="1017" t="s">
        <v>2060</v>
      </c>
      <c r="M390" s="1017" t="s">
        <v>2060</v>
      </c>
      <c r="N390" s="1017" t="s">
        <v>2060</v>
      </c>
      <c r="O390" s="1017" t="s">
        <v>2060</v>
      </c>
      <c r="P390" s="1017" t="s">
        <v>2060</v>
      </c>
      <c r="Q390" s="1017" t="s">
        <v>2060</v>
      </c>
      <c r="R390" s="1017" t="s">
        <v>2060</v>
      </c>
      <c r="S390" s="1017"/>
      <c r="T390" s="1017"/>
      <c r="U390" s="1017"/>
      <c r="V390" s="1017"/>
      <c r="W390" s="1017" t="s">
        <v>2060</v>
      </c>
      <c r="X390" s="1017" t="s">
        <v>2060</v>
      </c>
      <c r="Y390" s="1017" t="s">
        <v>2060</v>
      </c>
      <c r="Z390" s="1017" t="s">
        <v>2060</v>
      </c>
      <c r="AA390" s="1017" t="s">
        <v>2060</v>
      </c>
      <c r="AB390" s="1017" t="s">
        <v>2060</v>
      </c>
      <c r="AC390" s="1017" t="s">
        <v>2060</v>
      </c>
      <c r="AD390" s="1017" t="s">
        <v>2060</v>
      </c>
      <c r="AE390" s="689">
        <v>-1327</v>
      </c>
      <c r="AF390" s="690">
        <v>864</v>
      </c>
      <c r="AG390" s="566" t="s">
        <v>1275</v>
      </c>
      <c r="AK390" s="777"/>
    </row>
    <row r="391" spans="2:37" s="504" customFormat="1">
      <c r="B391" s="541"/>
      <c r="C391" s="590" t="s">
        <v>108</v>
      </c>
      <c r="D391" s="568"/>
      <c r="E391" s="568"/>
      <c r="F391" s="568"/>
      <c r="G391" s="568"/>
      <c r="H391" s="569"/>
      <c r="I391" s="1016" t="s">
        <v>2066</v>
      </c>
      <c r="J391" s="1017" t="s">
        <v>2067</v>
      </c>
      <c r="K391" s="1017" t="s">
        <v>2067</v>
      </c>
      <c r="L391" s="1017" t="s">
        <v>2067</v>
      </c>
      <c r="M391" s="1017" t="s">
        <v>2067</v>
      </c>
      <c r="N391" s="1017" t="s">
        <v>2067</v>
      </c>
      <c r="O391" s="1017" t="s">
        <v>2067</v>
      </c>
      <c r="P391" s="1017" t="s">
        <v>2067</v>
      </c>
      <c r="Q391" s="1017" t="s">
        <v>2067</v>
      </c>
      <c r="R391" s="1017" t="s">
        <v>2067</v>
      </c>
      <c r="S391" s="1017"/>
      <c r="T391" s="1017"/>
      <c r="U391" s="1017"/>
      <c r="V391" s="1017"/>
      <c r="W391" s="1017" t="s">
        <v>2067</v>
      </c>
      <c r="X391" s="1017" t="s">
        <v>2067</v>
      </c>
      <c r="Y391" s="1017" t="s">
        <v>2067</v>
      </c>
      <c r="Z391" s="1017" t="s">
        <v>2067</v>
      </c>
      <c r="AA391" s="1017" t="s">
        <v>2067</v>
      </c>
      <c r="AB391" s="1017" t="s">
        <v>2067</v>
      </c>
      <c r="AC391" s="1017" t="s">
        <v>2067</v>
      </c>
      <c r="AD391" s="1017" t="s">
        <v>2067</v>
      </c>
      <c r="AE391" s="689">
        <v>2</v>
      </c>
      <c r="AF391" s="690">
        <v>30</v>
      </c>
      <c r="AG391" s="566" t="s">
        <v>1275</v>
      </c>
      <c r="AK391" s="777"/>
    </row>
    <row r="392" spans="2:37" s="504" customFormat="1">
      <c r="B392" s="541"/>
      <c r="C392" s="542" t="s">
        <v>2068</v>
      </c>
      <c r="D392" s="543"/>
      <c r="E392" s="543"/>
      <c r="F392" s="543"/>
      <c r="G392" s="591"/>
      <c r="H392" s="592"/>
      <c r="I392" s="993" t="s">
        <v>2069</v>
      </c>
      <c r="J392" s="994" t="s">
        <v>2070</v>
      </c>
      <c r="K392" s="994" t="s">
        <v>2070</v>
      </c>
      <c r="L392" s="994" t="s">
        <v>2070</v>
      </c>
      <c r="M392" s="994" t="s">
        <v>2070</v>
      </c>
      <c r="N392" s="994" t="s">
        <v>2070</v>
      </c>
      <c r="O392" s="994" t="s">
        <v>2070</v>
      </c>
      <c r="P392" s="994" t="s">
        <v>2070</v>
      </c>
      <c r="Q392" s="994" t="s">
        <v>2070</v>
      </c>
      <c r="R392" s="994" t="s">
        <v>2070</v>
      </c>
      <c r="S392" s="994"/>
      <c r="T392" s="994"/>
      <c r="U392" s="994"/>
      <c r="V392" s="994"/>
      <c r="W392" s="994" t="s">
        <v>2070</v>
      </c>
      <c r="X392" s="994" t="s">
        <v>2070</v>
      </c>
      <c r="Y392" s="994" t="s">
        <v>2070</v>
      </c>
      <c r="Z392" s="994" t="s">
        <v>2070</v>
      </c>
      <c r="AA392" s="994" t="s">
        <v>2070</v>
      </c>
      <c r="AB392" s="994" t="s">
        <v>2070</v>
      </c>
      <c r="AC392" s="994" t="s">
        <v>2070</v>
      </c>
      <c r="AD392" s="994" t="s">
        <v>2070</v>
      </c>
      <c r="AE392" s="687">
        <v>31623</v>
      </c>
      <c r="AF392" s="711">
        <v>23436</v>
      </c>
      <c r="AG392" s="541" t="s">
        <v>1056</v>
      </c>
      <c r="AH392" s="546"/>
      <c r="AK392" s="777"/>
    </row>
    <row r="393" spans="2:37" s="504" customFormat="1">
      <c r="B393" s="541"/>
      <c r="C393" s="567" t="s">
        <v>2071</v>
      </c>
      <c r="D393" s="568"/>
      <c r="E393" s="568"/>
      <c r="F393" s="568"/>
      <c r="G393" s="568"/>
      <c r="H393" s="569"/>
      <c r="I393" s="1016" t="s">
        <v>2072</v>
      </c>
      <c r="J393" s="1017" t="s">
        <v>2073</v>
      </c>
      <c r="K393" s="1017" t="s">
        <v>2073</v>
      </c>
      <c r="L393" s="1017" t="s">
        <v>2073</v>
      </c>
      <c r="M393" s="1017" t="s">
        <v>2073</v>
      </c>
      <c r="N393" s="1017" t="s">
        <v>2073</v>
      </c>
      <c r="O393" s="1017" t="s">
        <v>2073</v>
      </c>
      <c r="P393" s="1017" t="s">
        <v>2073</v>
      </c>
      <c r="Q393" s="1017" t="s">
        <v>2073</v>
      </c>
      <c r="R393" s="1017" t="s">
        <v>2073</v>
      </c>
      <c r="S393" s="1017"/>
      <c r="T393" s="1017"/>
      <c r="U393" s="1017"/>
      <c r="V393" s="1017"/>
      <c r="W393" s="1017" t="s">
        <v>2073</v>
      </c>
      <c r="X393" s="1017" t="s">
        <v>2073</v>
      </c>
      <c r="Y393" s="1017" t="s">
        <v>2073</v>
      </c>
      <c r="Z393" s="1017" t="s">
        <v>2073</v>
      </c>
      <c r="AA393" s="1017" t="s">
        <v>2073</v>
      </c>
      <c r="AB393" s="1017" t="s">
        <v>2073</v>
      </c>
      <c r="AC393" s="1017" t="s">
        <v>2073</v>
      </c>
      <c r="AD393" s="1017" t="s">
        <v>2073</v>
      </c>
      <c r="AE393" s="706">
        <v>15107</v>
      </c>
      <c r="AF393" s="719">
        <v>11953</v>
      </c>
      <c r="AG393" s="541" t="s">
        <v>1056</v>
      </c>
      <c r="AH393" s="546"/>
      <c r="AK393" s="777"/>
    </row>
    <row r="394" spans="2:37" s="504" customFormat="1">
      <c r="B394" s="541"/>
      <c r="C394" s="553" t="s">
        <v>302</v>
      </c>
      <c r="D394" s="554"/>
      <c r="E394" s="554"/>
      <c r="F394" s="554"/>
      <c r="G394" s="554"/>
      <c r="H394" s="555"/>
      <c r="I394" s="997" t="s">
        <v>2074</v>
      </c>
      <c r="J394" s="998" t="s">
        <v>2075</v>
      </c>
      <c r="K394" s="998" t="s">
        <v>2075</v>
      </c>
      <c r="L394" s="998" t="s">
        <v>2075</v>
      </c>
      <c r="M394" s="998" t="s">
        <v>2075</v>
      </c>
      <c r="N394" s="998" t="s">
        <v>2075</v>
      </c>
      <c r="O394" s="998" t="s">
        <v>2075</v>
      </c>
      <c r="P394" s="998" t="s">
        <v>2075</v>
      </c>
      <c r="Q394" s="998" t="s">
        <v>2075</v>
      </c>
      <c r="R394" s="998" t="s">
        <v>2075</v>
      </c>
      <c r="S394" s="998"/>
      <c r="T394" s="998"/>
      <c r="U394" s="998"/>
      <c r="V394" s="998"/>
      <c r="W394" s="998" t="s">
        <v>2075</v>
      </c>
      <c r="X394" s="998" t="s">
        <v>2075</v>
      </c>
      <c r="Y394" s="998" t="s">
        <v>2075</v>
      </c>
      <c r="Z394" s="998" t="s">
        <v>2075</v>
      </c>
      <c r="AA394" s="998" t="s">
        <v>2075</v>
      </c>
      <c r="AB394" s="998" t="s">
        <v>2075</v>
      </c>
      <c r="AC394" s="998" t="s">
        <v>2075</v>
      </c>
      <c r="AD394" s="998" t="s">
        <v>2075</v>
      </c>
      <c r="AE394" s="689">
        <v>8046</v>
      </c>
      <c r="AF394" s="690">
        <v>8660</v>
      </c>
      <c r="AG394" s="541" t="s">
        <v>1056</v>
      </c>
      <c r="AK394" s="777"/>
    </row>
    <row r="395" spans="2:37" s="504" customFormat="1">
      <c r="B395" s="541"/>
      <c r="C395" s="553" t="s">
        <v>303</v>
      </c>
      <c r="D395" s="554"/>
      <c r="E395" s="554"/>
      <c r="F395" s="554"/>
      <c r="G395" s="554"/>
      <c r="H395" s="555"/>
      <c r="I395" s="997" t="s">
        <v>2076</v>
      </c>
      <c r="J395" s="998" t="s">
        <v>2077</v>
      </c>
      <c r="K395" s="998" t="s">
        <v>2077</v>
      </c>
      <c r="L395" s="998" t="s">
        <v>2077</v>
      </c>
      <c r="M395" s="998" t="s">
        <v>2077</v>
      </c>
      <c r="N395" s="998" t="s">
        <v>2077</v>
      </c>
      <c r="O395" s="998" t="s">
        <v>2077</v>
      </c>
      <c r="P395" s="998" t="s">
        <v>2077</v>
      </c>
      <c r="Q395" s="998" t="s">
        <v>2077</v>
      </c>
      <c r="R395" s="998" t="s">
        <v>2077</v>
      </c>
      <c r="S395" s="998"/>
      <c r="T395" s="998"/>
      <c r="U395" s="998"/>
      <c r="V395" s="998"/>
      <c r="W395" s="998" t="s">
        <v>2077</v>
      </c>
      <c r="X395" s="998" t="s">
        <v>2077</v>
      </c>
      <c r="Y395" s="998" t="s">
        <v>2077</v>
      </c>
      <c r="Z395" s="998" t="s">
        <v>2077</v>
      </c>
      <c r="AA395" s="998" t="s">
        <v>2077</v>
      </c>
      <c r="AB395" s="998" t="s">
        <v>2077</v>
      </c>
      <c r="AC395" s="998" t="s">
        <v>2077</v>
      </c>
      <c r="AD395" s="998" t="s">
        <v>2077</v>
      </c>
      <c r="AE395" s="689">
        <v>1239</v>
      </c>
      <c r="AF395" s="690">
        <v>94</v>
      </c>
      <c r="AG395" s="541" t="s">
        <v>1056</v>
      </c>
      <c r="AK395" s="777"/>
    </row>
    <row r="396" spans="2:37" s="504" customFormat="1">
      <c r="B396" s="541"/>
      <c r="C396" s="553" t="s">
        <v>304</v>
      </c>
      <c r="D396" s="554"/>
      <c r="E396" s="554"/>
      <c r="F396" s="554"/>
      <c r="G396" s="554"/>
      <c r="H396" s="555"/>
      <c r="I396" s="997" t="s">
        <v>2078</v>
      </c>
      <c r="J396" s="998" t="s">
        <v>2077</v>
      </c>
      <c r="K396" s="998" t="s">
        <v>2077</v>
      </c>
      <c r="L396" s="998" t="s">
        <v>2077</v>
      </c>
      <c r="M396" s="998" t="s">
        <v>2077</v>
      </c>
      <c r="N396" s="998" t="s">
        <v>2077</v>
      </c>
      <c r="O396" s="998" t="s">
        <v>2077</v>
      </c>
      <c r="P396" s="998" t="s">
        <v>2077</v>
      </c>
      <c r="Q396" s="998" t="s">
        <v>2077</v>
      </c>
      <c r="R396" s="998" t="s">
        <v>2077</v>
      </c>
      <c r="S396" s="998"/>
      <c r="T396" s="998"/>
      <c r="U396" s="998"/>
      <c r="V396" s="998"/>
      <c r="W396" s="998" t="s">
        <v>2077</v>
      </c>
      <c r="X396" s="998" t="s">
        <v>2077</v>
      </c>
      <c r="Y396" s="998" t="s">
        <v>2077</v>
      </c>
      <c r="Z396" s="998" t="s">
        <v>2077</v>
      </c>
      <c r="AA396" s="998" t="s">
        <v>2077</v>
      </c>
      <c r="AB396" s="998" t="s">
        <v>2077</v>
      </c>
      <c r="AC396" s="998" t="s">
        <v>2077</v>
      </c>
      <c r="AD396" s="998" t="s">
        <v>2077</v>
      </c>
      <c r="AE396" s="689">
        <v>0</v>
      </c>
      <c r="AF396" s="690">
        <v>0</v>
      </c>
      <c r="AG396" s="541" t="s">
        <v>1056</v>
      </c>
      <c r="AK396" s="777"/>
    </row>
    <row r="397" spans="2:37" s="504" customFormat="1">
      <c r="B397" s="541"/>
      <c r="C397" s="553" t="s">
        <v>305</v>
      </c>
      <c r="D397" s="554"/>
      <c r="E397" s="554"/>
      <c r="F397" s="554"/>
      <c r="G397" s="554"/>
      <c r="H397" s="555"/>
      <c r="I397" s="997" t="s">
        <v>2079</v>
      </c>
      <c r="J397" s="998"/>
      <c r="K397" s="998"/>
      <c r="L397" s="998"/>
      <c r="M397" s="998"/>
      <c r="N397" s="998"/>
      <c r="O397" s="998"/>
      <c r="P397" s="998"/>
      <c r="Q397" s="998"/>
      <c r="R397" s="998"/>
      <c r="S397" s="998"/>
      <c r="T397" s="998"/>
      <c r="U397" s="998"/>
      <c r="V397" s="998"/>
      <c r="W397" s="998"/>
      <c r="X397" s="998"/>
      <c r="Y397" s="998"/>
      <c r="Z397" s="998"/>
      <c r="AA397" s="998"/>
      <c r="AB397" s="998"/>
      <c r="AC397" s="998"/>
      <c r="AD397" s="998"/>
      <c r="AE397" s="689">
        <v>5070</v>
      </c>
      <c r="AF397" s="690">
        <v>3199</v>
      </c>
      <c r="AG397" s="541" t="s">
        <v>1056</v>
      </c>
      <c r="AK397" s="777"/>
    </row>
    <row r="398" spans="2:37" s="504" customFormat="1">
      <c r="B398" s="541"/>
      <c r="C398" s="553" t="s">
        <v>306</v>
      </c>
      <c r="D398" s="554"/>
      <c r="E398" s="554"/>
      <c r="F398" s="554"/>
      <c r="G398" s="554"/>
      <c r="H398" s="555"/>
      <c r="I398" s="997" t="s">
        <v>2080</v>
      </c>
      <c r="J398" s="998" t="s">
        <v>2081</v>
      </c>
      <c r="K398" s="998" t="s">
        <v>2081</v>
      </c>
      <c r="L398" s="998" t="s">
        <v>2081</v>
      </c>
      <c r="M398" s="998" t="s">
        <v>2081</v>
      </c>
      <c r="N398" s="998" t="s">
        <v>2081</v>
      </c>
      <c r="O398" s="998" t="s">
        <v>2081</v>
      </c>
      <c r="P398" s="998" t="s">
        <v>2081</v>
      </c>
      <c r="Q398" s="998" t="s">
        <v>2081</v>
      </c>
      <c r="R398" s="998" t="s">
        <v>2081</v>
      </c>
      <c r="S398" s="998"/>
      <c r="T398" s="998"/>
      <c r="U398" s="998"/>
      <c r="V398" s="998"/>
      <c r="W398" s="998" t="s">
        <v>2081</v>
      </c>
      <c r="X398" s="998" t="s">
        <v>2081</v>
      </c>
      <c r="Y398" s="998" t="s">
        <v>2081</v>
      </c>
      <c r="Z398" s="998" t="s">
        <v>2081</v>
      </c>
      <c r="AA398" s="998" t="s">
        <v>2081</v>
      </c>
      <c r="AB398" s="998" t="s">
        <v>2081</v>
      </c>
      <c r="AC398" s="998" t="s">
        <v>2081</v>
      </c>
      <c r="AD398" s="998" t="s">
        <v>2081</v>
      </c>
      <c r="AE398" s="689">
        <v>752</v>
      </c>
      <c r="AF398" s="690">
        <v>0</v>
      </c>
      <c r="AG398" s="541" t="s">
        <v>1056</v>
      </c>
      <c r="AK398" s="777"/>
    </row>
    <row r="399" spans="2:37" s="504" customFormat="1">
      <c r="B399" s="541"/>
      <c r="C399" s="567" t="s">
        <v>307</v>
      </c>
      <c r="D399" s="568"/>
      <c r="E399" s="568"/>
      <c r="F399" s="568"/>
      <c r="G399" s="568"/>
      <c r="H399" s="569"/>
      <c r="I399" s="1016" t="s">
        <v>2082</v>
      </c>
      <c r="J399" s="1017" t="s">
        <v>2083</v>
      </c>
      <c r="K399" s="1017" t="s">
        <v>2083</v>
      </c>
      <c r="L399" s="1017" t="s">
        <v>2083</v>
      </c>
      <c r="M399" s="1017" t="s">
        <v>2083</v>
      </c>
      <c r="N399" s="1017" t="s">
        <v>2083</v>
      </c>
      <c r="O399" s="1017" t="s">
        <v>2083</v>
      </c>
      <c r="P399" s="1017" t="s">
        <v>2083</v>
      </c>
      <c r="Q399" s="1017" t="s">
        <v>2083</v>
      </c>
      <c r="R399" s="1017" t="s">
        <v>2083</v>
      </c>
      <c r="S399" s="1017"/>
      <c r="T399" s="1017"/>
      <c r="U399" s="1017"/>
      <c r="V399" s="1017"/>
      <c r="W399" s="1017" t="s">
        <v>2083</v>
      </c>
      <c r="X399" s="1017" t="s">
        <v>2083</v>
      </c>
      <c r="Y399" s="1017" t="s">
        <v>2083</v>
      </c>
      <c r="Z399" s="1017" t="s">
        <v>2083</v>
      </c>
      <c r="AA399" s="1017" t="s">
        <v>2083</v>
      </c>
      <c r="AB399" s="1017" t="s">
        <v>2083</v>
      </c>
      <c r="AC399" s="1017" t="s">
        <v>2083</v>
      </c>
      <c r="AD399" s="1017" t="s">
        <v>2083</v>
      </c>
      <c r="AE399" s="689">
        <v>0</v>
      </c>
      <c r="AF399" s="690">
        <v>0</v>
      </c>
      <c r="AG399" s="541" t="s">
        <v>1056</v>
      </c>
      <c r="AK399" s="777"/>
    </row>
    <row r="400" spans="2:37" s="504" customFormat="1">
      <c r="B400" s="541"/>
      <c r="C400" s="567" t="s">
        <v>2084</v>
      </c>
      <c r="D400" s="568"/>
      <c r="E400" s="568"/>
      <c r="F400" s="568"/>
      <c r="G400" s="568"/>
      <c r="H400" s="569"/>
      <c r="I400" s="1016" t="s">
        <v>2085</v>
      </c>
      <c r="J400" s="1017" t="s">
        <v>2083</v>
      </c>
      <c r="K400" s="1017" t="s">
        <v>2083</v>
      </c>
      <c r="L400" s="1017" t="s">
        <v>2083</v>
      </c>
      <c r="M400" s="1017" t="s">
        <v>2083</v>
      </c>
      <c r="N400" s="1017" t="s">
        <v>2083</v>
      </c>
      <c r="O400" s="1017" t="s">
        <v>2083</v>
      </c>
      <c r="P400" s="1017" t="s">
        <v>2083</v>
      </c>
      <c r="Q400" s="1017" t="s">
        <v>2083</v>
      </c>
      <c r="R400" s="1017" t="s">
        <v>2083</v>
      </c>
      <c r="S400" s="1017"/>
      <c r="T400" s="1017"/>
      <c r="U400" s="1017"/>
      <c r="V400" s="1017"/>
      <c r="W400" s="1017" t="s">
        <v>2083</v>
      </c>
      <c r="X400" s="1017" t="s">
        <v>2083</v>
      </c>
      <c r="Y400" s="1017" t="s">
        <v>2083</v>
      </c>
      <c r="Z400" s="1017" t="s">
        <v>2083</v>
      </c>
      <c r="AA400" s="1017" t="s">
        <v>2083</v>
      </c>
      <c r="AB400" s="1017" t="s">
        <v>2083</v>
      </c>
      <c r="AC400" s="1017" t="s">
        <v>2083</v>
      </c>
      <c r="AD400" s="1017" t="s">
        <v>2083</v>
      </c>
      <c r="AE400" s="706">
        <v>15372</v>
      </c>
      <c r="AF400" s="719">
        <v>9950</v>
      </c>
      <c r="AG400" s="541" t="s">
        <v>1056</v>
      </c>
      <c r="AH400" s="546"/>
      <c r="AK400" s="777"/>
    </row>
    <row r="401" spans="2:37" s="504" customFormat="1" ht="28.5" customHeight="1">
      <c r="B401" s="541"/>
      <c r="C401" s="553" t="s">
        <v>308</v>
      </c>
      <c r="D401" s="554"/>
      <c r="E401" s="554"/>
      <c r="F401" s="554"/>
      <c r="G401" s="554"/>
      <c r="H401" s="555"/>
      <c r="I401" s="997" t="s">
        <v>2086</v>
      </c>
      <c r="J401" s="998" t="s">
        <v>1460</v>
      </c>
      <c r="K401" s="998" t="s">
        <v>1460</v>
      </c>
      <c r="L401" s="998" t="s">
        <v>1460</v>
      </c>
      <c r="M401" s="998" t="s">
        <v>1460</v>
      </c>
      <c r="N401" s="998" t="s">
        <v>1460</v>
      </c>
      <c r="O401" s="998" t="s">
        <v>1460</v>
      </c>
      <c r="P401" s="998" t="s">
        <v>1460</v>
      </c>
      <c r="Q401" s="998" t="s">
        <v>1460</v>
      </c>
      <c r="R401" s="998" t="s">
        <v>1460</v>
      </c>
      <c r="S401" s="998"/>
      <c r="T401" s="998"/>
      <c r="U401" s="998"/>
      <c r="V401" s="998"/>
      <c r="W401" s="998" t="s">
        <v>1460</v>
      </c>
      <c r="X401" s="998" t="s">
        <v>1460</v>
      </c>
      <c r="Y401" s="998" t="s">
        <v>1460</v>
      </c>
      <c r="Z401" s="998" t="s">
        <v>1460</v>
      </c>
      <c r="AA401" s="998" t="s">
        <v>1460</v>
      </c>
      <c r="AB401" s="998" t="s">
        <v>1460</v>
      </c>
      <c r="AC401" s="998" t="s">
        <v>1460</v>
      </c>
      <c r="AD401" s="998" t="s">
        <v>1460</v>
      </c>
      <c r="AE401" s="689">
        <v>15324</v>
      </c>
      <c r="AF401" s="690">
        <v>9829</v>
      </c>
      <c r="AG401" s="541" t="s">
        <v>1056</v>
      </c>
      <c r="AK401" s="777"/>
    </row>
    <row r="402" spans="2:37" s="504" customFormat="1">
      <c r="B402" s="541"/>
      <c r="C402" s="553" t="s">
        <v>309</v>
      </c>
      <c r="D402" s="554"/>
      <c r="E402" s="554"/>
      <c r="F402" s="554"/>
      <c r="G402" s="554"/>
      <c r="H402" s="555"/>
      <c r="I402" s="997" t="s">
        <v>2087</v>
      </c>
      <c r="J402" s="998" t="s">
        <v>1460</v>
      </c>
      <c r="K402" s="998" t="s">
        <v>1460</v>
      </c>
      <c r="L402" s="998" t="s">
        <v>1460</v>
      </c>
      <c r="M402" s="998" t="s">
        <v>1460</v>
      </c>
      <c r="N402" s="998" t="s">
        <v>1460</v>
      </c>
      <c r="O402" s="998" t="s">
        <v>1460</v>
      </c>
      <c r="P402" s="998" t="s">
        <v>1460</v>
      </c>
      <c r="Q402" s="998" t="s">
        <v>1460</v>
      </c>
      <c r="R402" s="998" t="s">
        <v>1460</v>
      </c>
      <c r="S402" s="998"/>
      <c r="T402" s="998"/>
      <c r="U402" s="998"/>
      <c r="V402" s="998"/>
      <c r="W402" s="998" t="s">
        <v>1460</v>
      </c>
      <c r="X402" s="998" t="s">
        <v>1460</v>
      </c>
      <c r="Y402" s="998" t="s">
        <v>1460</v>
      </c>
      <c r="Z402" s="998" t="s">
        <v>1460</v>
      </c>
      <c r="AA402" s="998" t="s">
        <v>1460</v>
      </c>
      <c r="AB402" s="998" t="s">
        <v>1460</v>
      </c>
      <c r="AC402" s="998" t="s">
        <v>1460</v>
      </c>
      <c r="AD402" s="998" t="s">
        <v>1460</v>
      </c>
      <c r="AE402" s="689">
        <v>0</v>
      </c>
      <c r="AF402" s="690">
        <v>0</v>
      </c>
      <c r="AG402" s="541" t="s">
        <v>1056</v>
      </c>
      <c r="AK402" s="777"/>
    </row>
    <row r="403" spans="2:37" s="504" customFormat="1">
      <c r="B403" s="541"/>
      <c r="C403" s="553" t="s">
        <v>310</v>
      </c>
      <c r="D403" s="554"/>
      <c r="E403" s="554"/>
      <c r="F403" s="554"/>
      <c r="G403" s="554"/>
      <c r="H403" s="555"/>
      <c r="I403" s="997" t="s">
        <v>2088</v>
      </c>
      <c r="J403" s="998" t="s">
        <v>1460</v>
      </c>
      <c r="K403" s="998" t="s">
        <v>1460</v>
      </c>
      <c r="L403" s="998" t="s">
        <v>1460</v>
      </c>
      <c r="M403" s="998" t="s">
        <v>1460</v>
      </c>
      <c r="N403" s="998" t="s">
        <v>1460</v>
      </c>
      <c r="O403" s="998" t="s">
        <v>1460</v>
      </c>
      <c r="P403" s="998" t="s">
        <v>1460</v>
      </c>
      <c r="Q403" s="998" t="s">
        <v>1460</v>
      </c>
      <c r="R403" s="998" t="s">
        <v>1460</v>
      </c>
      <c r="S403" s="998"/>
      <c r="T403" s="998"/>
      <c r="U403" s="998"/>
      <c r="V403" s="998"/>
      <c r="W403" s="998" t="s">
        <v>1460</v>
      </c>
      <c r="X403" s="998" t="s">
        <v>1460</v>
      </c>
      <c r="Y403" s="998" t="s">
        <v>1460</v>
      </c>
      <c r="Z403" s="998" t="s">
        <v>1460</v>
      </c>
      <c r="AA403" s="998" t="s">
        <v>1460</v>
      </c>
      <c r="AB403" s="998" t="s">
        <v>1460</v>
      </c>
      <c r="AC403" s="998" t="s">
        <v>1460</v>
      </c>
      <c r="AD403" s="998" t="s">
        <v>1460</v>
      </c>
      <c r="AE403" s="689">
        <v>0</v>
      </c>
      <c r="AF403" s="690">
        <v>0</v>
      </c>
      <c r="AG403" s="541" t="s">
        <v>1056</v>
      </c>
      <c r="AK403" s="777"/>
    </row>
    <row r="404" spans="2:37" s="504" customFormat="1">
      <c r="B404" s="541"/>
      <c r="C404" s="553" t="s">
        <v>311</v>
      </c>
      <c r="D404" s="554"/>
      <c r="E404" s="554"/>
      <c r="F404" s="554"/>
      <c r="G404" s="554"/>
      <c r="H404" s="555"/>
      <c r="I404" s="997" t="s">
        <v>2089</v>
      </c>
      <c r="J404" s="998" t="s">
        <v>1460</v>
      </c>
      <c r="K404" s="998" t="s">
        <v>1460</v>
      </c>
      <c r="L404" s="998" t="s">
        <v>1460</v>
      </c>
      <c r="M404" s="998" t="s">
        <v>1460</v>
      </c>
      <c r="N404" s="998" t="s">
        <v>1460</v>
      </c>
      <c r="O404" s="998" t="s">
        <v>1460</v>
      </c>
      <c r="P404" s="998" t="s">
        <v>1460</v>
      </c>
      <c r="Q404" s="998" t="s">
        <v>1460</v>
      </c>
      <c r="R404" s="998" t="s">
        <v>1460</v>
      </c>
      <c r="S404" s="998"/>
      <c r="T404" s="998"/>
      <c r="U404" s="998"/>
      <c r="V404" s="998"/>
      <c r="W404" s="998" t="s">
        <v>1460</v>
      </c>
      <c r="X404" s="998" t="s">
        <v>1460</v>
      </c>
      <c r="Y404" s="998" t="s">
        <v>1460</v>
      </c>
      <c r="Z404" s="998" t="s">
        <v>1460</v>
      </c>
      <c r="AA404" s="998" t="s">
        <v>1460</v>
      </c>
      <c r="AB404" s="998" t="s">
        <v>1460</v>
      </c>
      <c r="AC404" s="998" t="s">
        <v>1460</v>
      </c>
      <c r="AD404" s="998" t="s">
        <v>1460</v>
      </c>
      <c r="AE404" s="689">
        <v>48</v>
      </c>
      <c r="AF404" s="690">
        <v>121</v>
      </c>
      <c r="AG404" s="541" t="s">
        <v>1056</v>
      </c>
      <c r="AK404" s="777"/>
    </row>
    <row r="405" spans="2:37" s="504" customFormat="1">
      <c r="B405" s="541"/>
      <c r="C405" s="567" t="s">
        <v>2090</v>
      </c>
      <c r="D405" s="568"/>
      <c r="E405" s="568"/>
      <c r="F405" s="568"/>
      <c r="G405" s="568"/>
      <c r="H405" s="569"/>
      <c r="I405" s="1016" t="s">
        <v>2091</v>
      </c>
      <c r="J405" s="1017" t="s">
        <v>2092</v>
      </c>
      <c r="K405" s="1017" t="s">
        <v>2092</v>
      </c>
      <c r="L405" s="1017" t="s">
        <v>2092</v>
      </c>
      <c r="M405" s="1017" t="s">
        <v>2092</v>
      </c>
      <c r="N405" s="1017" t="s">
        <v>2092</v>
      </c>
      <c r="O405" s="1017" t="s">
        <v>2092</v>
      </c>
      <c r="P405" s="1017" t="s">
        <v>2092</v>
      </c>
      <c r="Q405" s="1017" t="s">
        <v>2092</v>
      </c>
      <c r="R405" s="1017" t="s">
        <v>2092</v>
      </c>
      <c r="S405" s="1017"/>
      <c r="T405" s="1017"/>
      <c r="U405" s="1017"/>
      <c r="V405" s="1017"/>
      <c r="W405" s="1017" t="s">
        <v>2092</v>
      </c>
      <c r="X405" s="1017" t="s">
        <v>2092</v>
      </c>
      <c r="Y405" s="1017" t="s">
        <v>2092</v>
      </c>
      <c r="Z405" s="1017" t="s">
        <v>2092</v>
      </c>
      <c r="AA405" s="1017" t="s">
        <v>2092</v>
      </c>
      <c r="AB405" s="1017" t="s">
        <v>2092</v>
      </c>
      <c r="AC405" s="1017" t="s">
        <v>2092</v>
      </c>
      <c r="AD405" s="1017" t="s">
        <v>2092</v>
      </c>
      <c r="AE405" s="706">
        <v>1144</v>
      </c>
      <c r="AF405" s="719">
        <v>1533</v>
      </c>
      <c r="AG405" s="541" t="s">
        <v>1056</v>
      </c>
      <c r="AH405" s="546"/>
      <c r="AK405" s="777"/>
    </row>
    <row r="406" spans="2:37" s="504" customFormat="1">
      <c r="B406" s="541"/>
      <c r="C406" s="553" t="s">
        <v>312</v>
      </c>
      <c r="D406" s="554"/>
      <c r="E406" s="554"/>
      <c r="F406" s="554"/>
      <c r="G406" s="554"/>
      <c r="H406" s="555"/>
      <c r="I406" s="997" t="s">
        <v>2093</v>
      </c>
      <c r="J406" s="998" t="s">
        <v>1460</v>
      </c>
      <c r="K406" s="998" t="s">
        <v>1460</v>
      </c>
      <c r="L406" s="998" t="s">
        <v>1460</v>
      </c>
      <c r="M406" s="998" t="s">
        <v>1460</v>
      </c>
      <c r="N406" s="998" t="s">
        <v>1460</v>
      </c>
      <c r="O406" s="998" t="s">
        <v>1460</v>
      </c>
      <c r="P406" s="998" t="s">
        <v>1460</v>
      </c>
      <c r="Q406" s="998" t="s">
        <v>1460</v>
      </c>
      <c r="R406" s="998" t="s">
        <v>1460</v>
      </c>
      <c r="S406" s="998"/>
      <c r="T406" s="998"/>
      <c r="U406" s="998"/>
      <c r="V406" s="998"/>
      <c r="W406" s="998" t="s">
        <v>1460</v>
      </c>
      <c r="X406" s="998" t="s">
        <v>1460</v>
      </c>
      <c r="Y406" s="998" t="s">
        <v>1460</v>
      </c>
      <c r="Z406" s="998" t="s">
        <v>1460</v>
      </c>
      <c r="AA406" s="998" t="s">
        <v>1460</v>
      </c>
      <c r="AB406" s="998" t="s">
        <v>1460</v>
      </c>
      <c r="AC406" s="998" t="s">
        <v>1460</v>
      </c>
      <c r="AD406" s="998" t="s">
        <v>1460</v>
      </c>
      <c r="AE406" s="689">
        <v>180</v>
      </c>
      <c r="AF406" s="690">
        <v>750</v>
      </c>
      <c r="AG406" s="541" t="s">
        <v>1056</v>
      </c>
      <c r="AK406" s="777"/>
    </row>
    <row r="407" spans="2:37" s="504" customFormat="1">
      <c r="B407" s="541"/>
      <c r="C407" s="553" t="s">
        <v>313</v>
      </c>
      <c r="D407" s="554"/>
      <c r="E407" s="554"/>
      <c r="F407" s="554"/>
      <c r="G407" s="554"/>
      <c r="H407" s="555"/>
      <c r="I407" s="997" t="s">
        <v>2094</v>
      </c>
      <c r="J407" s="998" t="s">
        <v>2095</v>
      </c>
      <c r="K407" s="998" t="s">
        <v>2095</v>
      </c>
      <c r="L407" s="998" t="s">
        <v>2095</v>
      </c>
      <c r="M407" s="998" t="s">
        <v>2095</v>
      </c>
      <c r="N407" s="998" t="s">
        <v>2095</v>
      </c>
      <c r="O407" s="998" t="s">
        <v>2095</v>
      </c>
      <c r="P407" s="998" t="s">
        <v>2095</v>
      </c>
      <c r="Q407" s="998" t="s">
        <v>2095</v>
      </c>
      <c r="R407" s="998" t="s">
        <v>2095</v>
      </c>
      <c r="S407" s="998"/>
      <c r="T407" s="998"/>
      <c r="U407" s="998"/>
      <c r="V407" s="998"/>
      <c r="W407" s="998" t="s">
        <v>2095</v>
      </c>
      <c r="X407" s="998" t="s">
        <v>2095</v>
      </c>
      <c r="Y407" s="998" t="s">
        <v>2095</v>
      </c>
      <c r="Z407" s="998" t="s">
        <v>2095</v>
      </c>
      <c r="AA407" s="998" t="s">
        <v>2095</v>
      </c>
      <c r="AB407" s="998" t="s">
        <v>2095</v>
      </c>
      <c r="AC407" s="998" t="s">
        <v>2095</v>
      </c>
      <c r="AD407" s="998" t="s">
        <v>2095</v>
      </c>
      <c r="AE407" s="689">
        <v>0</v>
      </c>
      <c r="AF407" s="690">
        <v>0</v>
      </c>
      <c r="AG407" s="541" t="s">
        <v>1056</v>
      </c>
      <c r="AK407" s="777"/>
    </row>
    <row r="408" spans="2:37" s="504" customFormat="1">
      <c r="B408" s="541"/>
      <c r="C408" s="553" t="s">
        <v>314</v>
      </c>
      <c r="D408" s="554"/>
      <c r="E408" s="554"/>
      <c r="F408" s="554"/>
      <c r="G408" s="554"/>
      <c r="H408" s="555"/>
      <c r="I408" s="997" t="s">
        <v>2096</v>
      </c>
      <c r="J408" s="998" t="s">
        <v>2095</v>
      </c>
      <c r="K408" s="998" t="s">
        <v>2095</v>
      </c>
      <c r="L408" s="998" t="s">
        <v>2095</v>
      </c>
      <c r="M408" s="998" t="s">
        <v>2095</v>
      </c>
      <c r="N408" s="998" t="s">
        <v>2095</v>
      </c>
      <c r="O408" s="998" t="s">
        <v>2095</v>
      </c>
      <c r="P408" s="998" t="s">
        <v>2095</v>
      </c>
      <c r="Q408" s="998" t="s">
        <v>2095</v>
      </c>
      <c r="R408" s="998" t="s">
        <v>2095</v>
      </c>
      <c r="S408" s="998"/>
      <c r="T408" s="998"/>
      <c r="U408" s="998"/>
      <c r="V408" s="998"/>
      <c r="W408" s="998" t="s">
        <v>2095</v>
      </c>
      <c r="X408" s="998" t="s">
        <v>2095</v>
      </c>
      <c r="Y408" s="998" t="s">
        <v>2095</v>
      </c>
      <c r="Z408" s="998" t="s">
        <v>2095</v>
      </c>
      <c r="AA408" s="998" t="s">
        <v>2095</v>
      </c>
      <c r="AB408" s="998" t="s">
        <v>2095</v>
      </c>
      <c r="AC408" s="998" t="s">
        <v>2095</v>
      </c>
      <c r="AD408" s="998" t="s">
        <v>2095</v>
      </c>
      <c r="AE408" s="689">
        <v>0</v>
      </c>
      <c r="AF408" s="690">
        <v>0</v>
      </c>
      <c r="AG408" s="541" t="s">
        <v>1056</v>
      </c>
      <c r="AK408" s="777"/>
    </row>
    <row r="409" spans="2:37" s="504" customFormat="1">
      <c r="B409" s="541"/>
      <c r="C409" s="553" t="s">
        <v>315</v>
      </c>
      <c r="D409" s="554"/>
      <c r="E409" s="554"/>
      <c r="F409" s="554"/>
      <c r="G409" s="554"/>
      <c r="H409" s="555"/>
      <c r="I409" s="997" t="s">
        <v>2097</v>
      </c>
      <c r="J409" s="998" t="s">
        <v>2098</v>
      </c>
      <c r="K409" s="998" t="s">
        <v>2098</v>
      </c>
      <c r="L409" s="998" t="s">
        <v>2098</v>
      </c>
      <c r="M409" s="998" t="s">
        <v>2098</v>
      </c>
      <c r="N409" s="998" t="s">
        <v>2098</v>
      </c>
      <c r="O409" s="998" t="s">
        <v>2098</v>
      </c>
      <c r="P409" s="998" t="s">
        <v>2098</v>
      </c>
      <c r="Q409" s="998" t="s">
        <v>2098</v>
      </c>
      <c r="R409" s="998" t="s">
        <v>2098</v>
      </c>
      <c r="S409" s="998"/>
      <c r="T409" s="998"/>
      <c r="U409" s="998"/>
      <c r="V409" s="998"/>
      <c r="W409" s="998" t="s">
        <v>2098</v>
      </c>
      <c r="X409" s="998" t="s">
        <v>2098</v>
      </c>
      <c r="Y409" s="998" t="s">
        <v>2098</v>
      </c>
      <c r="Z409" s="998" t="s">
        <v>2098</v>
      </c>
      <c r="AA409" s="998" t="s">
        <v>2098</v>
      </c>
      <c r="AB409" s="998" t="s">
        <v>2098</v>
      </c>
      <c r="AC409" s="998" t="s">
        <v>2098</v>
      </c>
      <c r="AD409" s="998" t="s">
        <v>2098</v>
      </c>
      <c r="AE409" s="689">
        <v>272</v>
      </c>
      <c r="AF409" s="690">
        <v>0</v>
      </c>
      <c r="AG409" s="541" t="s">
        <v>1056</v>
      </c>
      <c r="AK409" s="777"/>
    </row>
    <row r="410" spans="2:37" s="504" customFormat="1">
      <c r="B410" s="541"/>
      <c r="C410" s="553" t="s">
        <v>316</v>
      </c>
      <c r="D410" s="554"/>
      <c r="E410" s="554"/>
      <c r="F410" s="554"/>
      <c r="G410" s="554"/>
      <c r="H410" s="555"/>
      <c r="I410" s="997" t="s">
        <v>2099</v>
      </c>
      <c r="J410" s="998" t="s">
        <v>2100</v>
      </c>
      <c r="K410" s="998" t="s">
        <v>2100</v>
      </c>
      <c r="L410" s="998" t="s">
        <v>2100</v>
      </c>
      <c r="M410" s="998" t="s">
        <v>2100</v>
      </c>
      <c r="N410" s="998" t="s">
        <v>2100</v>
      </c>
      <c r="O410" s="998" t="s">
        <v>2100</v>
      </c>
      <c r="P410" s="998" t="s">
        <v>2100</v>
      </c>
      <c r="Q410" s="998" t="s">
        <v>2100</v>
      </c>
      <c r="R410" s="998" t="s">
        <v>2100</v>
      </c>
      <c r="S410" s="998"/>
      <c r="T410" s="998"/>
      <c r="U410" s="998"/>
      <c r="V410" s="998"/>
      <c r="W410" s="998" t="s">
        <v>2100</v>
      </c>
      <c r="X410" s="998" t="s">
        <v>2100</v>
      </c>
      <c r="Y410" s="998" t="s">
        <v>2100</v>
      </c>
      <c r="Z410" s="998" t="s">
        <v>2100</v>
      </c>
      <c r="AA410" s="998" t="s">
        <v>2100</v>
      </c>
      <c r="AB410" s="998" t="s">
        <v>2100</v>
      </c>
      <c r="AC410" s="998" t="s">
        <v>2100</v>
      </c>
      <c r="AD410" s="998" t="s">
        <v>2100</v>
      </c>
      <c r="AE410" s="689">
        <v>23</v>
      </c>
      <c r="AF410" s="690">
        <v>0</v>
      </c>
      <c r="AG410" s="541" t="s">
        <v>1056</v>
      </c>
      <c r="AK410" s="777"/>
    </row>
    <row r="411" spans="2:37" s="504" customFormat="1">
      <c r="B411" s="541"/>
      <c r="C411" s="553" t="s">
        <v>317</v>
      </c>
      <c r="D411" s="554"/>
      <c r="E411" s="554"/>
      <c r="F411" s="554"/>
      <c r="G411" s="554"/>
      <c r="H411" s="555"/>
      <c r="I411" s="997" t="s">
        <v>2101</v>
      </c>
      <c r="J411" s="998" t="s">
        <v>2102</v>
      </c>
      <c r="K411" s="998" t="s">
        <v>2102</v>
      </c>
      <c r="L411" s="998" t="s">
        <v>2102</v>
      </c>
      <c r="M411" s="998" t="s">
        <v>2102</v>
      </c>
      <c r="N411" s="998" t="s">
        <v>2102</v>
      </c>
      <c r="O411" s="998" t="s">
        <v>2102</v>
      </c>
      <c r="P411" s="998" t="s">
        <v>2102</v>
      </c>
      <c r="Q411" s="998" t="s">
        <v>2102</v>
      </c>
      <c r="R411" s="998" t="s">
        <v>2102</v>
      </c>
      <c r="S411" s="998"/>
      <c r="T411" s="998"/>
      <c r="U411" s="998"/>
      <c r="V411" s="998"/>
      <c r="W411" s="998" t="s">
        <v>2102</v>
      </c>
      <c r="X411" s="998" t="s">
        <v>2102</v>
      </c>
      <c r="Y411" s="998" t="s">
        <v>2102</v>
      </c>
      <c r="Z411" s="998" t="s">
        <v>2102</v>
      </c>
      <c r="AA411" s="998" t="s">
        <v>2102</v>
      </c>
      <c r="AB411" s="998" t="s">
        <v>2102</v>
      </c>
      <c r="AC411" s="998" t="s">
        <v>2102</v>
      </c>
      <c r="AD411" s="998" t="s">
        <v>2102</v>
      </c>
      <c r="AE411" s="689">
        <v>338</v>
      </c>
      <c r="AF411" s="690">
        <v>0</v>
      </c>
      <c r="AG411" s="541" t="s">
        <v>1056</v>
      </c>
      <c r="AK411" s="777"/>
    </row>
    <row r="412" spans="2:37" s="504" customFormat="1">
      <c r="B412" s="541"/>
      <c r="C412" s="553" t="s">
        <v>318</v>
      </c>
      <c r="D412" s="554"/>
      <c r="E412" s="554"/>
      <c r="F412" s="554"/>
      <c r="G412" s="554"/>
      <c r="H412" s="555"/>
      <c r="I412" s="997" t="s">
        <v>2103</v>
      </c>
      <c r="J412" s="998" t="s">
        <v>2104</v>
      </c>
      <c r="K412" s="998" t="s">
        <v>2104</v>
      </c>
      <c r="L412" s="998" t="s">
        <v>2104</v>
      </c>
      <c r="M412" s="998" t="s">
        <v>2104</v>
      </c>
      <c r="N412" s="998" t="s">
        <v>2104</v>
      </c>
      <c r="O412" s="998" t="s">
        <v>2104</v>
      </c>
      <c r="P412" s="998" t="s">
        <v>2104</v>
      </c>
      <c r="Q412" s="998" t="s">
        <v>2104</v>
      </c>
      <c r="R412" s="998" t="s">
        <v>2104</v>
      </c>
      <c r="S412" s="998"/>
      <c r="T412" s="998"/>
      <c r="U412" s="998"/>
      <c r="V412" s="998"/>
      <c r="W412" s="998" t="s">
        <v>2104</v>
      </c>
      <c r="X412" s="998" t="s">
        <v>2104</v>
      </c>
      <c r="Y412" s="998" t="s">
        <v>2104</v>
      </c>
      <c r="Z412" s="998" t="s">
        <v>2104</v>
      </c>
      <c r="AA412" s="998" t="s">
        <v>2104</v>
      </c>
      <c r="AB412" s="998" t="s">
        <v>2104</v>
      </c>
      <c r="AC412" s="998" t="s">
        <v>2104</v>
      </c>
      <c r="AD412" s="998" t="s">
        <v>2104</v>
      </c>
      <c r="AE412" s="689">
        <v>331</v>
      </c>
      <c r="AF412" s="690">
        <v>783</v>
      </c>
      <c r="AG412" s="541" t="s">
        <v>1056</v>
      </c>
      <c r="AK412" s="777"/>
    </row>
    <row r="413" spans="2:37" s="504" customFormat="1">
      <c r="B413" s="541"/>
      <c r="C413" s="542" t="s">
        <v>2105</v>
      </c>
      <c r="D413" s="543"/>
      <c r="E413" s="543"/>
      <c r="F413" s="543"/>
      <c r="G413" s="543"/>
      <c r="H413" s="544"/>
      <c r="I413" s="993" t="s">
        <v>2106</v>
      </c>
      <c r="J413" s="994" t="s">
        <v>2106</v>
      </c>
      <c r="K413" s="994" t="s">
        <v>2106</v>
      </c>
      <c r="L413" s="994" t="s">
        <v>2106</v>
      </c>
      <c r="M413" s="994" t="s">
        <v>2106</v>
      </c>
      <c r="N413" s="994" t="s">
        <v>2106</v>
      </c>
      <c r="O413" s="994" t="s">
        <v>2106</v>
      </c>
      <c r="P413" s="994" t="s">
        <v>2106</v>
      </c>
      <c r="Q413" s="994" t="s">
        <v>2106</v>
      </c>
      <c r="R413" s="994" t="s">
        <v>2106</v>
      </c>
      <c r="S413" s="994"/>
      <c r="T413" s="994"/>
      <c r="U413" s="994"/>
      <c r="V413" s="994"/>
      <c r="W413" s="994" t="s">
        <v>2106</v>
      </c>
      <c r="X413" s="994" t="s">
        <v>2106</v>
      </c>
      <c r="Y413" s="994" t="s">
        <v>2106</v>
      </c>
      <c r="Z413" s="994" t="s">
        <v>2106</v>
      </c>
      <c r="AA413" s="994" t="s">
        <v>2106</v>
      </c>
      <c r="AB413" s="994" t="s">
        <v>2106</v>
      </c>
      <c r="AC413" s="994" t="s">
        <v>2106</v>
      </c>
      <c r="AD413" s="994" t="s">
        <v>2106</v>
      </c>
      <c r="AE413" s="687">
        <v>348232</v>
      </c>
      <c r="AF413" s="711">
        <v>336897</v>
      </c>
      <c r="AG413" s="541" t="s">
        <v>1056</v>
      </c>
      <c r="AH413" s="546"/>
      <c r="AK413" s="777"/>
    </row>
    <row r="414" spans="2:37" s="504" customFormat="1">
      <c r="B414" s="541"/>
      <c r="C414" s="542"/>
      <c r="D414" s="543"/>
      <c r="E414" s="543"/>
      <c r="F414" s="543"/>
      <c r="G414" s="543"/>
      <c r="H414" s="544"/>
      <c r="I414" s="993" t="s">
        <v>2107</v>
      </c>
      <c r="J414" s="994" t="s">
        <v>2107</v>
      </c>
      <c r="K414" s="994" t="s">
        <v>2107</v>
      </c>
      <c r="L414" s="994" t="s">
        <v>2107</v>
      </c>
      <c r="M414" s="994" t="s">
        <v>2107</v>
      </c>
      <c r="N414" s="994" t="s">
        <v>2107</v>
      </c>
      <c r="O414" s="994" t="s">
        <v>2107</v>
      </c>
      <c r="P414" s="994" t="s">
        <v>2107</v>
      </c>
      <c r="Q414" s="994" t="s">
        <v>2107</v>
      </c>
      <c r="R414" s="994" t="s">
        <v>2107</v>
      </c>
      <c r="S414" s="994"/>
      <c r="T414" s="994"/>
      <c r="U414" s="994"/>
      <c r="V414" s="994"/>
      <c r="W414" s="994" t="s">
        <v>2107</v>
      </c>
      <c r="X414" s="994" t="s">
        <v>2107</v>
      </c>
      <c r="Y414" s="994" t="s">
        <v>2107</v>
      </c>
      <c r="Z414" s="994" t="s">
        <v>2107</v>
      </c>
      <c r="AA414" s="994" t="s">
        <v>2107</v>
      </c>
      <c r="AB414" s="994" t="s">
        <v>2107</v>
      </c>
      <c r="AC414" s="994" t="s">
        <v>2107</v>
      </c>
      <c r="AD414" s="994" t="s">
        <v>2107</v>
      </c>
      <c r="AE414" s="703">
        <v>0</v>
      </c>
      <c r="AF414" s="704">
        <v>0</v>
      </c>
      <c r="AG414" s="541" t="s">
        <v>1056</v>
      </c>
      <c r="AK414" s="777"/>
    </row>
    <row r="415" spans="2:37" s="504" customFormat="1">
      <c r="B415" s="541"/>
      <c r="C415" s="542" t="s">
        <v>2108</v>
      </c>
      <c r="D415" s="543"/>
      <c r="E415" s="543"/>
      <c r="F415" s="543"/>
      <c r="G415" s="543"/>
      <c r="H415" s="544"/>
      <c r="I415" s="993" t="s">
        <v>2109</v>
      </c>
      <c r="J415" s="994" t="s">
        <v>2109</v>
      </c>
      <c r="K415" s="994" t="s">
        <v>2109</v>
      </c>
      <c r="L415" s="994" t="s">
        <v>2109</v>
      </c>
      <c r="M415" s="994" t="s">
        <v>2109</v>
      </c>
      <c r="N415" s="994" t="s">
        <v>2109</v>
      </c>
      <c r="O415" s="994" t="s">
        <v>2109</v>
      </c>
      <c r="P415" s="994" t="s">
        <v>2109</v>
      </c>
      <c r="Q415" s="994" t="s">
        <v>2109</v>
      </c>
      <c r="R415" s="994" t="s">
        <v>2109</v>
      </c>
      <c r="S415" s="994"/>
      <c r="T415" s="994"/>
      <c r="U415" s="994"/>
      <c r="V415" s="994"/>
      <c r="W415" s="994" t="s">
        <v>2109</v>
      </c>
      <c r="X415" s="994" t="s">
        <v>2109</v>
      </c>
      <c r="Y415" s="994" t="s">
        <v>2109</v>
      </c>
      <c r="Z415" s="994" t="s">
        <v>2109</v>
      </c>
      <c r="AA415" s="994" t="s">
        <v>2109</v>
      </c>
      <c r="AB415" s="994" t="s">
        <v>2109</v>
      </c>
      <c r="AC415" s="994" t="s">
        <v>2109</v>
      </c>
      <c r="AD415" s="994" t="s">
        <v>2109</v>
      </c>
      <c r="AE415" s="687">
        <v>0</v>
      </c>
      <c r="AF415" s="711">
        <v>0</v>
      </c>
      <c r="AG415" s="541" t="s">
        <v>1056</v>
      </c>
      <c r="AH415" s="546"/>
      <c r="AK415" s="777"/>
    </row>
    <row r="416" spans="2:37" s="504" customFormat="1">
      <c r="B416" s="541"/>
      <c r="C416" s="567" t="s">
        <v>319</v>
      </c>
      <c r="D416" s="568"/>
      <c r="E416" s="568"/>
      <c r="F416" s="568"/>
      <c r="G416" s="568"/>
      <c r="H416" s="569"/>
      <c r="I416" s="1016" t="s">
        <v>2110</v>
      </c>
      <c r="J416" s="1017" t="s">
        <v>2111</v>
      </c>
      <c r="K416" s="1017" t="s">
        <v>2111</v>
      </c>
      <c r="L416" s="1017" t="s">
        <v>2111</v>
      </c>
      <c r="M416" s="1017" t="s">
        <v>2111</v>
      </c>
      <c r="N416" s="1017" t="s">
        <v>2111</v>
      </c>
      <c r="O416" s="1017" t="s">
        <v>2111</v>
      </c>
      <c r="P416" s="1017" t="s">
        <v>2111</v>
      </c>
      <c r="Q416" s="1017" t="s">
        <v>2111</v>
      </c>
      <c r="R416" s="1017" t="s">
        <v>2111</v>
      </c>
      <c r="S416" s="1017"/>
      <c r="T416" s="1017"/>
      <c r="U416" s="1017"/>
      <c r="V416" s="1017"/>
      <c r="W416" s="1017" t="s">
        <v>2111</v>
      </c>
      <c r="X416" s="1017" t="s">
        <v>2111</v>
      </c>
      <c r="Y416" s="1017" t="s">
        <v>2111</v>
      </c>
      <c r="Z416" s="1017" t="s">
        <v>2111</v>
      </c>
      <c r="AA416" s="1017" t="s">
        <v>2111</v>
      </c>
      <c r="AB416" s="1017" t="s">
        <v>2111</v>
      </c>
      <c r="AC416" s="1017" t="s">
        <v>2111</v>
      </c>
      <c r="AD416" s="1017" t="s">
        <v>2111</v>
      </c>
      <c r="AE416" s="689">
        <v>0</v>
      </c>
      <c r="AF416" s="690">
        <v>0</v>
      </c>
      <c r="AG416" s="541" t="s">
        <v>1056</v>
      </c>
      <c r="AK416" s="777"/>
    </row>
    <row r="417" spans="2:37" s="504" customFormat="1">
      <c r="B417" s="541"/>
      <c r="C417" s="567" t="s">
        <v>320</v>
      </c>
      <c r="D417" s="568"/>
      <c r="E417" s="568"/>
      <c r="F417" s="568"/>
      <c r="G417" s="568"/>
      <c r="H417" s="569"/>
      <c r="I417" s="1016" t="s">
        <v>2112</v>
      </c>
      <c r="J417" s="1017" t="s">
        <v>2112</v>
      </c>
      <c r="K417" s="1017" t="s">
        <v>2112</v>
      </c>
      <c r="L417" s="1017" t="s">
        <v>2112</v>
      </c>
      <c r="M417" s="1017" t="s">
        <v>2112</v>
      </c>
      <c r="N417" s="1017" t="s">
        <v>2112</v>
      </c>
      <c r="O417" s="1017" t="s">
        <v>2112</v>
      </c>
      <c r="P417" s="1017" t="s">
        <v>2112</v>
      </c>
      <c r="Q417" s="1017" t="s">
        <v>2112</v>
      </c>
      <c r="R417" s="1017" t="s">
        <v>2112</v>
      </c>
      <c r="S417" s="1017"/>
      <c r="T417" s="1017"/>
      <c r="U417" s="1017"/>
      <c r="V417" s="1017"/>
      <c r="W417" s="1017" t="s">
        <v>2112</v>
      </c>
      <c r="X417" s="1017" t="s">
        <v>2112</v>
      </c>
      <c r="Y417" s="1017" t="s">
        <v>2112</v>
      </c>
      <c r="Z417" s="1017" t="s">
        <v>2112</v>
      </c>
      <c r="AA417" s="1017" t="s">
        <v>2112</v>
      </c>
      <c r="AB417" s="1017" t="s">
        <v>2112</v>
      </c>
      <c r="AC417" s="1017" t="s">
        <v>2112</v>
      </c>
      <c r="AD417" s="1017" t="s">
        <v>2112</v>
      </c>
      <c r="AE417" s="689">
        <v>0</v>
      </c>
      <c r="AF417" s="690">
        <v>0</v>
      </c>
      <c r="AG417" s="541" t="s">
        <v>1056</v>
      </c>
      <c r="AK417" s="777"/>
    </row>
    <row r="418" spans="2:37" s="504" customFormat="1">
      <c r="B418" s="541"/>
      <c r="C418" s="567" t="s">
        <v>321</v>
      </c>
      <c r="D418" s="568"/>
      <c r="E418" s="568"/>
      <c r="F418" s="568"/>
      <c r="G418" s="568"/>
      <c r="H418" s="569"/>
      <c r="I418" s="1016" t="s">
        <v>2113</v>
      </c>
      <c r="J418" s="1017" t="s">
        <v>2113</v>
      </c>
      <c r="K418" s="1017" t="s">
        <v>2113</v>
      </c>
      <c r="L418" s="1017" t="s">
        <v>2113</v>
      </c>
      <c r="M418" s="1017" t="s">
        <v>2113</v>
      </c>
      <c r="N418" s="1017" t="s">
        <v>2113</v>
      </c>
      <c r="O418" s="1017" t="s">
        <v>2113</v>
      </c>
      <c r="P418" s="1017" t="s">
        <v>2113</v>
      </c>
      <c r="Q418" s="1017" t="s">
        <v>2113</v>
      </c>
      <c r="R418" s="1017" t="s">
        <v>2113</v>
      </c>
      <c r="S418" s="1017"/>
      <c r="T418" s="1017"/>
      <c r="U418" s="1017"/>
      <c r="V418" s="1017"/>
      <c r="W418" s="1017" t="s">
        <v>2113</v>
      </c>
      <c r="X418" s="1017" t="s">
        <v>2113</v>
      </c>
      <c r="Y418" s="1017" t="s">
        <v>2113</v>
      </c>
      <c r="Z418" s="1017" t="s">
        <v>2113</v>
      </c>
      <c r="AA418" s="1017" t="s">
        <v>2113</v>
      </c>
      <c r="AB418" s="1017" t="s">
        <v>2113</v>
      </c>
      <c r="AC418" s="1017" t="s">
        <v>2113</v>
      </c>
      <c r="AD418" s="1017" t="s">
        <v>2113</v>
      </c>
      <c r="AE418" s="689">
        <v>0</v>
      </c>
      <c r="AF418" s="690">
        <v>0</v>
      </c>
      <c r="AG418" s="541" t="s">
        <v>1056</v>
      </c>
      <c r="AK418" s="777"/>
    </row>
    <row r="419" spans="2:37" s="504" customFormat="1">
      <c r="B419" s="541"/>
      <c r="C419" s="542" t="s">
        <v>2114</v>
      </c>
      <c r="D419" s="543"/>
      <c r="E419" s="543"/>
      <c r="F419" s="543"/>
      <c r="G419" s="543"/>
      <c r="H419" s="544"/>
      <c r="I419" s="993" t="s">
        <v>2115</v>
      </c>
      <c r="J419" s="994" t="s">
        <v>2115</v>
      </c>
      <c r="K419" s="994" t="s">
        <v>2115</v>
      </c>
      <c r="L419" s="994" t="s">
        <v>2115</v>
      </c>
      <c r="M419" s="994" t="s">
        <v>2115</v>
      </c>
      <c r="N419" s="994" t="s">
        <v>2115</v>
      </c>
      <c r="O419" s="994" t="s">
        <v>2115</v>
      </c>
      <c r="P419" s="994" t="s">
        <v>2115</v>
      </c>
      <c r="Q419" s="994" t="s">
        <v>2115</v>
      </c>
      <c r="R419" s="994" t="s">
        <v>2115</v>
      </c>
      <c r="S419" s="994"/>
      <c r="T419" s="994"/>
      <c r="U419" s="994"/>
      <c r="V419" s="994"/>
      <c r="W419" s="994" t="s">
        <v>2115</v>
      </c>
      <c r="X419" s="994" t="s">
        <v>2115</v>
      </c>
      <c r="Y419" s="994" t="s">
        <v>2115</v>
      </c>
      <c r="Z419" s="994" t="s">
        <v>2115</v>
      </c>
      <c r="AA419" s="994" t="s">
        <v>2115</v>
      </c>
      <c r="AB419" s="994" t="s">
        <v>2115</v>
      </c>
      <c r="AC419" s="994" t="s">
        <v>2115</v>
      </c>
      <c r="AD419" s="994" t="s">
        <v>2115</v>
      </c>
      <c r="AE419" s="687">
        <v>0</v>
      </c>
      <c r="AF419" s="711">
        <v>0</v>
      </c>
      <c r="AG419" s="541" t="s">
        <v>1056</v>
      </c>
      <c r="AH419" s="546"/>
      <c r="AK419" s="777"/>
    </row>
    <row r="420" spans="2:37" s="504" customFormat="1">
      <c r="B420" s="541"/>
      <c r="C420" s="567" t="s">
        <v>322</v>
      </c>
      <c r="D420" s="568"/>
      <c r="E420" s="568"/>
      <c r="F420" s="568"/>
      <c r="G420" s="568"/>
      <c r="H420" s="569"/>
      <c r="I420" s="1016" t="s">
        <v>2116</v>
      </c>
      <c r="J420" s="1017" t="s">
        <v>2116</v>
      </c>
      <c r="K420" s="1017" t="s">
        <v>2116</v>
      </c>
      <c r="L420" s="1017" t="s">
        <v>2116</v>
      </c>
      <c r="M420" s="1017" t="s">
        <v>2116</v>
      </c>
      <c r="N420" s="1017" t="s">
        <v>2116</v>
      </c>
      <c r="O420" s="1017" t="s">
        <v>2116</v>
      </c>
      <c r="P420" s="1017" t="s">
        <v>2116</v>
      </c>
      <c r="Q420" s="1017" t="s">
        <v>2116</v>
      </c>
      <c r="R420" s="1017" t="s">
        <v>2116</v>
      </c>
      <c r="S420" s="1017"/>
      <c r="T420" s="1017"/>
      <c r="U420" s="1017"/>
      <c r="V420" s="1017"/>
      <c r="W420" s="1017" t="s">
        <v>2116</v>
      </c>
      <c r="X420" s="1017" t="s">
        <v>2116</v>
      </c>
      <c r="Y420" s="1017" t="s">
        <v>2116</v>
      </c>
      <c r="Z420" s="1017" t="s">
        <v>2116</v>
      </c>
      <c r="AA420" s="1017" t="s">
        <v>2116</v>
      </c>
      <c r="AB420" s="1017" t="s">
        <v>2116</v>
      </c>
      <c r="AC420" s="1017" t="s">
        <v>2116</v>
      </c>
      <c r="AD420" s="1017" t="s">
        <v>2116</v>
      </c>
      <c r="AE420" s="689">
        <v>0</v>
      </c>
      <c r="AF420" s="690">
        <v>0</v>
      </c>
      <c r="AG420" s="541" t="s">
        <v>1056</v>
      </c>
      <c r="AK420" s="777"/>
    </row>
    <row r="421" spans="2:37" s="504" customFormat="1">
      <c r="B421" s="541"/>
      <c r="C421" s="567" t="s">
        <v>323</v>
      </c>
      <c r="D421" s="568"/>
      <c r="E421" s="568"/>
      <c r="F421" s="568"/>
      <c r="G421" s="568"/>
      <c r="H421" s="569"/>
      <c r="I421" s="1016" t="s">
        <v>2117</v>
      </c>
      <c r="J421" s="1017" t="s">
        <v>2117</v>
      </c>
      <c r="K421" s="1017" t="s">
        <v>2117</v>
      </c>
      <c r="L421" s="1017" t="s">
        <v>2117</v>
      </c>
      <c r="M421" s="1017" t="s">
        <v>2117</v>
      </c>
      <c r="N421" s="1017" t="s">
        <v>2117</v>
      </c>
      <c r="O421" s="1017" t="s">
        <v>2117</v>
      </c>
      <c r="P421" s="1017" t="s">
        <v>2117</v>
      </c>
      <c r="Q421" s="1017" t="s">
        <v>2117</v>
      </c>
      <c r="R421" s="1017" t="s">
        <v>2117</v>
      </c>
      <c r="S421" s="1017"/>
      <c r="T421" s="1017"/>
      <c r="U421" s="1017"/>
      <c r="V421" s="1017"/>
      <c r="W421" s="1017" t="s">
        <v>2117</v>
      </c>
      <c r="X421" s="1017" t="s">
        <v>2117</v>
      </c>
      <c r="Y421" s="1017" t="s">
        <v>2117</v>
      </c>
      <c r="Z421" s="1017" t="s">
        <v>2117</v>
      </c>
      <c r="AA421" s="1017" t="s">
        <v>2117</v>
      </c>
      <c r="AB421" s="1017" t="s">
        <v>2117</v>
      </c>
      <c r="AC421" s="1017" t="s">
        <v>2117</v>
      </c>
      <c r="AD421" s="1017" t="s">
        <v>2117</v>
      </c>
      <c r="AE421" s="689">
        <v>0</v>
      </c>
      <c r="AF421" s="690">
        <v>0</v>
      </c>
      <c r="AG421" s="541" t="s">
        <v>1056</v>
      </c>
      <c r="AK421" s="777"/>
    </row>
    <row r="422" spans="2:37" s="504" customFormat="1">
      <c r="B422" s="541"/>
      <c r="C422" s="567" t="s">
        <v>324</v>
      </c>
      <c r="D422" s="568"/>
      <c r="E422" s="568"/>
      <c r="F422" s="568"/>
      <c r="G422" s="568"/>
      <c r="H422" s="569"/>
      <c r="I422" s="1016" t="s">
        <v>2118</v>
      </c>
      <c r="J422" s="1017" t="s">
        <v>2118</v>
      </c>
      <c r="K422" s="1017" t="s">
        <v>2118</v>
      </c>
      <c r="L422" s="1017" t="s">
        <v>2118</v>
      </c>
      <c r="M422" s="1017" t="s">
        <v>2118</v>
      </c>
      <c r="N422" s="1017" t="s">
        <v>2118</v>
      </c>
      <c r="O422" s="1017" t="s">
        <v>2118</v>
      </c>
      <c r="P422" s="1017" t="s">
        <v>2118</v>
      </c>
      <c r="Q422" s="1017" t="s">
        <v>2118</v>
      </c>
      <c r="R422" s="1017" t="s">
        <v>2118</v>
      </c>
      <c r="S422" s="1017"/>
      <c r="T422" s="1017"/>
      <c r="U422" s="1017"/>
      <c r="V422" s="1017"/>
      <c r="W422" s="1017" t="s">
        <v>2118</v>
      </c>
      <c r="X422" s="1017" t="s">
        <v>2118</v>
      </c>
      <c r="Y422" s="1017" t="s">
        <v>2118</v>
      </c>
      <c r="Z422" s="1017" t="s">
        <v>2118</v>
      </c>
      <c r="AA422" s="1017" t="s">
        <v>2118</v>
      </c>
      <c r="AB422" s="1017" t="s">
        <v>2118</v>
      </c>
      <c r="AC422" s="1017" t="s">
        <v>2118</v>
      </c>
      <c r="AD422" s="1017" t="s">
        <v>2118</v>
      </c>
      <c r="AE422" s="689">
        <v>0</v>
      </c>
      <c r="AF422" s="690">
        <v>0</v>
      </c>
      <c r="AG422" s="541" t="s">
        <v>1056</v>
      </c>
      <c r="AK422" s="777"/>
    </row>
    <row r="423" spans="2:37" s="504" customFormat="1">
      <c r="B423" s="541"/>
      <c r="C423" s="567" t="s">
        <v>325</v>
      </c>
      <c r="D423" s="568"/>
      <c r="E423" s="568"/>
      <c r="F423" s="568"/>
      <c r="G423" s="568"/>
      <c r="H423" s="569"/>
      <c r="I423" s="1016" t="s">
        <v>2119</v>
      </c>
      <c r="J423" s="1017" t="s">
        <v>2119</v>
      </c>
      <c r="K423" s="1017" t="s">
        <v>2119</v>
      </c>
      <c r="L423" s="1017" t="s">
        <v>2119</v>
      </c>
      <c r="M423" s="1017" t="s">
        <v>2119</v>
      </c>
      <c r="N423" s="1017" t="s">
        <v>2119</v>
      </c>
      <c r="O423" s="1017" t="s">
        <v>2119</v>
      </c>
      <c r="P423" s="1017" t="s">
        <v>2119</v>
      </c>
      <c r="Q423" s="1017" t="s">
        <v>2119</v>
      </c>
      <c r="R423" s="1017" t="s">
        <v>2119</v>
      </c>
      <c r="S423" s="1017"/>
      <c r="T423" s="1017"/>
      <c r="U423" s="1017"/>
      <c r="V423" s="1017"/>
      <c r="W423" s="1017" t="s">
        <v>2119</v>
      </c>
      <c r="X423" s="1017" t="s">
        <v>2119</v>
      </c>
      <c r="Y423" s="1017" t="s">
        <v>2119</v>
      </c>
      <c r="Z423" s="1017" t="s">
        <v>2119</v>
      </c>
      <c r="AA423" s="1017" t="s">
        <v>2119</v>
      </c>
      <c r="AB423" s="1017" t="s">
        <v>2119</v>
      </c>
      <c r="AC423" s="1017" t="s">
        <v>2119</v>
      </c>
      <c r="AD423" s="1017" t="s">
        <v>2119</v>
      </c>
      <c r="AE423" s="689">
        <v>0</v>
      </c>
      <c r="AF423" s="690">
        <v>0</v>
      </c>
      <c r="AG423" s="541" t="s">
        <v>1056</v>
      </c>
      <c r="AK423" s="777"/>
    </row>
    <row r="424" spans="2:37" s="504" customFormat="1">
      <c r="B424" s="541"/>
      <c r="C424" s="567" t="s">
        <v>326</v>
      </c>
      <c r="D424" s="568"/>
      <c r="E424" s="568"/>
      <c r="F424" s="568"/>
      <c r="G424" s="568"/>
      <c r="H424" s="569"/>
      <c r="I424" s="1016" t="s">
        <v>2120</v>
      </c>
      <c r="J424" s="1017" t="s">
        <v>2120</v>
      </c>
      <c r="K424" s="1017" t="s">
        <v>2120</v>
      </c>
      <c r="L424" s="1017" t="s">
        <v>2120</v>
      </c>
      <c r="M424" s="1017" t="s">
        <v>2120</v>
      </c>
      <c r="N424" s="1017" t="s">
        <v>2120</v>
      </c>
      <c r="O424" s="1017" t="s">
        <v>2120</v>
      </c>
      <c r="P424" s="1017" t="s">
        <v>2120</v>
      </c>
      <c r="Q424" s="1017" t="s">
        <v>2120</v>
      </c>
      <c r="R424" s="1017" t="s">
        <v>2120</v>
      </c>
      <c r="S424" s="1017"/>
      <c r="T424" s="1017"/>
      <c r="U424" s="1017"/>
      <c r="V424" s="1017"/>
      <c r="W424" s="1017" t="s">
        <v>2120</v>
      </c>
      <c r="X424" s="1017" t="s">
        <v>2120</v>
      </c>
      <c r="Y424" s="1017" t="s">
        <v>2120</v>
      </c>
      <c r="Z424" s="1017" t="s">
        <v>2120</v>
      </c>
      <c r="AA424" s="1017" t="s">
        <v>2120</v>
      </c>
      <c r="AB424" s="1017" t="s">
        <v>2120</v>
      </c>
      <c r="AC424" s="1017" t="s">
        <v>2120</v>
      </c>
      <c r="AD424" s="1017" t="s">
        <v>2120</v>
      </c>
      <c r="AE424" s="689">
        <v>0</v>
      </c>
      <c r="AF424" s="690">
        <v>0</v>
      </c>
      <c r="AG424" s="541" t="s">
        <v>1056</v>
      </c>
      <c r="AK424" s="777"/>
    </row>
    <row r="425" spans="2:37" s="504" customFormat="1">
      <c r="B425" s="541"/>
      <c r="C425" s="542" t="s">
        <v>2121</v>
      </c>
      <c r="D425" s="543"/>
      <c r="E425" s="543"/>
      <c r="F425" s="543"/>
      <c r="G425" s="543"/>
      <c r="H425" s="544"/>
      <c r="I425" s="993" t="s">
        <v>2122</v>
      </c>
      <c r="J425" s="994" t="s">
        <v>2122</v>
      </c>
      <c r="K425" s="994" t="s">
        <v>2122</v>
      </c>
      <c r="L425" s="994" t="s">
        <v>2122</v>
      </c>
      <c r="M425" s="994" t="s">
        <v>2122</v>
      </c>
      <c r="N425" s="994" t="s">
        <v>2122</v>
      </c>
      <c r="O425" s="994" t="s">
        <v>2122</v>
      </c>
      <c r="P425" s="994" t="s">
        <v>2122</v>
      </c>
      <c r="Q425" s="994" t="s">
        <v>2122</v>
      </c>
      <c r="R425" s="994" t="s">
        <v>2122</v>
      </c>
      <c r="S425" s="994"/>
      <c r="T425" s="994"/>
      <c r="U425" s="994"/>
      <c r="V425" s="994"/>
      <c r="W425" s="994" t="s">
        <v>2122</v>
      </c>
      <c r="X425" s="994" t="s">
        <v>2122</v>
      </c>
      <c r="Y425" s="994" t="s">
        <v>2122</v>
      </c>
      <c r="Z425" s="994" t="s">
        <v>2122</v>
      </c>
      <c r="AA425" s="994" t="s">
        <v>2122</v>
      </c>
      <c r="AB425" s="994" t="s">
        <v>2122</v>
      </c>
      <c r="AC425" s="994" t="s">
        <v>2122</v>
      </c>
      <c r="AD425" s="994" t="s">
        <v>2122</v>
      </c>
      <c r="AE425" s="687">
        <v>168</v>
      </c>
      <c r="AF425" s="711">
        <v>1756</v>
      </c>
      <c r="AG425" s="541" t="s">
        <v>1056</v>
      </c>
      <c r="AH425" s="546"/>
      <c r="AK425" s="777"/>
    </row>
    <row r="426" spans="2:37" s="504" customFormat="1">
      <c r="B426" s="541"/>
      <c r="C426" s="567" t="s">
        <v>327</v>
      </c>
      <c r="D426" s="568"/>
      <c r="E426" s="568"/>
      <c r="F426" s="568"/>
      <c r="G426" s="568"/>
      <c r="H426" s="569"/>
      <c r="I426" s="1016" t="s">
        <v>2123</v>
      </c>
      <c r="J426" s="1017" t="s">
        <v>2124</v>
      </c>
      <c r="K426" s="1017" t="s">
        <v>2124</v>
      </c>
      <c r="L426" s="1017" t="s">
        <v>2124</v>
      </c>
      <c r="M426" s="1017" t="s">
        <v>2124</v>
      </c>
      <c r="N426" s="1017" t="s">
        <v>2124</v>
      </c>
      <c r="O426" s="1017" t="s">
        <v>2124</v>
      </c>
      <c r="P426" s="1017" t="s">
        <v>2124</v>
      </c>
      <c r="Q426" s="1017" t="s">
        <v>2124</v>
      </c>
      <c r="R426" s="1017" t="s">
        <v>2124</v>
      </c>
      <c r="S426" s="1017"/>
      <c r="T426" s="1017"/>
      <c r="U426" s="1017"/>
      <c r="V426" s="1017"/>
      <c r="W426" s="1017" t="s">
        <v>2124</v>
      </c>
      <c r="X426" s="1017" t="s">
        <v>2124</v>
      </c>
      <c r="Y426" s="1017" t="s">
        <v>2124</v>
      </c>
      <c r="Z426" s="1017" t="s">
        <v>2124</v>
      </c>
      <c r="AA426" s="1017" t="s">
        <v>2124</v>
      </c>
      <c r="AB426" s="1017" t="s">
        <v>2124</v>
      </c>
      <c r="AC426" s="1017" t="s">
        <v>2124</v>
      </c>
      <c r="AD426" s="1017" t="s">
        <v>2124</v>
      </c>
      <c r="AE426" s="689">
        <v>112</v>
      </c>
      <c r="AF426" s="690">
        <v>1756</v>
      </c>
      <c r="AG426" s="541" t="s">
        <v>1056</v>
      </c>
      <c r="AK426" s="777"/>
    </row>
    <row r="427" spans="2:37" s="504" customFormat="1" ht="12" customHeight="1">
      <c r="B427" s="541"/>
      <c r="C427" s="567" t="s">
        <v>328</v>
      </c>
      <c r="D427" s="568"/>
      <c r="E427" s="568"/>
      <c r="F427" s="568"/>
      <c r="G427" s="568"/>
      <c r="H427" s="569"/>
      <c r="I427" s="1016" t="s">
        <v>2125</v>
      </c>
      <c r="J427" s="1017" t="s">
        <v>2125</v>
      </c>
      <c r="K427" s="1017" t="s">
        <v>2125</v>
      </c>
      <c r="L427" s="1017" t="s">
        <v>2125</v>
      </c>
      <c r="M427" s="1017" t="s">
        <v>2125</v>
      </c>
      <c r="N427" s="1017" t="s">
        <v>2125</v>
      </c>
      <c r="O427" s="1017" t="s">
        <v>2125</v>
      </c>
      <c r="P427" s="1017" t="s">
        <v>2125</v>
      </c>
      <c r="Q427" s="1017" t="s">
        <v>2125</v>
      </c>
      <c r="R427" s="1017" t="s">
        <v>2125</v>
      </c>
      <c r="S427" s="1017"/>
      <c r="T427" s="1017"/>
      <c r="U427" s="1017"/>
      <c r="V427" s="1017"/>
      <c r="W427" s="1017" t="s">
        <v>2125</v>
      </c>
      <c r="X427" s="1017" t="s">
        <v>2125</v>
      </c>
      <c r="Y427" s="1017" t="s">
        <v>2125</v>
      </c>
      <c r="Z427" s="1017" t="s">
        <v>2125</v>
      </c>
      <c r="AA427" s="1017" t="s">
        <v>2125</v>
      </c>
      <c r="AB427" s="1017" t="s">
        <v>2125</v>
      </c>
      <c r="AC427" s="1017" t="s">
        <v>2125</v>
      </c>
      <c r="AD427" s="1017" t="s">
        <v>2125</v>
      </c>
      <c r="AE427" s="689">
        <v>0</v>
      </c>
      <c r="AF427" s="690">
        <v>0</v>
      </c>
      <c r="AG427" s="541" t="s">
        <v>1056</v>
      </c>
      <c r="AK427" s="777"/>
    </row>
    <row r="428" spans="2:37" s="504" customFormat="1">
      <c r="B428" s="541"/>
      <c r="C428" s="567" t="s">
        <v>329</v>
      </c>
      <c r="D428" s="568"/>
      <c r="E428" s="568"/>
      <c r="F428" s="568"/>
      <c r="G428" s="568"/>
      <c r="H428" s="569"/>
      <c r="I428" s="1016" t="s">
        <v>2126</v>
      </c>
      <c r="J428" s="1017" t="s">
        <v>2126</v>
      </c>
      <c r="K428" s="1017" t="s">
        <v>2126</v>
      </c>
      <c r="L428" s="1017" t="s">
        <v>2126</v>
      </c>
      <c r="M428" s="1017" t="s">
        <v>2126</v>
      </c>
      <c r="N428" s="1017" t="s">
        <v>2126</v>
      </c>
      <c r="O428" s="1017" t="s">
        <v>2126</v>
      </c>
      <c r="P428" s="1017" t="s">
        <v>2126</v>
      </c>
      <c r="Q428" s="1017" t="s">
        <v>2126</v>
      </c>
      <c r="R428" s="1017" t="s">
        <v>2126</v>
      </c>
      <c r="S428" s="1017"/>
      <c r="T428" s="1017"/>
      <c r="U428" s="1017"/>
      <c r="V428" s="1017"/>
      <c r="W428" s="1017" t="s">
        <v>2126</v>
      </c>
      <c r="X428" s="1017" t="s">
        <v>2126</v>
      </c>
      <c r="Y428" s="1017" t="s">
        <v>2126</v>
      </c>
      <c r="Z428" s="1017" t="s">
        <v>2126</v>
      </c>
      <c r="AA428" s="1017" t="s">
        <v>2126</v>
      </c>
      <c r="AB428" s="1017" t="s">
        <v>2126</v>
      </c>
      <c r="AC428" s="1017" t="s">
        <v>2126</v>
      </c>
      <c r="AD428" s="1017" t="s">
        <v>2126</v>
      </c>
      <c r="AE428" s="689">
        <v>56</v>
      </c>
      <c r="AF428" s="690">
        <v>0</v>
      </c>
      <c r="AG428" s="541" t="s">
        <v>1056</v>
      </c>
      <c r="AK428" s="777"/>
    </row>
    <row r="429" spans="2:37" s="504" customFormat="1">
      <c r="B429" s="573"/>
      <c r="C429" s="542" t="s">
        <v>2127</v>
      </c>
      <c r="D429" s="543"/>
      <c r="E429" s="543"/>
      <c r="F429" s="543"/>
      <c r="G429" s="543"/>
      <c r="H429" s="544"/>
      <c r="I429" s="993" t="s">
        <v>2128</v>
      </c>
      <c r="J429" s="994" t="s">
        <v>2128</v>
      </c>
      <c r="K429" s="994" t="s">
        <v>2128</v>
      </c>
      <c r="L429" s="994" t="s">
        <v>2128</v>
      </c>
      <c r="M429" s="994" t="s">
        <v>2128</v>
      </c>
      <c r="N429" s="994" t="s">
        <v>2128</v>
      </c>
      <c r="O429" s="994" t="s">
        <v>2128</v>
      </c>
      <c r="P429" s="994" t="s">
        <v>2128</v>
      </c>
      <c r="Q429" s="994" t="s">
        <v>2128</v>
      </c>
      <c r="R429" s="994" t="s">
        <v>2128</v>
      </c>
      <c r="S429" s="994"/>
      <c r="T429" s="994"/>
      <c r="U429" s="994"/>
      <c r="V429" s="994"/>
      <c r="W429" s="994" t="s">
        <v>2128</v>
      </c>
      <c r="X429" s="994" t="s">
        <v>2128</v>
      </c>
      <c r="Y429" s="994" t="s">
        <v>2128</v>
      </c>
      <c r="Z429" s="994" t="s">
        <v>2128</v>
      </c>
      <c r="AA429" s="994" t="s">
        <v>2128</v>
      </c>
      <c r="AB429" s="994" t="s">
        <v>2128</v>
      </c>
      <c r="AC429" s="994" t="s">
        <v>2128</v>
      </c>
      <c r="AD429" s="994" t="s">
        <v>2128</v>
      </c>
      <c r="AE429" s="687">
        <v>0</v>
      </c>
      <c r="AF429" s="711">
        <v>0</v>
      </c>
      <c r="AG429" s="541" t="s">
        <v>1056</v>
      </c>
      <c r="AH429" s="546"/>
      <c r="AK429" s="777"/>
    </row>
    <row r="430" spans="2:37" s="504" customFormat="1">
      <c r="B430" s="573"/>
      <c r="C430" s="567" t="s">
        <v>330</v>
      </c>
      <c r="D430" s="568"/>
      <c r="E430" s="568"/>
      <c r="F430" s="568"/>
      <c r="G430" s="568"/>
      <c r="H430" s="569"/>
      <c r="I430" s="1016" t="s">
        <v>2129</v>
      </c>
      <c r="J430" s="1017" t="s">
        <v>2129</v>
      </c>
      <c r="K430" s="1017" t="s">
        <v>2129</v>
      </c>
      <c r="L430" s="1017" t="s">
        <v>2129</v>
      </c>
      <c r="M430" s="1017" t="s">
        <v>2129</v>
      </c>
      <c r="N430" s="1017" t="s">
        <v>2129</v>
      </c>
      <c r="O430" s="1017" t="s">
        <v>2129</v>
      </c>
      <c r="P430" s="1017" t="s">
        <v>2129</v>
      </c>
      <c r="Q430" s="1017" t="s">
        <v>2129</v>
      </c>
      <c r="R430" s="1017" t="s">
        <v>2129</v>
      </c>
      <c r="S430" s="1017"/>
      <c r="T430" s="1017"/>
      <c r="U430" s="1017"/>
      <c r="V430" s="1017"/>
      <c r="W430" s="1017" t="s">
        <v>2129</v>
      </c>
      <c r="X430" s="1017" t="s">
        <v>2129</v>
      </c>
      <c r="Y430" s="1017" t="s">
        <v>2129</v>
      </c>
      <c r="Z430" s="1017" t="s">
        <v>2129</v>
      </c>
      <c r="AA430" s="1017" t="s">
        <v>2129</v>
      </c>
      <c r="AB430" s="1017" t="s">
        <v>2129</v>
      </c>
      <c r="AC430" s="1017" t="s">
        <v>2129</v>
      </c>
      <c r="AD430" s="1017" t="s">
        <v>2129</v>
      </c>
      <c r="AE430" s="689">
        <v>0</v>
      </c>
      <c r="AF430" s="690">
        <v>0</v>
      </c>
      <c r="AG430" s="541" t="s">
        <v>1056</v>
      </c>
      <c r="AK430" s="777"/>
    </row>
    <row r="431" spans="2:37" s="504" customFormat="1">
      <c r="B431" s="541"/>
      <c r="C431" s="567" t="s">
        <v>331</v>
      </c>
      <c r="D431" s="568"/>
      <c r="E431" s="568"/>
      <c r="F431" s="568"/>
      <c r="G431" s="568"/>
      <c r="H431" s="569"/>
      <c r="I431" s="1016" t="s">
        <v>2130</v>
      </c>
      <c r="J431" s="1017" t="s">
        <v>2130</v>
      </c>
      <c r="K431" s="1017" t="s">
        <v>2130</v>
      </c>
      <c r="L431" s="1017" t="s">
        <v>2130</v>
      </c>
      <c r="M431" s="1017" t="s">
        <v>2130</v>
      </c>
      <c r="N431" s="1017" t="s">
        <v>2130</v>
      </c>
      <c r="O431" s="1017" t="s">
        <v>2130</v>
      </c>
      <c r="P431" s="1017" t="s">
        <v>2130</v>
      </c>
      <c r="Q431" s="1017" t="s">
        <v>2130</v>
      </c>
      <c r="R431" s="1017" t="s">
        <v>2130</v>
      </c>
      <c r="S431" s="1017"/>
      <c r="T431" s="1017"/>
      <c r="U431" s="1017"/>
      <c r="V431" s="1017"/>
      <c r="W431" s="1017" t="s">
        <v>2130</v>
      </c>
      <c r="X431" s="1017" t="s">
        <v>2130</v>
      </c>
      <c r="Y431" s="1017" t="s">
        <v>2130</v>
      </c>
      <c r="Z431" s="1017" t="s">
        <v>2130</v>
      </c>
      <c r="AA431" s="1017" t="s">
        <v>2130</v>
      </c>
      <c r="AB431" s="1017" t="s">
        <v>2130</v>
      </c>
      <c r="AC431" s="1017" t="s">
        <v>2130</v>
      </c>
      <c r="AD431" s="1017" t="s">
        <v>2130</v>
      </c>
      <c r="AE431" s="689">
        <v>0</v>
      </c>
      <c r="AF431" s="690">
        <v>0</v>
      </c>
      <c r="AG431" s="541" t="s">
        <v>1056</v>
      </c>
      <c r="AK431" s="777"/>
    </row>
    <row r="432" spans="2:37" s="504" customFormat="1">
      <c r="B432" s="573"/>
      <c r="C432" s="542" t="s">
        <v>2131</v>
      </c>
      <c r="D432" s="543"/>
      <c r="E432" s="543"/>
      <c r="F432" s="543"/>
      <c r="G432" s="543"/>
      <c r="H432" s="544"/>
      <c r="I432" s="993" t="s">
        <v>2132</v>
      </c>
      <c r="J432" s="994" t="s">
        <v>2132</v>
      </c>
      <c r="K432" s="994" t="s">
        <v>2132</v>
      </c>
      <c r="L432" s="994" t="s">
        <v>2132</v>
      </c>
      <c r="M432" s="994" t="s">
        <v>2132</v>
      </c>
      <c r="N432" s="994" t="s">
        <v>2132</v>
      </c>
      <c r="O432" s="994" t="s">
        <v>2132</v>
      </c>
      <c r="P432" s="994" t="s">
        <v>2132</v>
      </c>
      <c r="Q432" s="994" t="s">
        <v>2132</v>
      </c>
      <c r="R432" s="994" t="s">
        <v>2132</v>
      </c>
      <c r="S432" s="994"/>
      <c r="T432" s="994"/>
      <c r="U432" s="994"/>
      <c r="V432" s="994"/>
      <c r="W432" s="994" t="s">
        <v>2132</v>
      </c>
      <c r="X432" s="994" t="s">
        <v>2132</v>
      </c>
      <c r="Y432" s="994" t="s">
        <v>2132</v>
      </c>
      <c r="Z432" s="994" t="s">
        <v>2132</v>
      </c>
      <c r="AA432" s="994" t="s">
        <v>2132</v>
      </c>
      <c r="AB432" s="994" t="s">
        <v>2132</v>
      </c>
      <c r="AC432" s="994" t="s">
        <v>2132</v>
      </c>
      <c r="AD432" s="994" t="s">
        <v>2132</v>
      </c>
      <c r="AE432" s="707">
        <v>-168</v>
      </c>
      <c r="AF432" s="720">
        <v>-1756</v>
      </c>
      <c r="AG432" s="566" t="s">
        <v>1275</v>
      </c>
      <c r="AH432" s="546"/>
      <c r="AK432" s="777"/>
    </row>
    <row r="433" spans="2:37" s="504" customFormat="1">
      <c r="B433" s="541"/>
      <c r="C433" s="582"/>
      <c r="D433" s="583"/>
      <c r="E433" s="583"/>
      <c r="F433" s="583"/>
      <c r="G433" s="583"/>
      <c r="H433" s="584"/>
      <c r="I433" s="1026" t="s">
        <v>2133</v>
      </c>
      <c r="J433" s="1027" t="s">
        <v>2133</v>
      </c>
      <c r="K433" s="1027" t="s">
        <v>2133</v>
      </c>
      <c r="L433" s="1027" t="s">
        <v>2133</v>
      </c>
      <c r="M433" s="1027" t="s">
        <v>2133</v>
      </c>
      <c r="N433" s="1027" t="s">
        <v>2133</v>
      </c>
      <c r="O433" s="1027" t="s">
        <v>2133</v>
      </c>
      <c r="P433" s="1027" t="s">
        <v>2133</v>
      </c>
      <c r="Q433" s="1027" t="s">
        <v>2133</v>
      </c>
      <c r="R433" s="1027" t="s">
        <v>2133</v>
      </c>
      <c r="S433" s="1027"/>
      <c r="T433" s="1027"/>
      <c r="U433" s="1027"/>
      <c r="V433" s="1027"/>
      <c r="W433" s="1027" t="s">
        <v>2133</v>
      </c>
      <c r="X433" s="1027" t="s">
        <v>2133</v>
      </c>
      <c r="Y433" s="1027" t="s">
        <v>2133</v>
      </c>
      <c r="Z433" s="1027" t="s">
        <v>2133</v>
      </c>
      <c r="AA433" s="1027" t="s">
        <v>2133</v>
      </c>
      <c r="AB433" s="1027" t="s">
        <v>2133</v>
      </c>
      <c r="AC433" s="1027" t="s">
        <v>2133</v>
      </c>
      <c r="AD433" s="1027" t="s">
        <v>2133</v>
      </c>
      <c r="AE433" s="689">
        <v>0</v>
      </c>
      <c r="AF433" s="690">
        <v>0</v>
      </c>
      <c r="AG433" s="541" t="s">
        <v>1056</v>
      </c>
      <c r="AK433" s="777"/>
    </row>
    <row r="434" spans="2:37" s="504" customFormat="1">
      <c r="B434" s="541"/>
      <c r="C434" s="582" t="s">
        <v>332</v>
      </c>
      <c r="D434" s="583"/>
      <c r="E434" s="583"/>
      <c r="F434" s="583"/>
      <c r="G434" s="583"/>
      <c r="H434" s="584"/>
      <c r="I434" s="1026" t="s">
        <v>2134</v>
      </c>
      <c r="J434" s="1027" t="s">
        <v>2134</v>
      </c>
      <c r="K434" s="1027" t="s">
        <v>2134</v>
      </c>
      <c r="L434" s="1027" t="s">
        <v>2134</v>
      </c>
      <c r="M434" s="1027" t="s">
        <v>2134</v>
      </c>
      <c r="N434" s="1027" t="s">
        <v>2134</v>
      </c>
      <c r="O434" s="1027" t="s">
        <v>2134</v>
      </c>
      <c r="P434" s="1027" t="s">
        <v>2134</v>
      </c>
      <c r="Q434" s="1027" t="s">
        <v>2134</v>
      </c>
      <c r="R434" s="1027" t="s">
        <v>2134</v>
      </c>
      <c r="S434" s="1027"/>
      <c r="T434" s="1027"/>
      <c r="U434" s="1027"/>
      <c r="V434" s="1027"/>
      <c r="W434" s="1027" t="s">
        <v>2134</v>
      </c>
      <c r="X434" s="1027" t="s">
        <v>2134</v>
      </c>
      <c r="Y434" s="1027" t="s">
        <v>2134</v>
      </c>
      <c r="Z434" s="1027" t="s">
        <v>2134</v>
      </c>
      <c r="AA434" s="1027" t="s">
        <v>2134</v>
      </c>
      <c r="AB434" s="1027" t="s">
        <v>2134</v>
      </c>
      <c r="AC434" s="1027" t="s">
        <v>2134</v>
      </c>
      <c r="AD434" s="1027" t="s">
        <v>2134</v>
      </c>
      <c r="AE434" s="689">
        <v>0</v>
      </c>
      <c r="AF434" s="690">
        <v>0</v>
      </c>
      <c r="AG434" s="541" t="s">
        <v>1056</v>
      </c>
      <c r="AK434" s="777"/>
    </row>
    <row r="435" spans="2:37" s="504" customFormat="1">
      <c r="B435" s="541"/>
      <c r="C435" s="582" t="s">
        <v>333</v>
      </c>
      <c r="D435" s="583"/>
      <c r="E435" s="583"/>
      <c r="F435" s="583"/>
      <c r="G435" s="583"/>
      <c r="H435" s="584"/>
      <c r="I435" s="1026" t="s">
        <v>2135</v>
      </c>
      <c r="J435" s="1027" t="s">
        <v>2135</v>
      </c>
      <c r="K435" s="1027" t="s">
        <v>2135</v>
      </c>
      <c r="L435" s="1027" t="s">
        <v>2135</v>
      </c>
      <c r="M435" s="1027" t="s">
        <v>2135</v>
      </c>
      <c r="N435" s="1027" t="s">
        <v>2135</v>
      </c>
      <c r="O435" s="1027" t="s">
        <v>2135</v>
      </c>
      <c r="P435" s="1027" t="s">
        <v>2135</v>
      </c>
      <c r="Q435" s="1027" t="s">
        <v>2135</v>
      </c>
      <c r="R435" s="1027" t="s">
        <v>2135</v>
      </c>
      <c r="S435" s="1027"/>
      <c r="T435" s="1027"/>
      <c r="U435" s="1027"/>
      <c r="V435" s="1027"/>
      <c r="W435" s="1027" t="s">
        <v>2135</v>
      </c>
      <c r="X435" s="1027" t="s">
        <v>2135</v>
      </c>
      <c r="Y435" s="1027" t="s">
        <v>2135</v>
      </c>
      <c r="Z435" s="1027" t="s">
        <v>2135</v>
      </c>
      <c r="AA435" s="1027" t="s">
        <v>2135</v>
      </c>
      <c r="AB435" s="1027" t="s">
        <v>2135</v>
      </c>
      <c r="AC435" s="1027" t="s">
        <v>2135</v>
      </c>
      <c r="AD435" s="1027" t="s">
        <v>2135</v>
      </c>
      <c r="AE435" s="689">
        <v>0</v>
      </c>
      <c r="AF435" s="690">
        <v>0</v>
      </c>
      <c r="AG435" s="541" t="s">
        <v>1056</v>
      </c>
      <c r="AK435" s="777"/>
    </row>
    <row r="436" spans="2:37" s="504" customFormat="1">
      <c r="B436" s="541"/>
      <c r="C436" s="582" t="s">
        <v>2136</v>
      </c>
      <c r="D436" s="583"/>
      <c r="E436" s="583"/>
      <c r="F436" s="583"/>
      <c r="G436" s="583"/>
      <c r="H436" s="584"/>
      <c r="I436" s="1026" t="s">
        <v>2137</v>
      </c>
      <c r="J436" s="1027" t="s">
        <v>2137</v>
      </c>
      <c r="K436" s="1027" t="s">
        <v>2137</v>
      </c>
      <c r="L436" s="1027" t="s">
        <v>2137</v>
      </c>
      <c r="M436" s="1027" t="s">
        <v>2137</v>
      </c>
      <c r="N436" s="1027" t="s">
        <v>2137</v>
      </c>
      <c r="O436" s="1027" t="s">
        <v>2137</v>
      </c>
      <c r="P436" s="1027" t="s">
        <v>2137</v>
      </c>
      <c r="Q436" s="1027" t="s">
        <v>2137</v>
      </c>
      <c r="R436" s="1027" t="s">
        <v>2137</v>
      </c>
      <c r="S436" s="1027"/>
      <c r="T436" s="1027"/>
      <c r="U436" s="1027"/>
      <c r="V436" s="1027"/>
      <c r="W436" s="1027" t="s">
        <v>2137</v>
      </c>
      <c r="X436" s="1027" t="s">
        <v>2137</v>
      </c>
      <c r="Y436" s="1027" t="s">
        <v>2137</v>
      </c>
      <c r="Z436" s="1027" t="s">
        <v>2137</v>
      </c>
      <c r="AA436" s="1027" t="s">
        <v>2137</v>
      </c>
      <c r="AB436" s="1027" t="s">
        <v>2137</v>
      </c>
      <c r="AC436" s="1027" t="s">
        <v>2137</v>
      </c>
      <c r="AD436" s="1027" t="s">
        <v>2137</v>
      </c>
      <c r="AE436" s="708">
        <v>0</v>
      </c>
      <c r="AF436" s="721">
        <v>0</v>
      </c>
      <c r="AG436" s="566" t="s">
        <v>1275</v>
      </c>
      <c r="AH436" s="546"/>
      <c r="AK436" s="777"/>
    </row>
    <row r="437" spans="2:37" s="504" customFormat="1">
      <c r="B437" s="541"/>
      <c r="C437" s="542"/>
      <c r="D437" s="543"/>
      <c r="E437" s="543"/>
      <c r="F437" s="543"/>
      <c r="G437" s="543"/>
      <c r="H437" s="544"/>
      <c r="I437" s="993" t="s">
        <v>2138</v>
      </c>
      <c r="J437" s="994" t="s">
        <v>2138</v>
      </c>
      <c r="K437" s="994" t="s">
        <v>2138</v>
      </c>
      <c r="L437" s="994" t="s">
        <v>2138</v>
      </c>
      <c r="M437" s="994" t="s">
        <v>2138</v>
      </c>
      <c r="N437" s="994" t="s">
        <v>2138</v>
      </c>
      <c r="O437" s="994" t="s">
        <v>2138</v>
      </c>
      <c r="P437" s="994" t="s">
        <v>2138</v>
      </c>
      <c r="Q437" s="994" t="s">
        <v>2138</v>
      </c>
      <c r="R437" s="994" t="s">
        <v>2138</v>
      </c>
      <c r="S437" s="994"/>
      <c r="T437" s="994"/>
      <c r="U437" s="994"/>
      <c r="V437" s="994"/>
      <c r="W437" s="994" t="s">
        <v>2138</v>
      </c>
      <c r="X437" s="994" t="s">
        <v>2138</v>
      </c>
      <c r="Y437" s="994" t="s">
        <v>2138</v>
      </c>
      <c r="Z437" s="994" t="s">
        <v>2138</v>
      </c>
      <c r="AA437" s="994" t="s">
        <v>2138</v>
      </c>
      <c r="AB437" s="994" t="s">
        <v>2138</v>
      </c>
      <c r="AC437" s="994" t="s">
        <v>2138</v>
      </c>
      <c r="AD437" s="994" t="s">
        <v>2138</v>
      </c>
      <c r="AE437" s="688">
        <v>0</v>
      </c>
      <c r="AF437" s="693">
        <v>0</v>
      </c>
      <c r="AG437" s="541" t="s">
        <v>1056</v>
      </c>
      <c r="AK437" s="777"/>
    </row>
    <row r="438" spans="2:37" s="504" customFormat="1">
      <c r="B438" s="541"/>
      <c r="C438" s="542" t="s">
        <v>2139</v>
      </c>
      <c r="D438" s="543"/>
      <c r="E438" s="543"/>
      <c r="F438" s="543"/>
      <c r="G438" s="543"/>
      <c r="H438" s="544"/>
      <c r="I438" s="993" t="s">
        <v>2140</v>
      </c>
      <c r="J438" s="994" t="s">
        <v>2140</v>
      </c>
      <c r="K438" s="994" t="s">
        <v>2140</v>
      </c>
      <c r="L438" s="994" t="s">
        <v>2140</v>
      </c>
      <c r="M438" s="994" t="s">
        <v>2140</v>
      </c>
      <c r="N438" s="994" t="s">
        <v>2140</v>
      </c>
      <c r="O438" s="994" t="s">
        <v>2140</v>
      </c>
      <c r="P438" s="994" t="s">
        <v>2140</v>
      </c>
      <c r="Q438" s="994" t="s">
        <v>2140</v>
      </c>
      <c r="R438" s="994" t="s">
        <v>2140</v>
      </c>
      <c r="S438" s="994"/>
      <c r="T438" s="994"/>
      <c r="U438" s="994"/>
      <c r="V438" s="994"/>
      <c r="W438" s="994" t="s">
        <v>2140</v>
      </c>
      <c r="X438" s="994" t="s">
        <v>2140</v>
      </c>
      <c r="Y438" s="994" t="s">
        <v>2140</v>
      </c>
      <c r="Z438" s="994" t="s">
        <v>2140</v>
      </c>
      <c r="AA438" s="994" t="s">
        <v>2140</v>
      </c>
      <c r="AB438" s="994" t="s">
        <v>2140</v>
      </c>
      <c r="AC438" s="994" t="s">
        <v>2140</v>
      </c>
      <c r="AD438" s="994" t="s">
        <v>2140</v>
      </c>
      <c r="AE438" s="687">
        <v>2678</v>
      </c>
      <c r="AF438" s="711">
        <v>3747</v>
      </c>
      <c r="AG438" s="541" t="s">
        <v>1056</v>
      </c>
      <c r="AH438" s="546"/>
      <c r="AK438" s="777"/>
    </row>
    <row r="439" spans="2:37" s="504" customFormat="1">
      <c r="B439" s="541"/>
      <c r="C439" s="548" t="s">
        <v>334</v>
      </c>
      <c r="D439" s="549"/>
      <c r="E439" s="549"/>
      <c r="F439" s="549"/>
      <c r="G439" s="549"/>
      <c r="H439" s="550"/>
      <c r="I439" s="995" t="s">
        <v>2141</v>
      </c>
      <c r="J439" s="996" t="s">
        <v>2141</v>
      </c>
      <c r="K439" s="996" t="s">
        <v>2141</v>
      </c>
      <c r="L439" s="996" t="s">
        <v>2141</v>
      </c>
      <c r="M439" s="996" t="s">
        <v>2141</v>
      </c>
      <c r="N439" s="996" t="s">
        <v>2141</v>
      </c>
      <c r="O439" s="996" t="s">
        <v>2141</v>
      </c>
      <c r="P439" s="996" t="s">
        <v>2141</v>
      </c>
      <c r="Q439" s="996" t="s">
        <v>2141</v>
      </c>
      <c r="R439" s="996" t="s">
        <v>2141</v>
      </c>
      <c r="S439" s="996"/>
      <c r="T439" s="996"/>
      <c r="U439" s="996"/>
      <c r="V439" s="996"/>
      <c r="W439" s="996" t="s">
        <v>2141</v>
      </c>
      <c r="X439" s="996" t="s">
        <v>2141</v>
      </c>
      <c r="Y439" s="996" t="s">
        <v>2141</v>
      </c>
      <c r="Z439" s="996" t="s">
        <v>2141</v>
      </c>
      <c r="AA439" s="996" t="s">
        <v>2141</v>
      </c>
      <c r="AB439" s="996" t="s">
        <v>2141</v>
      </c>
      <c r="AC439" s="996" t="s">
        <v>2141</v>
      </c>
      <c r="AD439" s="996" t="s">
        <v>2141</v>
      </c>
      <c r="AE439" s="688">
        <v>0</v>
      </c>
      <c r="AF439" s="693">
        <v>0</v>
      </c>
      <c r="AG439" s="541" t="s">
        <v>1056</v>
      </c>
      <c r="AK439" s="777"/>
    </row>
    <row r="440" spans="2:37" s="504" customFormat="1">
      <c r="B440" s="541"/>
      <c r="C440" s="548" t="s">
        <v>2142</v>
      </c>
      <c r="D440" s="549"/>
      <c r="E440" s="549"/>
      <c r="F440" s="549"/>
      <c r="G440" s="549"/>
      <c r="H440" s="550"/>
      <c r="I440" s="995" t="s">
        <v>2143</v>
      </c>
      <c r="J440" s="996" t="s">
        <v>2143</v>
      </c>
      <c r="K440" s="996" t="s">
        <v>2143</v>
      </c>
      <c r="L440" s="996" t="s">
        <v>2143</v>
      </c>
      <c r="M440" s="996" t="s">
        <v>2143</v>
      </c>
      <c r="N440" s="996" t="s">
        <v>2143</v>
      </c>
      <c r="O440" s="996" t="s">
        <v>2143</v>
      </c>
      <c r="P440" s="996" t="s">
        <v>2143</v>
      </c>
      <c r="Q440" s="996" t="s">
        <v>2143</v>
      </c>
      <c r="R440" s="996" t="s">
        <v>2143</v>
      </c>
      <c r="S440" s="996"/>
      <c r="T440" s="996"/>
      <c r="U440" s="996"/>
      <c r="V440" s="996"/>
      <c r="W440" s="996" t="s">
        <v>2143</v>
      </c>
      <c r="X440" s="996" t="s">
        <v>2143</v>
      </c>
      <c r="Y440" s="996" t="s">
        <v>2143</v>
      </c>
      <c r="Z440" s="996" t="s">
        <v>2143</v>
      </c>
      <c r="AA440" s="996" t="s">
        <v>2143</v>
      </c>
      <c r="AB440" s="996" t="s">
        <v>2143</v>
      </c>
      <c r="AC440" s="996" t="s">
        <v>2143</v>
      </c>
      <c r="AD440" s="996" t="s">
        <v>2143</v>
      </c>
      <c r="AE440" s="688">
        <v>2678</v>
      </c>
      <c r="AF440" s="693">
        <v>3747</v>
      </c>
      <c r="AG440" s="541" t="s">
        <v>1056</v>
      </c>
      <c r="AH440" s="546"/>
      <c r="AK440" s="777"/>
    </row>
    <row r="441" spans="2:37" s="504" customFormat="1">
      <c r="B441" s="541"/>
      <c r="C441" s="553" t="s">
        <v>335</v>
      </c>
      <c r="D441" s="554"/>
      <c r="E441" s="554"/>
      <c r="F441" s="554"/>
      <c r="G441" s="554"/>
      <c r="H441" s="555"/>
      <c r="I441" s="997" t="s">
        <v>2144</v>
      </c>
      <c r="J441" s="998" t="s">
        <v>2144</v>
      </c>
      <c r="K441" s="998" t="s">
        <v>2144</v>
      </c>
      <c r="L441" s="998" t="s">
        <v>2144</v>
      </c>
      <c r="M441" s="998" t="s">
        <v>2144</v>
      </c>
      <c r="N441" s="998" t="s">
        <v>2144</v>
      </c>
      <c r="O441" s="998" t="s">
        <v>2144</v>
      </c>
      <c r="P441" s="998" t="s">
        <v>2144</v>
      </c>
      <c r="Q441" s="998" t="s">
        <v>2144</v>
      </c>
      <c r="R441" s="998" t="s">
        <v>2144</v>
      </c>
      <c r="S441" s="998"/>
      <c r="T441" s="998"/>
      <c r="U441" s="998"/>
      <c r="V441" s="998"/>
      <c r="W441" s="998" t="s">
        <v>2144</v>
      </c>
      <c r="X441" s="998" t="s">
        <v>2144</v>
      </c>
      <c r="Y441" s="998" t="s">
        <v>2144</v>
      </c>
      <c r="Z441" s="998" t="s">
        <v>2144</v>
      </c>
      <c r="AA441" s="998" t="s">
        <v>2144</v>
      </c>
      <c r="AB441" s="998" t="s">
        <v>2144</v>
      </c>
      <c r="AC441" s="998" t="s">
        <v>2144</v>
      </c>
      <c r="AD441" s="998" t="s">
        <v>2144</v>
      </c>
      <c r="AE441" s="689">
        <v>0</v>
      </c>
      <c r="AF441" s="690">
        <v>1</v>
      </c>
      <c r="AG441" s="541" t="s">
        <v>1056</v>
      </c>
      <c r="AK441" s="777"/>
    </row>
    <row r="442" spans="2:37" s="504" customFormat="1">
      <c r="B442" s="541"/>
      <c r="C442" s="553" t="s">
        <v>2145</v>
      </c>
      <c r="D442" s="554"/>
      <c r="E442" s="554"/>
      <c r="F442" s="554"/>
      <c r="G442" s="554"/>
      <c r="H442" s="555"/>
      <c r="I442" s="997" t="s">
        <v>2146</v>
      </c>
      <c r="J442" s="998" t="s">
        <v>2146</v>
      </c>
      <c r="K442" s="998" t="s">
        <v>2146</v>
      </c>
      <c r="L442" s="998" t="s">
        <v>2146</v>
      </c>
      <c r="M442" s="998" t="s">
        <v>2146</v>
      </c>
      <c r="N442" s="998" t="s">
        <v>2146</v>
      </c>
      <c r="O442" s="998" t="s">
        <v>2146</v>
      </c>
      <c r="P442" s="998" t="s">
        <v>2146</v>
      </c>
      <c r="Q442" s="998" t="s">
        <v>2146</v>
      </c>
      <c r="R442" s="998" t="s">
        <v>2146</v>
      </c>
      <c r="S442" s="998"/>
      <c r="T442" s="998"/>
      <c r="U442" s="998"/>
      <c r="V442" s="998"/>
      <c r="W442" s="998" t="s">
        <v>2146</v>
      </c>
      <c r="X442" s="998" t="s">
        <v>2146</v>
      </c>
      <c r="Y442" s="998" t="s">
        <v>2146</v>
      </c>
      <c r="Z442" s="998" t="s">
        <v>2146</v>
      </c>
      <c r="AA442" s="998" t="s">
        <v>2146</v>
      </c>
      <c r="AB442" s="998" t="s">
        <v>2146</v>
      </c>
      <c r="AC442" s="998" t="s">
        <v>2146</v>
      </c>
      <c r="AD442" s="998" t="s">
        <v>2146</v>
      </c>
      <c r="AE442" s="689">
        <v>2428</v>
      </c>
      <c r="AF442" s="690">
        <v>3027</v>
      </c>
      <c r="AG442" s="541" t="s">
        <v>1056</v>
      </c>
      <c r="AH442" s="546"/>
      <c r="AK442" s="777"/>
    </row>
    <row r="443" spans="2:37" s="504" customFormat="1">
      <c r="B443" s="541" t="s">
        <v>1208</v>
      </c>
      <c r="C443" s="553" t="s">
        <v>336</v>
      </c>
      <c r="D443" s="554"/>
      <c r="E443" s="554"/>
      <c r="F443" s="554"/>
      <c r="G443" s="554"/>
      <c r="H443" s="555"/>
      <c r="I443" s="997" t="s">
        <v>2147</v>
      </c>
      <c r="J443" s="998" t="s">
        <v>2148</v>
      </c>
      <c r="K443" s="998" t="s">
        <v>2148</v>
      </c>
      <c r="L443" s="998" t="s">
        <v>2148</v>
      </c>
      <c r="M443" s="998" t="s">
        <v>2148</v>
      </c>
      <c r="N443" s="998" t="s">
        <v>2148</v>
      </c>
      <c r="O443" s="998" t="s">
        <v>2148</v>
      </c>
      <c r="P443" s="998" t="s">
        <v>2148</v>
      </c>
      <c r="Q443" s="998" t="s">
        <v>2148</v>
      </c>
      <c r="R443" s="998" t="s">
        <v>2148</v>
      </c>
      <c r="S443" s="998"/>
      <c r="T443" s="998"/>
      <c r="U443" s="998"/>
      <c r="V443" s="998"/>
      <c r="W443" s="998" t="s">
        <v>2148</v>
      </c>
      <c r="X443" s="998" t="s">
        <v>2148</v>
      </c>
      <c r="Y443" s="998" t="s">
        <v>2148</v>
      </c>
      <c r="Z443" s="998" t="s">
        <v>2148</v>
      </c>
      <c r="AA443" s="998" t="s">
        <v>2148</v>
      </c>
      <c r="AB443" s="998" t="s">
        <v>2148</v>
      </c>
      <c r="AC443" s="998" t="s">
        <v>2148</v>
      </c>
      <c r="AD443" s="998" t="s">
        <v>2148</v>
      </c>
      <c r="AE443" s="689">
        <v>0</v>
      </c>
      <c r="AF443" s="690">
        <v>0</v>
      </c>
      <c r="AG443" s="541" t="s">
        <v>1056</v>
      </c>
      <c r="AK443" s="777"/>
    </row>
    <row r="444" spans="2:37" s="504" customFormat="1">
      <c r="B444" s="541"/>
      <c r="C444" s="553" t="s">
        <v>2149</v>
      </c>
      <c r="D444" s="554"/>
      <c r="E444" s="554"/>
      <c r="F444" s="554"/>
      <c r="G444" s="554"/>
      <c r="H444" s="555"/>
      <c r="I444" s="997" t="s">
        <v>2150</v>
      </c>
      <c r="J444" s="998" t="s">
        <v>2151</v>
      </c>
      <c r="K444" s="998" t="s">
        <v>2151</v>
      </c>
      <c r="L444" s="998" t="s">
        <v>2151</v>
      </c>
      <c r="M444" s="998" t="s">
        <v>2151</v>
      </c>
      <c r="N444" s="998" t="s">
        <v>2151</v>
      </c>
      <c r="O444" s="998" t="s">
        <v>2151</v>
      </c>
      <c r="P444" s="998" t="s">
        <v>2151</v>
      </c>
      <c r="Q444" s="998" t="s">
        <v>2151</v>
      </c>
      <c r="R444" s="998" t="s">
        <v>2151</v>
      </c>
      <c r="S444" s="998"/>
      <c r="T444" s="998"/>
      <c r="U444" s="998"/>
      <c r="V444" s="998"/>
      <c r="W444" s="998" t="s">
        <v>2151</v>
      </c>
      <c r="X444" s="998" t="s">
        <v>2151</v>
      </c>
      <c r="Y444" s="998" t="s">
        <v>2151</v>
      </c>
      <c r="Z444" s="998" t="s">
        <v>2151</v>
      </c>
      <c r="AA444" s="998" t="s">
        <v>2151</v>
      </c>
      <c r="AB444" s="998" t="s">
        <v>2151</v>
      </c>
      <c r="AC444" s="998" t="s">
        <v>2151</v>
      </c>
      <c r="AD444" s="998" t="s">
        <v>2151</v>
      </c>
      <c r="AE444" s="689">
        <v>2428</v>
      </c>
      <c r="AF444" s="690">
        <v>3027</v>
      </c>
      <c r="AG444" s="541" t="s">
        <v>1056</v>
      </c>
      <c r="AH444" s="546"/>
      <c r="AK444" s="777"/>
    </row>
    <row r="445" spans="2:37" s="504" customFormat="1">
      <c r="B445" s="541" t="s">
        <v>1186</v>
      </c>
      <c r="C445" s="556" t="s">
        <v>337</v>
      </c>
      <c r="D445" s="557"/>
      <c r="E445" s="557"/>
      <c r="F445" s="557"/>
      <c r="G445" s="557"/>
      <c r="H445" s="558"/>
      <c r="I445" s="1012" t="s">
        <v>2152</v>
      </c>
      <c r="J445" s="1013" t="s">
        <v>2153</v>
      </c>
      <c r="K445" s="1013" t="s">
        <v>2153</v>
      </c>
      <c r="L445" s="1013" t="s">
        <v>2153</v>
      </c>
      <c r="M445" s="1013" t="s">
        <v>2153</v>
      </c>
      <c r="N445" s="1013" t="s">
        <v>2153</v>
      </c>
      <c r="O445" s="1013" t="s">
        <v>2153</v>
      </c>
      <c r="P445" s="1013" t="s">
        <v>2153</v>
      </c>
      <c r="Q445" s="1013" t="s">
        <v>2153</v>
      </c>
      <c r="R445" s="1013" t="s">
        <v>2153</v>
      </c>
      <c r="S445" s="1013"/>
      <c r="T445" s="1013"/>
      <c r="U445" s="1013"/>
      <c r="V445" s="1013"/>
      <c r="W445" s="1013" t="s">
        <v>2153</v>
      </c>
      <c r="X445" s="1013" t="s">
        <v>2153</v>
      </c>
      <c r="Y445" s="1013" t="s">
        <v>2153</v>
      </c>
      <c r="Z445" s="1013" t="s">
        <v>2153</v>
      </c>
      <c r="AA445" s="1013" t="s">
        <v>2153</v>
      </c>
      <c r="AB445" s="1013" t="s">
        <v>2153</v>
      </c>
      <c r="AC445" s="1013" t="s">
        <v>2153</v>
      </c>
      <c r="AD445" s="1013" t="s">
        <v>2153</v>
      </c>
      <c r="AE445" s="689">
        <v>0</v>
      </c>
      <c r="AF445" s="690">
        <v>0</v>
      </c>
      <c r="AG445" s="541" t="s">
        <v>1056</v>
      </c>
      <c r="AK445" s="777"/>
    </row>
    <row r="446" spans="2:37" s="504" customFormat="1">
      <c r="B446" s="541"/>
      <c r="C446" s="556" t="s">
        <v>338</v>
      </c>
      <c r="D446" s="557"/>
      <c r="E446" s="557"/>
      <c r="F446" s="557"/>
      <c r="G446" s="557"/>
      <c r="H446" s="558"/>
      <c r="I446" s="1012" t="s">
        <v>2154</v>
      </c>
      <c r="J446" s="1013" t="s">
        <v>2154</v>
      </c>
      <c r="K446" s="1013" t="s">
        <v>2154</v>
      </c>
      <c r="L446" s="1013" t="s">
        <v>2154</v>
      </c>
      <c r="M446" s="1013" t="s">
        <v>2154</v>
      </c>
      <c r="N446" s="1013" t="s">
        <v>2154</v>
      </c>
      <c r="O446" s="1013" t="s">
        <v>2154</v>
      </c>
      <c r="P446" s="1013" t="s">
        <v>2154</v>
      </c>
      <c r="Q446" s="1013" t="s">
        <v>2154</v>
      </c>
      <c r="R446" s="1013" t="s">
        <v>2154</v>
      </c>
      <c r="S446" s="1013"/>
      <c r="T446" s="1013"/>
      <c r="U446" s="1013"/>
      <c r="V446" s="1013"/>
      <c r="W446" s="1013" t="s">
        <v>2154</v>
      </c>
      <c r="X446" s="1013" t="s">
        <v>2154</v>
      </c>
      <c r="Y446" s="1013" t="s">
        <v>2154</v>
      </c>
      <c r="Z446" s="1013" t="s">
        <v>2154</v>
      </c>
      <c r="AA446" s="1013" t="s">
        <v>2154</v>
      </c>
      <c r="AB446" s="1013" t="s">
        <v>2154</v>
      </c>
      <c r="AC446" s="1013" t="s">
        <v>2154</v>
      </c>
      <c r="AD446" s="1013" t="s">
        <v>2154</v>
      </c>
      <c r="AE446" s="689">
        <v>24</v>
      </c>
      <c r="AF446" s="690">
        <v>0</v>
      </c>
      <c r="AG446" s="541" t="s">
        <v>1056</v>
      </c>
      <c r="AK446" s="777"/>
    </row>
    <row r="447" spans="2:37" s="504" customFormat="1">
      <c r="B447" s="541"/>
      <c r="C447" s="556" t="s">
        <v>339</v>
      </c>
      <c r="D447" s="557"/>
      <c r="E447" s="557"/>
      <c r="F447" s="557"/>
      <c r="G447" s="557"/>
      <c r="H447" s="558"/>
      <c r="I447" s="1012" t="s">
        <v>2155</v>
      </c>
      <c r="J447" s="1013" t="s">
        <v>2155</v>
      </c>
      <c r="K447" s="1013" t="s">
        <v>2155</v>
      </c>
      <c r="L447" s="1013" t="s">
        <v>2155</v>
      </c>
      <c r="M447" s="1013" t="s">
        <v>2155</v>
      </c>
      <c r="N447" s="1013" t="s">
        <v>2155</v>
      </c>
      <c r="O447" s="1013" t="s">
        <v>2155</v>
      </c>
      <c r="P447" s="1013" t="s">
        <v>2155</v>
      </c>
      <c r="Q447" s="1013" t="s">
        <v>2155</v>
      </c>
      <c r="R447" s="1013" t="s">
        <v>2155</v>
      </c>
      <c r="S447" s="1013"/>
      <c r="T447" s="1013"/>
      <c r="U447" s="1013"/>
      <c r="V447" s="1013"/>
      <c r="W447" s="1013" t="s">
        <v>2155</v>
      </c>
      <c r="X447" s="1013" t="s">
        <v>2155</v>
      </c>
      <c r="Y447" s="1013" t="s">
        <v>2155</v>
      </c>
      <c r="Z447" s="1013" t="s">
        <v>2155</v>
      </c>
      <c r="AA447" s="1013" t="s">
        <v>2155</v>
      </c>
      <c r="AB447" s="1013" t="s">
        <v>2155</v>
      </c>
      <c r="AC447" s="1013" t="s">
        <v>2155</v>
      </c>
      <c r="AD447" s="1013" t="s">
        <v>2155</v>
      </c>
      <c r="AE447" s="689">
        <v>0</v>
      </c>
      <c r="AF447" s="690">
        <v>0</v>
      </c>
      <c r="AG447" s="541" t="s">
        <v>1056</v>
      </c>
      <c r="AK447" s="777"/>
    </row>
    <row r="448" spans="2:37" s="504" customFormat="1">
      <c r="B448" s="541"/>
      <c r="C448" s="556" t="s">
        <v>340</v>
      </c>
      <c r="D448" s="557"/>
      <c r="E448" s="557"/>
      <c r="F448" s="557"/>
      <c r="G448" s="557"/>
      <c r="H448" s="558"/>
      <c r="I448" s="1012" t="s">
        <v>2156</v>
      </c>
      <c r="J448" s="1013" t="s">
        <v>2156</v>
      </c>
      <c r="K448" s="1013" t="s">
        <v>2156</v>
      </c>
      <c r="L448" s="1013" t="s">
        <v>2156</v>
      </c>
      <c r="M448" s="1013" t="s">
        <v>2156</v>
      </c>
      <c r="N448" s="1013" t="s">
        <v>2156</v>
      </c>
      <c r="O448" s="1013" t="s">
        <v>2156</v>
      </c>
      <c r="P448" s="1013" t="s">
        <v>2156</v>
      </c>
      <c r="Q448" s="1013" t="s">
        <v>2156</v>
      </c>
      <c r="R448" s="1013" t="s">
        <v>2156</v>
      </c>
      <c r="S448" s="1013"/>
      <c r="T448" s="1013"/>
      <c r="U448" s="1013"/>
      <c r="V448" s="1013"/>
      <c r="W448" s="1013" t="s">
        <v>2156</v>
      </c>
      <c r="X448" s="1013" t="s">
        <v>2156</v>
      </c>
      <c r="Y448" s="1013" t="s">
        <v>2156</v>
      </c>
      <c r="Z448" s="1013" t="s">
        <v>2156</v>
      </c>
      <c r="AA448" s="1013" t="s">
        <v>2156</v>
      </c>
      <c r="AB448" s="1013" t="s">
        <v>2156</v>
      </c>
      <c r="AC448" s="1013" t="s">
        <v>2156</v>
      </c>
      <c r="AD448" s="1013" t="s">
        <v>2156</v>
      </c>
      <c r="AE448" s="689">
        <v>0</v>
      </c>
      <c r="AF448" s="690">
        <v>0</v>
      </c>
      <c r="AG448" s="541" t="s">
        <v>1056</v>
      </c>
      <c r="AK448" s="777"/>
    </row>
    <row r="449" spans="2:37" s="504" customFormat="1">
      <c r="B449" s="541"/>
      <c r="C449" s="556" t="s">
        <v>341</v>
      </c>
      <c r="D449" s="557"/>
      <c r="E449" s="557"/>
      <c r="F449" s="557"/>
      <c r="G449" s="557"/>
      <c r="H449" s="558"/>
      <c r="I449" s="1012" t="s">
        <v>2157</v>
      </c>
      <c r="J449" s="1013" t="s">
        <v>2158</v>
      </c>
      <c r="K449" s="1013" t="s">
        <v>2158</v>
      </c>
      <c r="L449" s="1013" t="s">
        <v>2158</v>
      </c>
      <c r="M449" s="1013" t="s">
        <v>2158</v>
      </c>
      <c r="N449" s="1013" t="s">
        <v>2158</v>
      </c>
      <c r="O449" s="1013" t="s">
        <v>2158</v>
      </c>
      <c r="P449" s="1013" t="s">
        <v>2158</v>
      </c>
      <c r="Q449" s="1013" t="s">
        <v>2158</v>
      </c>
      <c r="R449" s="1013" t="s">
        <v>2158</v>
      </c>
      <c r="S449" s="1013"/>
      <c r="T449" s="1013"/>
      <c r="U449" s="1013"/>
      <c r="V449" s="1013"/>
      <c r="W449" s="1013" t="s">
        <v>2158</v>
      </c>
      <c r="X449" s="1013" t="s">
        <v>2158</v>
      </c>
      <c r="Y449" s="1013" t="s">
        <v>2158</v>
      </c>
      <c r="Z449" s="1013" t="s">
        <v>2158</v>
      </c>
      <c r="AA449" s="1013" t="s">
        <v>2158</v>
      </c>
      <c r="AB449" s="1013" t="s">
        <v>2158</v>
      </c>
      <c r="AC449" s="1013" t="s">
        <v>2158</v>
      </c>
      <c r="AD449" s="1013" t="s">
        <v>2158</v>
      </c>
      <c r="AE449" s="689">
        <v>0</v>
      </c>
      <c r="AF449" s="690">
        <v>0</v>
      </c>
      <c r="AG449" s="541" t="s">
        <v>1056</v>
      </c>
      <c r="AK449" s="777"/>
    </row>
    <row r="450" spans="2:37" s="504" customFormat="1">
      <c r="B450" s="541"/>
      <c r="C450" s="556" t="s">
        <v>342</v>
      </c>
      <c r="D450" s="557"/>
      <c r="E450" s="557"/>
      <c r="F450" s="557"/>
      <c r="G450" s="557"/>
      <c r="H450" s="558"/>
      <c r="I450" s="1012" t="s">
        <v>2159</v>
      </c>
      <c r="J450" s="1013" t="s">
        <v>2159</v>
      </c>
      <c r="K450" s="1013" t="s">
        <v>2159</v>
      </c>
      <c r="L450" s="1013" t="s">
        <v>2159</v>
      </c>
      <c r="M450" s="1013" t="s">
        <v>2159</v>
      </c>
      <c r="N450" s="1013" t="s">
        <v>2159</v>
      </c>
      <c r="O450" s="1013" t="s">
        <v>2159</v>
      </c>
      <c r="P450" s="1013" t="s">
        <v>2159</v>
      </c>
      <c r="Q450" s="1013" t="s">
        <v>2159</v>
      </c>
      <c r="R450" s="1013" t="s">
        <v>2159</v>
      </c>
      <c r="S450" s="1013"/>
      <c r="T450" s="1013"/>
      <c r="U450" s="1013"/>
      <c r="V450" s="1013"/>
      <c r="W450" s="1013" t="s">
        <v>2159</v>
      </c>
      <c r="X450" s="1013" t="s">
        <v>2159</v>
      </c>
      <c r="Y450" s="1013" t="s">
        <v>2159</v>
      </c>
      <c r="Z450" s="1013" t="s">
        <v>2159</v>
      </c>
      <c r="AA450" s="1013" t="s">
        <v>2159</v>
      </c>
      <c r="AB450" s="1013" t="s">
        <v>2159</v>
      </c>
      <c r="AC450" s="1013" t="s">
        <v>2159</v>
      </c>
      <c r="AD450" s="1013" t="s">
        <v>2159</v>
      </c>
      <c r="AE450" s="689">
        <v>1467</v>
      </c>
      <c r="AF450" s="690">
        <v>1426</v>
      </c>
      <c r="AG450" s="541" t="s">
        <v>1056</v>
      </c>
      <c r="AK450" s="777"/>
    </row>
    <row r="451" spans="2:37" s="504" customFormat="1">
      <c r="B451" s="541"/>
      <c r="C451" s="556" t="s">
        <v>343</v>
      </c>
      <c r="D451" s="557"/>
      <c r="E451" s="557"/>
      <c r="F451" s="557"/>
      <c r="G451" s="557"/>
      <c r="H451" s="558"/>
      <c r="I451" s="1012" t="s">
        <v>2160</v>
      </c>
      <c r="J451" s="1013" t="s">
        <v>2160</v>
      </c>
      <c r="K451" s="1013" t="s">
        <v>2160</v>
      </c>
      <c r="L451" s="1013" t="s">
        <v>2160</v>
      </c>
      <c r="M451" s="1013" t="s">
        <v>2160</v>
      </c>
      <c r="N451" s="1013" t="s">
        <v>2160</v>
      </c>
      <c r="O451" s="1013" t="s">
        <v>2160</v>
      </c>
      <c r="P451" s="1013" t="s">
        <v>2160</v>
      </c>
      <c r="Q451" s="1013" t="s">
        <v>2160</v>
      </c>
      <c r="R451" s="1013" t="s">
        <v>2160</v>
      </c>
      <c r="S451" s="1013"/>
      <c r="T451" s="1013"/>
      <c r="U451" s="1013"/>
      <c r="V451" s="1013"/>
      <c r="W451" s="1013" t="s">
        <v>2160</v>
      </c>
      <c r="X451" s="1013" t="s">
        <v>2160</v>
      </c>
      <c r="Y451" s="1013" t="s">
        <v>2160</v>
      </c>
      <c r="Z451" s="1013" t="s">
        <v>2160</v>
      </c>
      <c r="AA451" s="1013" t="s">
        <v>2160</v>
      </c>
      <c r="AB451" s="1013" t="s">
        <v>2160</v>
      </c>
      <c r="AC451" s="1013" t="s">
        <v>2160</v>
      </c>
      <c r="AD451" s="1013" t="s">
        <v>2160</v>
      </c>
      <c r="AE451" s="689">
        <v>937</v>
      </c>
      <c r="AF451" s="690">
        <v>1601</v>
      </c>
      <c r="AG451" s="541" t="s">
        <v>1056</v>
      </c>
      <c r="AK451" s="777"/>
    </row>
    <row r="452" spans="2:37" s="504" customFormat="1">
      <c r="B452" s="541"/>
      <c r="C452" s="553" t="s">
        <v>2161</v>
      </c>
      <c r="D452" s="554"/>
      <c r="E452" s="554"/>
      <c r="F452" s="554"/>
      <c r="G452" s="554"/>
      <c r="H452" s="555"/>
      <c r="I452" s="997" t="s">
        <v>2162</v>
      </c>
      <c r="J452" s="998" t="s">
        <v>2163</v>
      </c>
      <c r="K452" s="998" t="s">
        <v>2163</v>
      </c>
      <c r="L452" s="998" t="s">
        <v>2163</v>
      </c>
      <c r="M452" s="998" t="s">
        <v>2163</v>
      </c>
      <c r="N452" s="998" t="s">
        <v>2163</v>
      </c>
      <c r="O452" s="998" t="s">
        <v>2163</v>
      </c>
      <c r="P452" s="998" t="s">
        <v>2163</v>
      </c>
      <c r="Q452" s="998" t="s">
        <v>2163</v>
      </c>
      <c r="R452" s="998" t="s">
        <v>2163</v>
      </c>
      <c r="S452" s="998"/>
      <c r="T452" s="998"/>
      <c r="U452" s="998"/>
      <c r="V452" s="998"/>
      <c r="W452" s="998" t="s">
        <v>2163</v>
      </c>
      <c r="X452" s="998" t="s">
        <v>2163</v>
      </c>
      <c r="Y452" s="998" t="s">
        <v>2163</v>
      </c>
      <c r="Z452" s="998" t="s">
        <v>2163</v>
      </c>
      <c r="AA452" s="998" t="s">
        <v>2163</v>
      </c>
      <c r="AB452" s="998" t="s">
        <v>2163</v>
      </c>
      <c r="AC452" s="998" t="s">
        <v>2163</v>
      </c>
      <c r="AD452" s="998" t="s">
        <v>2163</v>
      </c>
      <c r="AE452" s="689">
        <v>229</v>
      </c>
      <c r="AF452" s="690">
        <v>486</v>
      </c>
      <c r="AG452" s="541" t="s">
        <v>1056</v>
      </c>
      <c r="AH452" s="546"/>
      <c r="AK452" s="777"/>
    </row>
    <row r="453" spans="2:37" s="504" customFormat="1">
      <c r="B453" s="541" t="s">
        <v>1208</v>
      </c>
      <c r="C453" s="553" t="s">
        <v>344</v>
      </c>
      <c r="D453" s="554"/>
      <c r="E453" s="554"/>
      <c r="F453" s="554"/>
      <c r="G453" s="554"/>
      <c r="H453" s="555"/>
      <c r="I453" s="997" t="s">
        <v>2164</v>
      </c>
      <c r="J453" s="998" t="s">
        <v>2165</v>
      </c>
      <c r="K453" s="998" t="s">
        <v>2165</v>
      </c>
      <c r="L453" s="998" t="s">
        <v>2165</v>
      </c>
      <c r="M453" s="998" t="s">
        <v>2165</v>
      </c>
      <c r="N453" s="998" t="s">
        <v>2165</v>
      </c>
      <c r="O453" s="998" t="s">
        <v>2165</v>
      </c>
      <c r="P453" s="998" t="s">
        <v>2165</v>
      </c>
      <c r="Q453" s="998" t="s">
        <v>2165</v>
      </c>
      <c r="R453" s="998" t="s">
        <v>2165</v>
      </c>
      <c r="S453" s="998"/>
      <c r="T453" s="998"/>
      <c r="U453" s="998"/>
      <c r="V453" s="998"/>
      <c r="W453" s="998" t="s">
        <v>2165</v>
      </c>
      <c r="X453" s="998" t="s">
        <v>2165</v>
      </c>
      <c r="Y453" s="998" t="s">
        <v>2165</v>
      </c>
      <c r="Z453" s="998" t="s">
        <v>2165</v>
      </c>
      <c r="AA453" s="998" t="s">
        <v>2165</v>
      </c>
      <c r="AB453" s="998" t="s">
        <v>2165</v>
      </c>
      <c r="AC453" s="998" t="s">
        <v>2165</v>
      </c>
      <c r="AD453" s="998" t="s">
        <v>2165</v>
      </c>
      <c r="AE453" s="689">
        <v>0</v>
      </c>
      <c r="AF453" s="690">
        <v>0</v>
      </c>
      <c r="AG453" s="541" t="s">
        <v>1056</v>
      </c>
      <c r="AK453" s="777"/>
    </row>
    <row r="454" spans="2:37" s="504" customFormat="1">
      <c r="B454" s="541"/>
      <c r="C454" s="553" t="s">
        <v>2166</v>
      </c>
      <c r="D454" s="554"/>
      <c r="E454" s="554"/>
      <c r="F454" s="554"/>
      <c r="G454" s="554"/>
      <c r="H454" s="555"/>
      <c r="I454" s="997" t="s">
        <v>2167</v>
      </c>
      <c r="J454" s="998" t="s">
        <v>2168</v>
      </c>
      <c r="K454" s="998" t="s">
        <v>2168</v>
      </c>
      <c r="L454" s="998" t="s">
        <v>2168</v>
      </c>
      <c r="M454" s="998" t="s">
        <v>2168</v>
      </c>
      <c r="N454" s="998" t="s">
        <v>2168</v>
      </c>
      <c r="O454" s="998" t="s">
        <v>2168</v>
      </c>
      <c r="P454" s="998" t="s">
        <v>2168</v>
      </c>
      <c r="Q454" s="998" t="s">
        <v>2168</v>
      </c>
      <c r="R454" s="998" t="s">
        <v>2168</v>
      </c>
      <c r="S454" s="998"/>
      <c r="T454" s="998"/>
      <c r="U454" s="998"/>
      <c r="V454" s="998"/>
      <c r="W454" s="998" t="s">
        <v>2168</v>
      </c>
      <c r="X454" s="998" t="s">
        <v>2168</v>
      </c>
      <c r="Y454" s="998" t="s">
        <v>2168</v>
      </c>
      <c r="Z454" s="998" t="s">
        <v>2168</v>
      </c>
      <c r="AA454" s="998" t="s">
        <v>2168</v>
      </c>
      <c r="AB454" s="998" t="s">
        <v>2168</v>
      </c>
      <c r="AC454" s="998" t="s">
        <v>2168</v>
      </c>
      <c r="AD454" s="998" t="s">
        <v>2168</v>
      </c>
      <c r="AE454" s="689">
        <v>229</v>
      </c>
      <c r="AF454" s="690">
        <v>486</v>
      </c>
      <c r="AG454" s="541" t="s">
        <v>1056</v>
      </c>
      <c r="AH454" s="546"/>
      <c r="AK454" s="777"/>
    </row>
    <row r="455" spans="2:37" s="504" customFormat="1">
      <c r="B455" s="541" t="s">
        <v>1186</v>
      </c>
      <c r="C455" s="556" t="s">
        <v>345</v>
      </c>
      <c r="D455" s="557"/>
      <c r="E455" s="557"/>
      <c r="F455" s="557"/>
      <c r="G455" s="557"/>
      <c r="H455" s="558"/>
      <c r="I455" s="1012" t="s">
        <v>2169</v>
      </c>
      <c r="J455" s="1013" t="s">
        <v>2170</v>
      </c>
      <c r="K455" s="1013" t="s">
        <v>2170</v>
      </c>
      <c r="L455" s="1013" t="s">
        <v>2170</v>
      </c>
      <c r="M455" s="1013" t="s">
        <v>2170</v>
      </c>
      <c r="N455" s="1013" t="s">
        <v>2170</v>
      </c>
      <c r="O455" s="1013" t="s">
        <v>2170</v>
      </c>
      <c r="P455" s="1013" t="s">
        <v>2170</v>
      </c>
      <c r="Q455" s="1013" t="s">
        <v>2170</v>
      </c>
      <c r="R455" s="1013" t="s">
        <v>2170</v>
      </c>
      <c r="S455" s="1013"/>
      <c r="T455" s="1013"/>
      <c r="U455" s="1013"/>
      <c r="V455" s="1013"/>
      <c r="W455" s="1013" t="s">
        <v>2170</v>
      </c>
      <c r="X455" s="1013" t="s">
        <v>2170</v>
      </c>
      <c r="Y455" s="1013" t="s">
        <v>2170</v>
      </c>
      <c r="Z455" s="1013" t="s">
        <v>2170</v>
      </c>
      <c r="AA455" s="1013" t="s">
        <v>2170</v>
      </c>
      <c r="AB455" s="1013" t="s">
        <v>2170</v>
      </c>
      <c r="AC455" s="1013" t="s">
        <v>2170</v>
      </c>
      <c r="AD455" s="1013" t="s">
        <v>2170</v>
      </c>
      <c r="AE455" s="689">
        <v>0</v>
      </c>
      <c r="AF455" s="690">
        <v>0</v>
      </c>
      <c r="AG455" s="541" t="s">
        <v>1056</v>
      </c>
      <c r="AK455" s="777"/>
    </row>
    <row r="456" spans="2:37" s="504" customFormat="1">
      <c r="B456" s="541"/>
      <c r="C456" s="556" t="s">
        <v>346</v>
      </c>
      <c r="D456" s="557"/>
      <c r="E456" s="557"/>
      <c r="F456" s="557"/>
      <c r="G456" s="557"/>
      <c r="H456" s="558"/>
      <c r="I456" s="1012" t="s">
        <v>2171</v>
      </c>
      <c r="J456" s="1013" t="s">
        <v>2171</v>
      </c>
      <c r="K456" s="1013" t="s">
        <v>2171</v>
      </c>
      <c r="L456" s="1013" t="s">
        <v>2171</v>
      </c>
      <c r="M456" s="1013" t="s">
        <v>2171</v>
      </c>
      <c r="N456" s="1013" t="s">
        <v>2171</v>
      </c>
      <c r="O456" s="1013" t="s">
        <v>2171</v>
      </c>
      <c r="P456" s="1013" t="s">
        <v>2171</v>
      </c>
      <c r="Q456" s="1013" t="s">
        <v>2171</v>
      </c>
      <c r="R456" s="1013" t="s">
        <v>2171</v>
      </c>
      <c r="S456" s="1013"/>
      <c r="T456" s="1013"/>
      <c r="U456" s="1013"/>
      <c r="V456" s="1013"/>
      <c r="W456" s="1013" t="s">
        <v>2171</v>
      </c>
      <c r="X456" s="1013" t="s">
        <v>2171</v>
      </c>
      <c r="Y456" s="1013" t="s">
        <v>2171</v>
      </c>
      <c r="Z456" s="1013" t="s">
        <v>2171</v>
      </c>
      <c r="AA456" s="1013" t="s">
        <v>2171</v>
      </c>
      <c r="AB456" s="1013" t="s">
        <v>2171</v>
      </c>
      <c r="AC456" s="1013" t="s">
        <v>2171</v>
      </c>
      <c r="AD456" s="1013" t="s">
        <v>2171</v>
      </c>
      <c r="AE456" s="689">
        <v>0</v>
      </c>
      <c r="AF456" s="690">
        <v>0</v>
      </c>
      <c r="AG456" s="541" t="s">
        <v>1056</v>
      </c>
      <c r="AK456" s="777"/>
    </row>
    <row r="457" spans="2:37" s="504" customFormat="1">
      <c r="B457" s="541"/>
      <c r="C457" s="556" t="s">
        <v>347</v>
      </c>
      <c r="D457" s="557"/>
      <c r="E457" s="557"/>
      <c r="F457" s="557"/>
      <c r="G457" s="557"/>
      <c r="H457" s="558"/>
      <c r="I457" s="1012" t="s">
        <v>2172</v>
      </c>
      <c r="J457" s="1013" t="s">
        <v>2172</v>
      </c>
      <c r="K457" s="1013" t="s">
        <v>2172</v>
      </c>
      <c r="L457" s="1013" t="s">
        <v>2172</v>
      </c>
      <c r="M457" s="1013" t="s">
        <v>2172</v>
      </c>
      <c r="N457" s="1013" t="s">
        <v>2172</v>
      </c>
      <c r="O457" s="1013" t="s">
        <v>2172</v>
      </c>
      <c r="P457" s="1013" t="s">
        <v>2172</v>
      </c>
      <c r="Q457" s="1013" t="s">
        <v>2172</v>
      </c>
      <c r="R457" s="1013" t="s">
        <v>2172</v>
      </c>
      <c r="S457" s="1013"/>
      <c r="T457" s="1013"/>
      <c r="U457" s="1013"/>
      <c r="V457" s="1013"/>
      <c r="W457" s="1013" t="s">
        <v>2172</v>
      </c>
      <c r="X457" s="1013" t="s">
        <v>2172</v>
      </c>
      <c r="Y457" s="1013" t="s">
        <v>2172</v>
      </c>
      <c r="Z457" s="1013" t="s">
        <v>2172</v>
      </c>
      <c r="AA457" s="1013" t="s">
        <v>2172</v>
      </c>
      <c r="AB457" s="1013" t="s">
        <v>2172</v>
      </c>
      <c r="AC457" s="1013" t="s">
        <v>2172</v>
      </c>
      <c r="AD457" s="1013" t="s">
        <v>2172</v>
      </c>
      <c r="AE457" s="689">
        <v>0</v>
      </c>
      <c r="AF457" s="690">
        <v>0</v>
      </c>
      <c r="AG457" s="541" t="s">
        <v>1056</v>
      </c>
      <c r="AK457" s="777"/>
    </row>
    <row r="458" spans="2:37" s="504" customFormat="1">
      <c r="B458" s="541"/>
      <c r="C458" s="556" t="s">
        <v>348</v>
      </c>
      <c r="D458" s="557"/>
      <c r="E458" s="557"/>
      <c r="F458" s="557"/>
      <c r="G458" s="557"/>
      <c r="H458" s="558"/>
      <c r="I458" s="1012" t="s">
        <v>2173</v>
      </c>
      <c r="J458" s="1013" t="s">
        <v>2173</v>
      </c>
      <c r="K458" s="1013" t="s">
        <v>2173</v>
      </c>
      <c r="L458" s="1013" t="s">
        <v>2173</v>
      </c>
      <c r="M458" s="1013" t="s">
        <v>2173</v>
      </c>
      <c r="N458" s="1013" t="s">
        <v>2173</v>
      </c>
      <c r="O458" s="1013" t="s">
        <v>2173</v>
      </c>
      <c r="P458" s="1013" t="s">
        <v>2173</v>
      </c>
      <c r="Q458" s="1013" t="s">
        <v>2173</v>
      </c>
      <c r="R458" s="1013" t="s">
        <v>2173</v>
      </c>
      <c r="S458" s="1013"/>
      <c r="T458" s="1013"/>
      <c r="U458" s="1013"/>
      <c r="V458" s="1013"/>
      <c r="W458" s="1013" t="s">
        <v>2173</v>
      </c>
      <c r="X458" s="1013" t="s">
        <v>2173</v>
      </c>
      <c r="Y458" s="1013" t="s">
        <v>2173</v>
      </c>
      <c r="Z458" s="1013" t="s">
        <v>2173</v>
      </c>
      <c r="AA458" s="1013" t="s">
        <v>2173</v>
      </c>
      <c r="AB458" s="1013" t="s">
        <v>2173</v>
      </c>
      <c r="AC458" s="1013" t="s">
        <v>2173</v>
      </c>
      <c r="AD458" s="1013" t="s">
        <v>2173</v>
      </c>
      <c r="AE458" s="689">
        <v>0</v>
      </c>
      <c r="AF458" s="690">
        <v>0</v>
      </c>
      <c r="AG458" s="541" t="s">
        <v>1056</v>
      </c>
      <c r="AK458" s="777"/>
    </row>
    <row r="459" spans="2:37" s="504" customFormat="1">
      <c r="B459" s="541"/>
      <c r="C459" s="556" t="s">
        <v>349</v>
      </c>
      <c r="D459" s="557"/>
      <c r="E459" s="557"/>
      <c r="F459" s="557"/>
      <c r="G459" s="557"/>
      <c r="H459" s="558"/>
      <c r="I459" s="1012" t="s">
        <v>2174</v>
      </c>
      <c r="J459" s="1013" t="s">
        <v>2175</v>
      </c>
      <c r="K459" s="1013" t="s">
        <v>2175</v>
      </c>
      <c r="L459" s="1013" t="s">
        <v>2175</v>
      </c>
      <c r="M459" s="1013" t="s">
        <v>2175</v>
      </c>
      <c r="N459" s="1013" t="s">
        <v>2175</v>
      </c>
      <c r="O459" s="1013" t="s">
        <v>2175</v>
      </c>
      <c r="P459" s="1013" t="s">
        <v>2175</v>
      </c>
      <c r="Q459" s="1013" t="s">
        <v>2175</v>
      </c>
      <c r="R459" s="1013" t="s">
        <v>2175</v>
      </c>
      <c r="S459" s="1013"/>
      <c r="T459" s="1013"/>
      <c r="U459" s="1013"/>
      <c r="V459" s="1013"/>
      <c r="W459" s="1013" t="s">
        <v>2175</v>
      </c>
      <c r="X459" s="1013" t="s">
        <v>2175</v>
      </c>
      <c r="Y459" s="1013" t="s">
        <v>2175</v>
      </c>
      <c r="Z459" s="1013" t="s">
        <v>2175</v>
      </c>
      <c r="AA459" s="1013" t="s">
        <v>2175</v>
      </c>
      <c r="AB459" s="1013" t="s">
        <v>2175</v>
      </c>
      <c r="AC459" s="1013" t="s">
        <v>2175</v>
      </c>
      <c r="AD459" s="1013" t="s">
        <v>2175</v>
      </c>
      <c r="AE459" s="689">
        <v>0</v>
      </c>
      <c r="AF459" s="690">
        <v>0</v>
      </c>
      <c r="AG459" s="541" t="s">
        <v>1056</v>
      </c>
      <c r="AK459" s="777"/>
    </row>
    <row r="460" spans="2:37" s="504" customFormat="1">
      <c r="B460" s="541"/>
      <c r="C460" s="556" t="s">
        <v>350</v>
      </c>
      <c r="D460" s="557"/>
      <c r="E460" s="557"/>
      <c r="F460" s="557"/>
      <c r="G460" s="557"/>
      <c r="H460" s="558"/>
      <c r="I460" s="1012" t="s">
        <v>2176</v>
      </c>
      <c r="J460" s="1013" t="s">
        <v>2176</v>
      </c>
      <c r="K460" s="1013" t="s">
        <v>2176</v>
      </c>
      <c r="L460" s="1013" t="s">
        <v>2176</v>
      </c>
      <c r="M460" s="1013" t="s">
        <v>2176</v>
      </c>
      <c r="N460" s="1013" t="s">
        <v>2176</v>
      </c>
      <c r="O460" s="1013" t="s">
        <v>2176</v>
      </c>
      <c r="P460" s="1013" t="s">
        <v>2176</v>
      </c>
      <c r="Q460" s="1013" t="s">
        <v>2176</v>
      </c>
      <c r="R460" s="1013" t="s">
        <v>2176</v>
      </c>
      <c r="S460" s="1013"/>
      <c r="T460" s="1013"/>
      <c r="U460" s="1013"/>
      <c r="V460" s="1013"/>
      <c r="W460" s="1013" t="s">
        <v>2176</v>
      </c>
      <c r="X460" s="1013" t="s">
        <v>2176</v>
      </c>
      <c r="Y460" s="1013" t="s">
        <v>2176</v>
      </c>
      <c r="Z460" s="1013" t="s">
        <v>2176</v>
      </c>
      <c r="AA460" s="1013" t="s">
        <v>2176</v>
      </c>
      <c r="AB460" s="1013" t="s">
        <v>2176</v>
      </c>
      <c r="AC460" s="1013" t="s">
        <v>2176</v>
      </c>
      <c r="AD460" s="1013" t="s">
        <v>2176</v>
      </c>
      <c r="AE460" s="689">
        <v>229</v>
      </c>
      <c r="AF460" s="690">
        <v>486</v>
      </c>
      <c r="AG460" s="541" t="s">
        <v>1056</v>
      </c>
      <c r="AK460" s="777"/>
    </row>
    <row r="461" spans="2:37" s="504" customFormat="1">
      <c r="B461" s="541"/>
      <c r="C461" s="556" t="s">
        <v>351</v>
      </c>
      <c r="D461" s="557"/>
      <c r="E461" s="557"/>
      <c r="F461" s="557"/>
      <c r="G461" s="557"/>
      <c r="H461" s="558"/>
      <c r="I461" s="1012" t="s">
        <v>2177</v>
      </c>
      <c r="J461" s="1013" t="s">
        <v>2178</v>
      </c>
      <c r="K461" s="1013" t="s">
        <v>2178</v>
      </c>
      <c r="L461" s="1013" t="s">
        <v>2178</v>
      </c>
      <c r="M461" s="1013" t="s">
        <v>2178</v>
      </c>
      <c r="N461" s="1013" t="s">
        <v>2178</v>
      </c>
      <c r="O461" s="1013" t="s">
        <v>2178</v>
      </c>
      <c r="P461" s="1013" t="s">
        <v>2178</v>
      </c>
      <c r="Q461" s="1013" t="s">
        <v>2178</v>
      </c>
      <c r="R461" s="1013" t="s">
        <v>2178</v>
      </c>
      <c r="S461" s="1013"/>
      <c r="T461" s="1013"/>
      <c r="U461" s="1013"/>
      <c r="V461" s="1013"/>
      <c r="W461" s="1013" t="s">
        <v>2178</v>
      </c>
      <c r="X461" s="1013" t="s">
        <v>2178</v>
      </c>
      <c r="Y461" s="1013" t="s">
        <v>2178</v>
      </c>
      <c r="Z461" s="1013" t="s">
        <v>2178</v>
      </c>
      <c r="AA461" s="1013" t="s">
        <v>2178</v>
      </c>
      <c r="AB461" s="1013" t="s">
        <v>2178</v>
      </c>
      <c r="AC461" s="1013" t="s">
        <v>2178</v>
      </c>
      <c r="AD461" s="1013" t="s">
        <v>2178</v>
      </c>
      <c r="AE461" s="689">
        <v>0</v>
      </c>
      <c r="AF461" s="690">
        <v>0</v>
      </c>
      <c r="AG461" s="541" t="s">
        <v>1056</v>
      </c>
      <c r="AK461" s="777"/>
    </row>
    <row r="462" spans="2:37" s="504" customFormat="1">
      <c r="B462" s="541"/>
      <c r="C462" s="553" t="s">
        <v>352</v>
      </c>
      <c r="D462" s="554"/>
      <c r="E462" s="554"/>
      <c r="F462" s="554"/>
      <c r="G462" s="554"/>
      <c r="H462" s="555"/>
      <c r="I462" s="997" t="s">
        <v>2179</v>
      </c>
      <c r="J462" s="998" t="s">
        <v>2179</v>
      </c>
      <c r="K462" s="998" t="s">
        <v>2179</v>
      </c>
      <c r="L462" s="998" t="s">
        <v>2179</v>
      </c>
      <c r="M462" s="998" t="s">
        <v>2179</v>
      </c>
      <c r="N462" s="998" t="s">
        <v>2179</v>
      </c>
      <c r="O462" s="998" t="s">
        <v>2179</v>
      </c>
      <c r="P462" s="998" t="s">
        <v>2179</v>
      </c>
      <c r="Q462" s="998" t="s">
        <v>2179</v>
      </c>
      <c r="R462" s="998" t="s">
        <v>2179</v>
      </c>
      <c r="S462" s="998"/>
      <c r="T462" s="998"/>
      <c r="U462" s="998"/>
      <c r="V462" s="998"/>
      <c r="W462" s="998" t="s">
        <v>2179</v>
      </c>
      <c r="X462" s="998" t="s">
        <v>2179</v>
      </c>
      <c r="Y462" s="998" t="s">
        <v>2179</v>
      </c>
      <c r="Z462" s="998" t="s">
        <v>2179</v>
      </c>
      <c r="AA462" s="998" t="s">
        <v>2179</v>
      </c>
      <c r="AB462" s="998" t="s">
        <v>2179</v>
      </c>
      <c r="AC462" s="998" t="s">
        <v>2179</v>
      </c>
      <c r="AD462" s="998" t="s">
        <v>2179</v>
      </c>
      <c r="AE462" s="689">
        <v>21</v>
      </c>
      <c r="AF462" s="690">
        <v>233</v>
      </c>
      <c r="AG462" s="541" t="s">
        <v>1056</v>
      </c>
      <c r="AK462" s="777"/>
    </row>
    <row r="463" spans="2:37" s="504" customFormat="1">
      <c r="B463" s="541"/>
      <c r="C463" s="542" t="s">
        <v>2180</v>
      </c>
      <c r="D463" s="543"/>
      <c r="E463" s="543"/>
      <c r="F463" s="543"/>
      <c r="G463" s="543"/>
      <c r="H463" s="544"/>
      <c r="I463" s="993" t="s">
        <v>2181</v>
      </c>
      <c r="J463" s="994" t="s">
        <v>2181</v>
      </c>
      <c r="K463" s="994" t="s">
        <v>2181</v>
      </c>
      <c r="L463" s="994" t="s">
        <v>2181</v>
      </c>
      <c r="M463" s="994" t="s">
        <v>2181</v>
      </c>
      <c r="N463" s="994" t="s">
        <v>2181</v>
      </c>
      <c r="O463" s="994" t="s">
        <v>2181</v>
      </c>
      <c r="P463" s="994" t="s">
        <v>2181</v>
      </c>
      <c r="Q463" s="994" t="s">
        <v>2181</v>
      </c>
      <c r="R463" s="994" t="s">
        <v>2181</v>
      </c>
      <c r="S463" s="994"/>
      <c r="T463" s="994"/>
      <c r="U463" s="994"/>
      <c r="V463" s="994"/>
      <c r="W463" s="994" t="s">
        <v>2181</v>
      </c>
      <c r="X463" s="994" t="s">
        <v>2181</v>
      </c>
      <c r="Y463" s="994" t="s">
        <v>2181</v>
      </c>
      <c r="Z463" s="994" t="s">
        <v>2181</v>
      </c>
      <c r="AA463" s="994" t="s">
        <v>2181</v>
      </c>
      <c r="AB463" s="994" t="s">
        <v>2181</v>
      </c>
      <c r="AC463" s="994" t="s">
        <v>2181</v>
      </c>
      <c r="AD463" s="994" t="s">
        <v>2181</v>
      </c>
      <c r="AE463" s="687">
        <v>3728</v>
      </c>
      <c r="AF463" s="711">
        <v>3727</v>
      </c>
      <c r="AG463" s="541" t="s">
        <v>1056</v>
      </c>
      <c r="AH463" s="546"/>
      <c r="AK463" s="777"/>
    </row>
    <row r="464" spans="2:37" s="504" customFormat="1">
      <c r="B464" s="541"/>
      <c r="C464" s="548" t="s">
        <v>353</v>
      </c>
      <c r="D464" s="549"/>
      <c r="E464" s="549"/>
      <c r="F464" s="549"/>
      <c r="G464" s="549"/>
      <c r="H464" s="550"/>
      <c r="I464" s="995" t="s">
        <v>2182</v>
      </c>
      <c r="J464" s="996" t="s">
        <v>2182</v>
      </c>
      <c r="K464" s="996" t="s">
        <v>2182</v>
      </c>
      <c r="L464" s="996" t="s">
        <v>2182</v>
      </c>
      <c r="M464" s="996" t="s">
        <v>2182</v>
      </c>
      <c r="N464" s="996" t="s">
        <v>2182</v>
      </c>
      <c r="O464" s="996" t="s">
        <v>2182</v>
      </c>
      <c r="P464" s="996" t="s">
        <v>2182</v>
      </c>
      <c r="Q464" s="996" t="s">
        <v>2182</v>
      </c>
      <c r="R464" s="996" t="s">
        <v>2182</v>
      </c>
      <c r="S464" s="996"/>
      <c r="T464" s="996"/>
      <c r="U464" s="996"/>
      <c r="V464" s="996"/>
      <c r="W464" s="996" t="s">
        <v>2182</v>
      </c>
      <c r="X464" s="996" t="s">
        <v>2182</v>
      </c>
      <c r="Y464" s="996" t="s">
        <v>2182</v>
      </c>
      <c r="Z464" s="996" t="s">
        <v>2182</v>
      </c>
      <c r="AA464" s="996" t="s">
        <v>2182</v>
      </c>
      <c r="AB464" s="996" t="s">
        <v>2182</v>
      </c>
      <c r="AC464" s="996" t="s">
        <v>2182</v>
      </c>
      <c r="AD464" s="996" t="s">
        <v>2182</v>
      </c>
      <c r="AE464" s="703">
        <v>0</v>
      </c>
      <c r="AF464" s="704">
        <v>0</v>
      </c>
      <c r="AG464" s="541" t="s">
        <v>1056</v>
      </c>
      <c r="AK464" s="777"/>
    </row>
    <row r="465" spans="2:37" s="504" customFormat="1">
      <c r="B465" s="541"/>
      <c r="C465" s="548" t="s">
        <v>2183</v>
      </c>
      <c r="D465" s="549"/>
      <c r="E465" s="549"/>
      <c r="F465" s="549"/>
      <c r="G465" s="549"/>
      <c r="H465" s="550"/>
      <c r="I465" s="995" t="s">
        <v>2184</v>
      </c>
      <c r="J465" s="996" t="s">
        <v>2184</v>
      </c>
      <c r="K465" s="996" t="s">
        <v>2184</v>
      </c>
      <c r="L465" s="996" t="s">
        <v>2184</v>
      </c>
      <c r="M465" s="996" t="s">
        <v>2184</v>
      </c>
      <c r="N465" s="996" t="s">
        <v>2184</v>
      </c>
      <c r="O465" s="996" t="s">
        <v>2184</v>
      </c>
      <c r="P465" s="996" t="s">
        <v>2184</v>
      </c>
      <c r="Q465" s="996" t="s">
        <v>2184</v>
      </c>
      <c r="R465" s="996" t="s">
        <v>2184</v>
      </c>
      <c r="S465" s="996"/>
      <c r="T465" s="996"/>
      <c r="U465" s="996"/>
      <c r="V465" s="996"/>
      <c r="W465" s="996" t="s">
        <v>2184</v>
      </c>
      <c r="X465" s="996" t="s">
        <v>2184</v>
      </c>
      <c r="Y465" s="996" t="s">
        <v>2184</v>
      </c>
      <c r="Z465" s="996" t="s">
        <v>2184</v>
      </c>
      <c r="AA465" s="996" t="s">
        <v>2184</v>
      </c>
      <c r="AB465" s="996" t="s">
        <v>2184</v>
      </c>
      <c r="AC465" s="996" t="s">
        <v>2184</v>
      </c>
      <c r="AD465" s="996" t="s">
        <v>2184</v>
      </c>
      <c r="AE465" s="688">
        <v>3728</v>
      </c>
      <c r="AF465" s="693">
        <v>3727</v>
      </c>
      <c r="AG465" s="541" t="s">
        <v>1056</v>
      </c>
      <c r="AH465" s="546"/>
      <c r="AK465" s="777"/>
    </row>
    <row r="466" spans="2:37" s="504" customFormat="1">
      <c r="B466" s="541"/>
      <c r="C466" s="553" t="s">
        <v>354</v>
      </c>
      <c r="D466" s="554"/>
      <c r="E466" s="554"/>
      <c r="F466" s="554"/>
      <c r="G466" s="554"/>
      <c r="H466" s="555"/>
      <c r="I466" s="997" t="s">
        <v>2185</v>
      </c>
      <c r="J466" s="998" t="s">
        <v>2185</v>
      </c>
      <c r="K466" s="998" t="s">
        <v>2185</v>
      </c>
      <c r="L466" s="998" t="s">
        <v>2185</v>
      </c>
      <c r="M466" s="998" t="s">
        <v>2185</v>
      </c>
      <c r="N466" s="998" t="s">
        <v>2185</v>
      </c>
      <c r="O466" s="998" t="s">
        <v>2185</v>
      </c>
      <c r="P466" s="998" t="s">
        <v>2185</v>
      </c>
      <c r="Q466" s="998" t="s">
        <v>2185</v>
      </c>
      <c r="R466" s="998" t="s">
        <v>2185</v>
      </c>
      <c r="S466" s="998"/>
      <c r="T466" s="998"/>
      <c r="U466" s="998"/>
      <c r="V466" s="998"/>
      <c r="W466" s="998" t="s">
        <v>2185</v>
      </c>
      <c r="X466" s="998" t="s">
        <v>2185</v>
      </c>
      <c r="Y466" s="998" t="s">
        <v>2185</v>
      </c>
      <c r="Z466" s="998" t="s">
        <v>2185</v>
      </c>
      <c r="AA466" s="998" t="s">
        <v>2185</v>
      </c>
      <c r="AB466" s="998" t="s">
        <v>2185</v>
      </c>
      <c r="AC466" s="998" t="s">
        <v>2185</v>
      </c>
      <c r="AD466" s="998" t="s">
        <v>2185</v>
      </c>
      <c r="AE466" s="689">
        <v>2</v>
      </c>
      <c r="AF466" s="690">
        <v>426</v>
      </c>
      <c r="AG466" s="541" t="s">
        <v>1056</v>
      </c>
      <c r="AK466" s="777"/>
    </row>
    <row r="467" spans="2:37" s="504" customFormat="1">
      <c r="B467" s="541"/>
      <c r="C467" s="553" t="s">
        <v>355</v>
      </c>
      <c r="D467" s="554"/>
      <c r="E467" s="554"/>
      <c r="F467" s="554"/>
      <c r="G467" s="554"/>
      <c r="H467" s="555"/>
      <c r="I467" s="997" t="s">
        <v>2186</v>
      </c>
      <c r="J467" s="998" t="s">
        <v>2187</v>
      </c>
      <c r="K467" s="998" t="s">
        <v>2187</v>
      </c>
      <c r="L467" s="998" t="s">
        <v>2187</v>
      </c>
      <c r="M467" s="998" t="s">
        <v>2187</v>
      </c>
      <c r="N467" s="998" t="s">
        <v>2187</v>
      </c>
      <c r="O467" s="998" t="s">
        <v>2187</v>
      </c>
      <c r="P467" s="998" t="s">
        <v>2187</v>
      </c>
      <c r="Q467" s="998" t="s">
        <v>2187</v>
      </c>
      <c r="R467" s="998" t="s">
        <v>2187</v>
      </c>
      <c r="S467" s="998"/>
      <c r="T467" s="998"/>
      <c r="U467" s="998"/>
      <c r="V467" s="998"/>
      <c r="W467" s="998" t="s">
        <v>2187</v>
      </c>
      <c r="X467" s="998" t="s">
        <v>2187</v>
      </c>
      <c r="Y467" s="998" t="s">
        <v>2187</v>
      </c>
      <c r="Z467" s="998" t="s">
        <v>2187</v>
      </c>
      <c r="AA467" s="998" t="s">
        <v>2187</v>
      </c>
      <c r="AB467" s="998" t="s">
        <v>2187</v>
      </c>
      <c r="AC467" s="998" t="s">
        <v>2187</v>
      </c>
      <c r="AD467" s="998" t="s">
        <v>2187</v>
      </c>
      <c r="AE467" s="689">
        <v>0</v>
      </c>
      <c r="AF467" s="690">
        <v>108</v>
      </c>
      <c r="AG467" s="541" t="s">
        <v>1056</v>
      </c>
      <c r="AK467" s="777"/>
    </row>
    <row r="468" spans="2:37" s="504" customFormat="1">
      <c r="B468" s="541"/>
      <c r="C468" s="553" t="s">
        <v>2188</v>
      </c>
      <c r="D468" s="554"/>
      <c r="E468" s="554"/>
      <c r="F468" s="554"/>
      <c r="G468" s="554"/>
      <c r="H468" s="555"/>
      <c r="I468" s="997" t="s">
        <v>2189</v>
      </c>
      <c r="J468" s="998" t="s">
        <v>2189</v>
      </c>
      <c r="K468" s="998" t="s">
        <v>2189</v>
      </c>
      <c r="L468" s="998" t="s">
        <v>2189</v>
      </c>
      <c r="M468" s="998" t="s">
        <v>2189</v>
      </c>
      <c r="N468" s="998" t="s">
        <v>2189</v>
      </c>
      <c r="O468" s="998" t="s">
        <v>2189</v>
      </c>
      <c r="P468" s="998" t="s">
        <v>2189</v>
      </c>
      <c r="Q468" s="998" t="s">
        <v>2189</v>
      </c>
      <c r="R468" s="998" t="s">
        <v>2189</v>
      </c>
      <c r="S468" s="998"/>
      <c r="T468" s="998"/>
      <c r="U468" s="998"/>
      <c r="V468" s="998"/>
      <c r="W468" s="998" t="s">
        <v>2189</v>
      </c>
      <c r="X468" s="998" t="s">
        <v>2189</v>
      </c>
      <c r="Y468" s="998" t="s">
        <v>2189</v>
      </c>
      <c r="Z468" s="998" t="s">
        <v>2189</v>
      </c>
      <c r="AA468" s="998" t="s">
        <v>2189</v>
      </c>
      <c r="AB468" s="998" t="s">
        <v>2189</v>
      </c>
      <c r="AC468" s="998" t="s">
        <v>2189</v>
      </c>
      <c r="AD468" s="998" t="s">
        <v>2189</v>
      </c>
      <c r="AE468" s="689">
        <v>3669</v>
      </c>
      <c r="AF468" s="690">
        <v>2940</v>
      </c>
      <c r="AG468" s="541" t="s">
        <v>1056</v>
      </c>
      <c r="AH468" s="546"/>
      <c r="AK468" s="777"/>
    </row>
    <row r="469" spans="2:37" s="504" customFormat="1">
      <c r="B469" s="541" t="s">
        <v>1208</v>
      </c>
      <c r="C469" s="553" t="s">
        <v>2190</v>
      </c>
      <c r="D469" s="554"/>
      <c r="E469" s="554"/>
      <c r="F469" s="554"/>
      <c r="G469" s="554"/>
      <c r="H469" s="555"/>
      <c r="I469" s="997" t="s">
        <v>2191</v>
      </c>
      <c r="J469" s="998" t="s">
        <v>2192</v>
      </c>
      <c r="K469" s="998" t="s">
        <v>2192</v>
      </c>
      <c r="L469" s="998" t="s">
        <v>2192</v>
      </c>
      <c r="M469" s="998" t="s">
        <v>2192</v>
      </c>
      <c r="N469" s="998" t="s">
        <v>2192</v>
      </c>
      <c r="O469" s="998" t="s">
        <v>2192</v>
      </c>
      <c r="P469" s="998" t="s">
        <v>2192</v>
      </c>
      <c r="Q469" s="998" t="s">
        <v>2192</v>
      </c>
      <c r="R469" s="998" t="s">
        <v>2192</v>
      </c>
      <c r="S469" s="998"/>
      <c r="T469" s="998"/>
      <c r="U469" s="998"/>
      <c r="V469" s="998"/>
      <c r="W469" s="998" t="s">
        <v>2192</v>
      </c>
      <c r="X469" s="998" t="s">
        <v>2192</v>
      </c>
      <c r="Y469" s="998" t="s">
        <v>2192</v>
      </c>
      <c r="Z469" s="998" t="s">
        <v>2192</v>
      </c>
      <c r="AA469" s="998" t="s">
        <v>2192</v>
      </c>
      <c r="AB469" s="998" t="s">
        <v>2192</v>
      </c>
      <c r="AC469" s="998" t="s">
        <v>2192</v>
      </c>
      <c r="AD469" s="998" t="s">
        <v>2192</v>
      </c>
      <c r="AE469" s="709">
        <v>8</v>
      </c>
      <c r="AF469" s="722">
        <v>251</v>
      </c>
      <c r="AG469" s="541" t="s">
        <v>1056</v>
      </c>
      <c r="AH469" s="546"/>
      <c r="AK469" s="777"/>
    </row>
    <row r="470" spans="2:37" s="504" customFormat="1">
      <c r="B470" s="541" t="s">
        <v>1208</v>
      </c>
      <c r="C470" s="556" t="s">
        <v>356</v>
      </c>
      <c r="D470" s="557"/>
      <c r="E470" s="557"/>
      <c r="F470" s="557"/>
      <c r="G470" s="557"/>
      <c r="H470" s="558"/>
      <c r="I470" s="1012" t="s">
        <v>2193</v>
      </c>
      <c r="J470" s="1013" t="s">
        <v>2194</v>
      </c>
      <c r="K470" s="1013" t="s">
        <v>2194</v>
      </c>
      <c r="L470" s="1013" t="s">
        <v>2194</v>
      </c>
      <c r="M470" s="1013" t="s">
        <v>2194</v>
      </c>
      <c r="N470" s="1013" t="s">
        <v>2194</v>
      </c>
      <c r="O470" s="1013" t="s">
        <v>2194</v>
      </c>
      <c r="P470" s="1013" t="s">
        <v>2194</v>
      </c>
      <c r="Q470" s="1013" t="s">
        <v>2194</v>
      </c>
      <c r="R470" s="1013" t="s">
        <v>2194</v>
      </c>
      <c r="S470" s="1013"/>
      <c r="T470" s="1013"/>
      <c r="U470" s="1013"/>
      <c r="V470" s="1013"/>
      <c r="W470" s="1013" t="s">
        <v>2194</v>
      </c>
      <c r="X470" s="1013" t="s">
        <v>2194</v>
      </c>
      <c r="Y470" s="1013" t="s">
        <v>2194</v>
      </c>
      <c r="Z470" s="1013" t="s">
        <v>2194</v>
      </c>
      <c r="AA470" s="1013" t="s">
        <v>2194</v>
      </c>
      <c r="AB470" s="1013" t="s">
        <v>2194</v>
      </c>
      <c r="AC470" s="1013" t="s">
        <v>2194</v>
      </c>
      <c r="AD470" s="1013" t="s">
        <v>2194</v>
      </c>
      <c r="AE470" s="689">
        <v>0</v>
      </c>
      <c r="AF470" s="690">
        <v>0</v>
      </c>
      <c r="AG470" s="541" t="s">
        <v>1056</v>
      </c>
      <c r="AK470" s="777"/>
    </row>
    <row r="471" spans="2:37" s="504" customFormat="1">
      <c r="B471" s="541" t="s">
        <v>1208</v>
      </c>
      <c r="C471" s="556" t="s">
        <v>357</v>
      </c>
      <c r="D471" s="557"/>
      <c r="E471" s="557"/>
      <c r="F471" s="557"/>
      <c r="G471" s="557"/>
      <c r="H471" s="558"/>
      <c r="I471" s="1012" t="s">
        <v>2195</v>
      </c>
      <c r="J471" s="1013" t="s">
        <v>2196</v>
      </c>
      <c r="K471" s="1013" t="s">
        <v>2196</v>
      </c>
      <c r="L471" s="1013" t="s">
        <v>2196</v>
      </c>
      <c r="M471" s="1013" t="s">
        <v>2196</v>
      </c>
      <c r="N471" s="1013" t="s">
        <v>2196</v>
      </c>
      <c r="O471" s="1013" t="s">
        <v>2196</v>
      </c>
      <c r="P471" s="1013" t="s">
        <v>2196</v>
      </c>
      <c r="Q471" s="1013" t="s">
        <v>2196</v>
      </c>
      <c r="R471" s="1013" t="s">
        <v>2196</v>
      </c>
      <c r="S471" s="1013"/>
      <c r="T471" s="1013"/>
      <c r="U471" s="1013"/>
      <c r="V471" s="1013"/>
      <c r="W471" s="1013" t="s">
        <v>2196</v>
      </c>
      <c r="X471" s="1013" t="s">
        <v>2196</v>
      </c>
      <c r="Y471" s="1013" t="s">
        <v>2196</v>
      </c>
      <c r="Z471" s="1013" t="s">
        <v>2196</v>
      </c>
      <c r="AA471" s="1013" t="s">
        <v>2196</v>
      </c>
      <c r="AB471" s="1013" t="s">
        <v>2196</v>
      </c>
      <c r="AC471" s="1013" t="s">
        <v>2196</v>
      </c>
      <c r="AD471" s="1013" t="s">
        <v>2196</v>
      </c>
      <c r="AE471" s="689">
        <v>8</v>
      </c>
      <c r="AF471" s="690">
        <v>251</v>
      </c>
      <c r="AG471" s="541" t="s">
        <v>1056</v>
      </c>
      <c r="AK471" s="777"/>
    </row>
    <row r="472" spans="2:37" s="504" customFormat="1">
      <c r="B472" s="541"/>
      <c r="C472" s="553" t="s">
        <v>2197</v>
      </c>
      <c r="D472" s="554"/>
      <c r="E472" s="554"/>
      <c r="F472" s="554"/>
      <c r="G472" s="554"/>
      <c r="H472" s="555"/>
      <c r="I472" s="997" t="s">
        <v>2198</v>
      </c>
      <c r="J472" s="998" t="s">
        <v>2198</v>
      </c>
      <c r="K472" s="998" t="s">
        <v>2198</v>
      </c>
      <c r="L472" s="998" t="s">
        <v>2198</v>
      </c>
      <c r="M472" s="998" t="s">
        <v>2198</v>
      </c>
      <c r="N472" s="998" t="s">
        <v>2198</v>
      </c>
      <c r="O472" s="998" t="s">
        <v>2198</v>
      </c>
      <c r="P472" s="998" t="s">
        <v>2198</v>
      </c>
      <c r="Q472" s="998" t="s">
        <v>2198</v>
      </c>
      <c r="R472" s="998" t="s">
        <v>2198</v>
      </c>
      <c r="S472" s="998"/>
      <c r="T472" s="998"/>
      <c r="U472" s="998"/>
      <c r="V472" s="998"/>
      <c r="W472" s="998" t="s">
        <v>2198</v>
      </c>
      <c r="X472" s="998" t="s">
        <v>2198</v>
      </c>
      <c r="Y472" s="998" t="s">
        <v>2198</v>
      </c>
      <c r="Z472" s="998" t="s">
        <v>2198</v>
      </c>
      <c r="AA472" s="998" t="s">
        <v>2198</v>
      </c>
      <c r="AB472" s="998" t="s">
        <v>2198</v>
      </c>
      <c r="AC472" s="998" t="s">
        <v>2198</v>
      </c>
      <c r="AD472" s="998" t="s">
        <v>2198</v>
      </c>
      <c r="AE472" s="689">
        <v>3661</v>
      </c>
      <c r="AF472" s="690">
        <v>2689</v>
      </c>
      <c r="AG472" s="541" t="s">
        <v>1056</v>
      </c>
      <c r="AH472" s="546"/>
      <c r="AK472" s="777"/>
    </row>
    <row r="473" spans="2:37" s="504" customFormat="1">
      <c r="B473" s="541" t="s">
        <v>1186</v>
      </c>
      <c r="C473" s="556" t="s">
        <v>358</v>
      </c>
      <c r="D473" s="557"/>
      <c r="E473" s="557"/>
      <c r="F473" s="557"/>
      <c r="G473" s="557"/>
      <c r="H473" s="558"/>
      <c r="I473" s="1012" t="s">
        <v>2199</v>
      </c>
      <c r="J473" s="1013" t="s">
        <v>2199</v>
      </c>
      <c r="K473" s="1013" t="s">
        <v>2199</v>
      </c>
      <c r="L473" s="1013" t="s">
        <v>2199</v>
      </c>
      <c r="M473" s="1013" t="s">
        <v>2199</v>
      </c>
      <c r="N473" s="1013" t="s">
        <v>2199</v>
      </c>
      <c r="O473" s="1013" t="s">
        <v>2199</v>
      </c>
      <c r="P473" s="1013" t="s">
        <v>2199</v>
      </c>
      <c r="Q473" s="1013" t="s">
        <v>2199</v>
      </c>
      <c r="R473" s="1013" t="s">
        <v>2199</v>
      </c>
      <c r="S473" s="1013"/>
      <c r="T473" s="1013"/>
      <c r="U473" s="1013"/>
      <c r="V473" s="1013"/>
      <c r="W473" s="1013" t="s">
        <v>2199</v>
      </c>
      <c r="X473" s="1013" t="s">
        <v>2199</v>
      </c>
      <c r="Y473" s="1013" t="s">
        <v>2199</v>
      </c>
      <c r="Z473" s="1013" t="s">
        <v>2199</v>
      </c>
      <c r="AA473" s="1013" t="s">
        <v>2199</v>
      </c>
      <c r="AB473" s="1013" t="s">
        <v>2199</v>
      </c>
      <c r="AC473" s="1013" t="s">
        <v>2199</v>
      </c>
      <c r="AD473" s="1013" t="s">
        <v>2199</v>
      </c>
      <c r="AE473" s="689">
        <v>0</v>
      </c>
      <c r="AF473" s="690">
        <v>0</v>
      </c>
      <c r="AG473" s="541" t="s">
        <v>1056</v>
      </c>
      <c r="AK473" s="777"/>
    </row>
    <row r="474" spans="2:37" s="504" customFormat="1">
      <c r="B474" s="541"/>
      <c r="C474" s="556" t="s">
        <v>2200</v>
      </c>
      <c r="D474" s="557"/>
      <c r="E474" s="557"/>
      <c r="F474" s="557"/>
      <c r="G474" s="557"/>
      <c r="H474" s="558"/>
      <c r="I474" s="1012" t="s">
        <v>2201</v>
      </c>
      <c r="J474" s="1013" t="s">
        <v>2201</v>
      </c>
      <c r="K474" s="1013" t="s">
        <v>2201</v>
      </c>
      <c r="L474" s="1013" t="s">
        <v>2201</v>
      </c>
      <c r="M474" s="1013" t="s">
        <v>2201</v>
      </c>
      <c r="N474" s="1013" t="s">
        <v>2201</v>
      </c>
      <c r="O474" s="1013" t="s">
        <v>2201</v>
      </c>
      <c r="P474" s="1013" t="s">
        <v>2201</v>
      </c>
      <c r="Q474" s="1013" t="s">
        <v>2201</v>
      </c>
      <c r="R474" s="1013" t="s">
        <v>2201</v>
      </c>
      <c r="S474" s="1013"/>
      <c r="T474" s="1013"/>
      <c r="U474" s="1013"/>
      <c r="V474" s="1013"/>
      <c r="W474" s="1013" t="s">
        <v>2201</v>
      </c>
      <c r="X474" s="1013" t="s">
        <v>2201</v>
      </c>
      <c r="Y474" s="1013" t="s">
        <v>2201</v>
      </c>
      <c r="Z474" s="1013" t="s">
        <v>2201</v>
      </c>
      <c r="AA474" s="1013" t="s">
        <v>2201</v>
      </c>
      <c r="AB474" s="1013" t="s">
        <v>2201</v>
      </c>
      <c r="AC474" s="1013" t="s">
        <v>2201</v>
      </c>
      <c r="AD474" s="1013" t="s">
        <v>2201</v>
      </c>
      <c r="AE474" s="689">
        <v>1138</v>
      </c>
      <c r="AF474" s="690">
        <v>980</v>
      </c>
      <c r="AG474" s="541" t="s">
        <v>1056</v>
      </c>
      <c r="AH474" s="546"/>
      <c r="AK474" s="777"/>
    </row>
    <row r="475" spans="2:37" s="504" customFormat="1">
      <c r="B475" s="541"/>
      <c r="C475" s="553" t="s">
        <v>359</v>
      </c>
      <c r="D475" s="554"/>
      <c r="E475" s="554"/>
      <c r="F475" s="554"/>
      <c r="G475" s="554"/>
      <c r="H475" s="555"/>
      <c r="I475" s="997" t="s">
        <v>2202</v>
      </c>
      <c r="J475" s="998" t="s">
        <v>2203</v>
      </c>
      <c r="K475" s="998" t="s">
        <v>2203</v>
      </c>
      <c r="L475" s="998" t="s">
        <v>2203</v>
      </c>
      <c r="M475" s="998" t="s">
        <v>2203</v>
      </c>
      <c r="N475" s="998" t="s">
        <v>2203</v>
      </c>
      <c r="O475" s="998" t="s">
        <v>2203</v>
      </c>
      <c r="P475" s="998" t="s">
        <v>2203</v>
      </c>
      <c r="Q475" s="998" t="s">
        <v>2203</v>
      </c>
      <c r="R475" s="998" t="s">
        <v>2203</v>
      </c>
      <c r="S475" s="998"/>
      <c r="T475" s="998"/>
      <c r="U475" s="998"/>
      <c r="V475" s="998"/>
      <c r="W475" s="998" t="s">
        <v>2203</v>
      </c>
      <c r="X475" s="998" t="s">
        <v>2203</v>
      </c>
      <c r="Y475" s="998" t="s">
        <v>2203</v>
      </c>
      <c r="Z475" s="998" t="s">
        <v>2203</v>
      </c>
      <c r="AA475" s="998" t="s">
        <v>2203</v>
      </c>
      <c r="AB475" s="998" t="s">
        <v>2203</v>
      </c>
      <c r="AC475" s="998" t="s">
        <v>2203</v>
      </c>
      <c r="AD475" s="998" t="s">
        <v>2203</v>
      </c>
      <c r="AE475" s="689">
        <v>287</v>
      </c>
      <c r="AF475" s="690">
        <v>203</v>
      </c>
      <c r="AG475" s="541" t="s">
        <v>1056</v>
      </c>
      <c r="AK475" s="777"/>
    </row>
    <row r="476" spans="2:37" s="504" customFormat="1">
      <c r="B476" s="541"/>
      <c r="C476" s="553" t="s">
        <v>360</v>
      </c>
      <c r="D476" s="554"/>
      <c r="E476" s="554"/>
      <c r="F476" s="554"/>
      <c r="G476" s="554"/>
      <c r="H476" s="555"/>
      <c r="I476" s="997" t="s">
        <v>2204</v>
      </c>
      <c r="J476" s="998" t="s">
        <v>2205</v>
      </c>
      <c r="K476" s="998" t="s">
        <v>2205</v>
      </c>
      <c r="L476" s="998" t="s">
        <v>2205</v>
      </c>
      <c r="M476" s="998" t="s">
        <v>2205</v>
      </c>
      <c r="N476" s="998" t="s">
        <v>2205</v>
      </c>
      <c r="O476" s="998" t="s">
        <v>2205</v>
      </c>
      <c r="P476" s="998" t="s">
        <v>2205</v>
      </c>
      <c r="Q476" s="998" t="s">
        <v>2205</v>
      </c>
      <c r="R476" s="998" t="s">
        <v>2205</v>
      </c>
      <c r="S476" s="998"/>
      <c r="T476" s="998"/>
      <c r="U476" s="998"/>
      <c r="V476" s="998"/>
      <c r="W476" s="998" t="s">
        <v>2205</v>
      </c>
      <c r="X476" s="998" t="s">
        <v>2205</v>
      </c>
      <c r="Y476" s="998" t="s">
        <v>2205</v>
      </c>
      <c r="Z476" s="998" t="s">
        <v>2205</v>
      </c>
      <c r="AA476" s="998" t="s">
        <v>2205</v>
      </c>
      <c r="AB476" s="998" t="s">
        <v>2205</v>
      </c>
      <c r="AC476" s="998" t="s">
        <v>2205</v>
      </c>
      <c r="AD476" s="998" t="s">
        <v>2205</v>
      </c>
      <c r="AE476" s="689">
        <v>5</v>
      </c>
      <c r="AF476" s="690">
        <v>0</v>
      </c>
      <c r="AG476" s="541" t="s">
        <v>1056</v>
      </c>
      <c r="AK476" s="777"/>
    </row>
    <row r="477" spans="2:37" s="504" customFormat="1">
      <c r="B477" s="541"/>
      <c r="C477" s="553" t="s">
        <v>361</v>
      </c>
      <c r="D477" s="554"/>
      <c r="E477" s="554"/>
      <c r="F477" s="554"/>
      <c r="G477" s="554"/>
      <c r="H477" s="555"/>
      <c r="I477" s="997" t="s">
        <v>2206</v>
      </c>
      <c r="J477" s="998" t="s">
        <v>2207</v>
      </c>
      <c r="K477" s="998" t="s">
        <v>2207</v>
      </c>
      <c r="L477" s="998" t="s">
        <v>2207</v>
      </c>
      <c r="M477" s="998" t="s">
        <v>2207</v>
      </c>
      <c r="N477" s="998" t="s">
        <v>2207</v>
      </c>
      <c r="O477" s="998" t="s">
        <v>2207</v>
      </c>
      <c r="P477" s="998" t="s">
        <v>2207</v>
      </c>
      <c r="Q477" s="998" t="s">
        <v>2207</v>
      </c>
      <c r="R477" s="998" t="s">
        <v>2207</v>
      </c>
      <c r="S477" s="998"/>
      <c r="T477" s="998"/>
      <c r="U477" s="998"/>
      <c r="V477" s="998"/>
      <c r="W477" s="998" t="s">
        <v>2207</v>
      </c>
      <c r="X477" s="998" t="s">
        <v>2207</v>
      </c>
      <c r="Y477" s="998" t="s">
        <v>2207</v>
      </c>
      <c r="Z477" s="998" t="s">
        <v>2207</v>
      </c>
      <c r="AA477" s="998" t="s">
        <v>2207</v>
      </c>
      <c r="AB477" s="998" t="s">
        <v>2207</v>
      </c>
      <c r="AC477" s="998" t="s">
        <v>2207</v>
      </c>
      <c r="AD477" s="998" t="s">
        <v>2207</v>
      </c>
      <c r="AE477" s="689">
        <v>846</v>
      </c>
      <c r="AF477" s="690">
        <v>777</v>
      </c>
      <c r="AG477" s="541" t="s">
        <v>1056</v>
      </c>
      <c r="AK477" s="777"/>
    </row>
    <row r="478" spans="2:37" s="504" customFormat="1">
      <c r="B478" s="541"/>
      <c r="C478" s="556" t="s">
        <v>362</v>
      </c>
      <c r="D478" s="557"/>
      <c r="E478" s="557"/>
      <c r="F478" s="557"/>
      <c r="G478" s="557"/>
      <c r="H478" s="558"/>
      <c r="I478" s="1012" t="s">
        <v>2208</v>
      </c>
      <c r="J478" s="1013" t="s">
        <v>2208</v>
      </c>
      <c r="K478" s="1013" t="s">
        <v>2208</v>
      </c>
      <c r="L478" s="1013" t="s">
        <v>2208</v>
      </c>
      <c r="M478" s="1013" t="s">
        <v>2208</v>
      </c>
      <c r="N478" s="1013" t="s">
        <v>2208</v>
      </c>
      <c r="O478" s="1013" t="s">
        <v>2208</v>
      </c>
      <c r="P478" s="1013" t="s">
        <v>2208</v>
      </c>
      <c r="Q478" s="1013" t="s">
        <v>2208</v>
      </c>
      <c r="R478" s="1013" t="s">
        <v>2208</v>
      </c>
      <c r="S478" s="1013"/>
      <c r="T478" s="1013"/>
      <c r="U478" s="1013"/>
      <c r="V478" s="1013"/>
      <c r="W478" s="1013" t="s">
        <v>2208</v>
      </c>
      <c r="X478" s="1013" t="s">
        <v>2208</v>
      </c>
      <c r="Y478" s="1013" t="s">
        <v>2208</v>
      </c>
      <c r="Z478" s="1013" t="s">
        <v>2208</v>
      </c>
      <c r="AA478" s="1013" t="s">
        <v>2208</v>
      </c>
      <c r="AB478" s="1013" t="s">
        <v>2208</v>
      </c>
      <c r="AC478" s="1013" t="s">
        <v>2208</v>
      </c>
      <c r="AD478" s="1013" t="s">
        <v>2208</v>
      </c>
      <c r="AE478" s="689">
        <v>0</v>
      </c>
      <c r="AF478" s="690">
        <v>0</v>
      </c>
      <c r="AG478" s="541" t="s">
        <v>1056</v>
      </c>
      <c r="AK478" s="777"/>
    </row>
    <row r="479" spans="2:37" s="504" customFormat="1">
      <c r="B479" s="541"/>
      <c r="C479" s="556" t="s">
        <v>363</v>
      </c>
      <c r="D479" s="557"/>
      <c r="E479" s="557"/>
      <c r="F479" s="557"/>
      <c r="G479" s="557"/>
      <c r="H479" s="558"/>
      <c r="I479" s="1012" t="s">
        <v>2209</v>
      </c>
      <c r="J479" s="1013" t="s">
        <v>2209</v>
      </c>
      <c r="K479" s="1013" t="s">
        <v>2209</v>
      </c>
      <c r="L479" s="1013" t="s">
        <v>2209</v>
      </c>
      <c r="M479" s="1013" t="s">
        <v>2209</v>
      </c>
      <c r="N479" s="1013" t="s">
        <v>2209</v>
      </c>
      <c r="O479" s="1013" t="s">
        <v>2209</v>
      </c>
      <c r="P479" s="1013" t="s">
        <v>2209</v>
      </c>
      <c r="Q479" s="1013" t="s">
        <v>2209</v>
      </c>
      <c r="R479" s="1013" t="s">
        <v>2209</v>
      </c>
      <c r="S479" s="1013"/>
      <c r="T479" s="1013"/>
      <c r="U479" s="1013"/>
      <c r="V479" s="1013"/>
      <c r="W479" s="1013" t="s">
        <v>2209</v>
      </c>
      <c r="X479" s="1013" t="s">
        <v>2209</v>
      </c>
      <c r="Y479" s="1013" t="s">
        <v>2209</v>
      </c>
      <c r="Z479" s="1013" t="s">
        <v>2209</v>
      </c>
      <c r="AA479" s="1013" t="s">
        <v>2209</v>
      </c>
      <c r="AB479" s="1013" t="s">
        <v>2209</v>
      </c>
      <c r="AC479" s="1013" t="s">
        <v>2209</v>
      </c>
      <c r="AD479" s="1013" t="s">
        <v>2209</v>
      </c>
      <c r="AE479" s="689">
        <v>0</v>
      </c>
      <c r="AF479" s="690">
        <v>0</v>
      </c>
      <c r="AG479" s="541" t="s">
        <v>1056</v>
      </c>
      <c r="AK479" s="777"/>
    </row>
    <row r="480" spans="2:37" s="504" customFormat="1">
      <c r="B480" s="541"/>
      <c r="C480" s="556" t="s">
        <v>364</v>
      </c>
      <c r="D480" s="557"/>
      <c r="E480" s="557"/>
      <c r="F480" s="557"/>
      <c r="G480" s="557"/>
      <c r="H480" s="558"/>
      <c r="I480" s="1012" t="s">
        <v>2210</v>
      </c>
      <c r="J480" s="1013" t="s">
        <v>2211</v>
      </c>
      <c r="K480" s="1013" t="s">
        <v>2211</v>
      </c>
      <c r="L480" s="1013" t="s">
        <v>2211</v>
      </c>
      <c r="M480" s="1013" t="s">
        <v>2211</v>
      </c>
      <c r="N480" s="1013" t="s">
        <v>2211</v>
      </c>
      <c r="O480" s="1013" t="s">
        <v>2211</v>
      </c>
      <c r="P480" s="1013" t="s">
        <v>2211</v>
      </c>
      <c r="Q480" s="1013" t="s">
        <v>2211</v>
      </c>
      <c r="R480" s="1013" t="s">
        <v>2211</v>
      </c>
      <c r="S480" s="1013"/>
      <c r="T480" s="1013"/>
      <c r="U480" s="1013"/>
      <c r="V480" s="1013"/>
      <c r="W480" s="1013" t="s">
        <v>2211</v>
      </c>
      <c r="X480" s="1013" t="s">
        <v>2211</v>
      </c>
      <c r="Y480" s="1013" t="s">
        <v>2211</v>
      </c>
      <c r="Z480" s="1013" t="s">
        <v>2211</v>
      </c>
      <c r="AA480" s="1013" t="s">
        <v>2211</v>
      </c>
      <c r="AB480" s="1013" t="s">
        <v>2211</v>
      </c>
      <c r="AC480" s="1013" t="s">
        <v>2211</v>
      </c>
      <c r="AD480" s="1013" t="s">
        <v>2211</v>
      </c>
      <c r="AE480" s="689">
        <v>0</v>
      </c>
      <c r="AF480" s="690">
        <v>0</v>
      </c>
      <c r="AG480" s="541" t="s">
        <v>1056</v>
      </c>
      <c r="AK480" s="777"/>
    </row>
    <row r="481" spans="2:37" s="504" customFormat="1">
      <c r="B481" s="541"/>
      <c r="C481" s="556" t="s">
        <v>365</v>
      </c>
      <c r="D481" s="557"/>
      <c r="E481" s="557"/>
      <c r="F481" s="557"/>
      <c r="G481" s="557"/>
      <c r="H481" s="558"/>
      <c r="I481" s="1012" t="s">
        <v>2212</v>
      </c>
      <c r="J481" s="1013" t="s">
        <v>2212</v>
      </c>
      <c r="K481" s="1013" t="s">
        <v>2212</v>
      </c>
      <c r="L481" s="1013" t="s">
        <v>2212</v>
      </c>
      <c r="M481" s="1013" t="s">
        <v>2212</v>
      </c>
      <c r="N481" s="1013" t="s">
        <v>2212</v>
      </c>
      <c r="O481" s="1013" t="s">
        <v>2212</v>
      </c>
      <c r="P481" s="1013" t="s">
        <v>2212</v>
      </c>
      <c r="Q481" s="1013" t="s">
        <v>2212</v>
      </c>
      <c r="R481" s="1013" t="s">
        <v>2212</v>
      </c>
      <c r="S481" s="1013"/>
      <c r="T481" s="1013"/>
      <c r="U481" s="1013"/>
      <c r="V481" s="1013"/>
      <c r="W481" s="1013" t="s">
        <v>2212</v>
      </c>
      <c r="X481" s="1013" t="s">
        <v>2212</v>
      </c>
      <c r="Y481" s="1013" t="s">
        <v>2212</v>
      </c>
      <c r="Z481" s="1013" t="s">
        <v>2212</v>
      </c>
      <c r="AA481" s="1013" t="s">
        <v>2212</v>
      </c>
      <c r="AB481" s="1013" t="s">
        <v>2212</v>
      </c>
      <c r="AC481" s="1013" t="s">
        <v>2212</v>
      </c>
      <c r="AD481" s="1013" t="s">
        <v>2212</v>
      </c>
      <c r="AE481" s="689">
        <v>530</v>
      </c>
      <c r="AF481" s="690">
        <v>1702</v>
      </c>
      <c r="AG481" s="541" t="s">
        <v>1056</v>
      </c>
      <c r="AK481" s="777"/>
    </row>
    <row r="482" spans="2:37" s="504" customFormat="1">
      <c r="B482" s="541"/>
      <c r="C482" s="556" t="s">
        <v>366</v>
      </c>
      <c r="D482" s="557"/>
      <c r="E482" s="557"/>
      <c r="F482" s="557"/>
      <c r="G482" s="557"/>
      <c r="H482" s="558"/>
      <c r="I482" s="1012" t="s">
        <v>2213</v>
      </c>
      <c r="J482" s="1013" t="s">
        <v>2213</v>
      </c>
      <c r="K482" s="1013" t="s">
        <v>2213</v>
      </c>
      <c r="L482" s="1013" t="s">
        <v>2213</v>
      </c>
      <c r="M482" s="1013" t="s">
        <v>2213</v>
      </c>
      <c r="N482" s="1013" t="s">
        <v>2213</v>
      </c>
      <c r="O482" s="1013" t="s">
        <v>2213</v>
      </c>
      <c r="P482" s="1013" t="s">
        <v>2213</v>
      </c>
      <c r="Q482" s="1013" t="s">
        <v>2213</v>
      </c>
      <c r="R482" s="1013" t="s">
        <v>2213</v>
      </c>
      <c r="S482" s="1013"/>
      <c r="T482" s="1013"/>
      <c r="U482" s="1013"/>
      <c r="V482" s="1013"/>
      <c r="W482" s="1013" t="s">
        <v>2213</v>
      </c>
      <c r="X482" s="1013" t="s">
        <v>2213</v>
      </c>
      <c r="Y482" s="1013" t="s">
        <v>2213</v>
      </c>
      <c r="Z482" s="1013" t="s">
        <v>2213</v>
      </c>
      <c r="AA482" s="1013" t="s">
        <v>2213</v>
      </c>
      <c r="AB482" s="1013" t="s">
        <v>2213</v>
      </c>
      <c r="AC482" s="1013" t="s">
        <v>2213</v>
      </c>
      <c r="AD482" s="1013" t="s">
        <v>2213</v>
      </c>
      <c r="AE482" s="689">
        <v>1993</v>
      </c>
      <c r="AF482" s="690">
        <v>7</v>
      </c>
      <c r="AG482" s="541" t="s">
        <v>1056</v>
      </c>
      <c r="AK482" s="777"/>
    </row>
    <row r="483" spans="2:37" s="504" customFormat="1">
      <c r="B483" s="541"/>
      <c r="C483" s="553" t="s">
        <v>2214</v>
      </c>
      <c r="D483" s="554"/>
      <c r="E483" s="554"/>
      <c r="F483" s="554"/>
      <c r="G483" s="554"/>
      <c r="H483" s="555"/>
      <c r="I483" s="997" t="s">
        <v>2215</v>
      </c>
      <c r="J483" s="998" t="s">
        <v>2215</v>
      </c>
      <c r="K483" s="998" t="s">
        <v>2215</v>
      </c>
      <c r="L483" s="998" t="s">
        <v>2215</v>
      </c>
      <c r="M483" s="998" t="s">
        <v>2215</v>
      </c>
      <c r="N483" s="998" t="s">
        <v>2215</v>
      </c>
      <c r="O483" s="998" t="s">
        <v>2215</v>
      </c>
      <c r="P483" s="998" t="s">
        <v>2215</v>
      </c>
      <c r="Q483" s="998" t="s">
        <v>2215</v>
      </c>
      <c r="R483" s="998" t="s">
        <v>2215</v>
      </c>
      <c r="S483" s="998"/>
      <c r="T483" s="998"/>
      <c r="U483" s="998"/>
      <c r="V483" s="998"/>
      <c r="W483" s="998" t="s">
        <v>2215</v>
      </c>
      <c r="X483" s="998" t="s">
        <v>2215</v>
      </c>
      <c r="Y483" s="998" t="s">
        <v>2215</v>
      </c>
      <c r="Z483" s="998" t="s">
        <v>2215</v>
      </c>
      <c r="AA483" s="998" t="s">
        <v>2215</v>
      </c>
      <c r="AB483" s="998" t="s">
        <v>2215</v>
      </c>
      <c r="AC483" s="998" t="s">
        <v>2215</v>
      </c>
      <c r="AD483" s="998" t="s">
        <v>2215</v>
      </c>
      <c r="AE483" s="689">
        <v>57</v>
      </c>
      <c r="AF483" s="690">
        <v>253</v>
      </c>
      <c r="AG483" s="541" t="s">
        <v>1056</v>
      </c>
      <c r="AH483" s="546"/>
      <c r="AK483" s="777"/>
    </row>
    <row r="484" spans="2:37" s="504" customFormat="1">
      <c r="B484" s="541" t="s">
        <v>1208</v>
      </c>
      <c r="C484" s="553" t="s">
        <v>367</v>
      </c>
      <c r="D484" s="554"/>
      <c r="E484" s="554"/>
      <c r="F484" s="554"/>
      <c r="G484" s="554"/>
      <c r="H484" s="555"/>
      <c r="I484" s="997" t="s">
        <v>2216</v>
      </c>
      <c r="J484" s="998" t="s">
        <v>2217</v>
      </c>
      <c r="K484" s="998" t="s">
        <v>2217</v>
      </c>
      <c r="L484" s="998" t="s">
        <v>2217</v>
      </c>
      <c r="M484" s="998" t="s">
        <v>2217</v>
      </c>
      <c r="N484" s="998" t="s">
        <v>2217</v>
      </c>
      <c r="O484" s="998" t="s">
        <v>2217</v>
      </c>
      <c r="P484" s="998" t="s">
        <v>2217</v>
      </c>
      <c r="Q484" s="998" t="s">
        <v>2217</v>
      </c>
      <c r="R484" s="998" t="s">
        <v>2217</v>
      </c>
      <c r="S484" s="998"/>
      <c r="T484" s="998"/>
      <c r="U484" s="998"/>
      <c r="V484" s="998"/>
      <c r="W484" s="998" t="s">
        <v>2217</v>
      </c>
      <c r="X484" s="998" t="s">
        <v>2217</v>
      </c>
      <c r="Y484" s="998" t="s">
        <v>2217</v>
      </c>
      <c r="Z484" s="998" t="s">
        <v>2217</v>
      </c>
      <c r="AA484" s="998" t="s">
        <v>2217</v>
      </c>
      <c r="AB484" s="998" t="s">
        <v>2217</v>
      </c>
      <c r="AC484" s="998" t="s">
        <v>2217</v>
      </c>
      <c r="AD484" s="998" t="s">
        <v>2217</v>
      </c>
      <c r="AE484" s="689">
        <v>0</v>
      </c>
      <c r="AF484" s="690">
        <v>0</v>
      </c>
      <c r="AG484" s="541" t="s">
        <v>1056</v>
      </c>
      <c r="AK484" s="777"/>
    </row>
    <row r="485" spans="2:37" s="504" customFormat="1">
      <c r="B485" s="541"/>
      <c r="C485" s="553" t="s">
        <v>2218</v>
      </c>
      <c r="D485" s="554"/>
      <c r="E485" s="554"/>
      <c r="F485" s="554"/>
      <c r="G485" s="554"/>
      <c r="H485" s="555"/>
      <c r="I485" s="997" t="s">
        <v>2219</v>
      </c>
      <c r="J485" s="998" t="s">
        <v>2219</v>
      </c>
      <c r="K485" s="998" t="s">
        <v>2219</v>
      </c>
      <c r="L485" s="998" t="s">
        <v>2219</v>
      </c>
      <c r="M485" s="998" t="s">
        <v>2219</v>
      </c>
      <c r="N485" s="998" t="s">
        <v>2219</v>
      </c>
      <c r="O485" s="998" t="s">
        <v>2219</v>
      </c>
      <c r="P485" s="998" t="s">
        <v>2219</v>
      </c>
      <c r="Q485" s="998" t="s">
        <v>2219</v>
      </c>
      <c r="R485" s="998" t="s">
        <v>2219</v>
      </c>
      <c r="S485" s="998"/>
      <c r="T485" s="998"/>
      <c r="U485" s="998"/>
      <c r="V485" s="998"/>
      <c r="W485" s="998" t="s">
        <v>2219</v>
      </c>
      <c r="X485" s="998" t="s">
        <v>2219</v>
      </c>
      <c r="Y485" s="998" t="s">
        <v>2219</v>
      </c>
      <c r="Z485" s="998" t="s">
        <v>2219</v>
      </c>
      <c r="AA485" s="998" t="s">
        <v>2219</v>
      </c>
      <c r="AB485" s="998" t="s">
        <v>2219</v>
      </c>
      <c r="AC485" s="998" t="s">
        <v>2219</v>
      </c>
      <c r="AD485" s="998" t="s">
        <v>2219</v>
      </c>
      <c r="AE485" s="689">
        <v>57</v>
      </c>
      <c r="AF485" s="690">
        <v>253</v>
      </c>
      <c r="AG485" s="541" t="s">
        <v>1056</v>
      </c>
      <c r="AH485" s="546"/>
      <c r="AK485" s="777"/>
    </row>
    <row r="486" spans="2:37" s="504" customFormat="1">
      <c r="B486" s="541" t="s">
        <v>1186</v>
      </c>
      <c r="C486" s="556" t="s">
        <v>368</v>
      </c>
      <c r="D486" s="557"/>
      <c r="E486" s="557"/>
      <c r="F486" s="557"/>
      <c r="G486" s="557"/>
      <c r="H486" s="558"/>
      <c r="I486" s="1012" t="s">
        <v>2220</v>
      </c>
      <c r="J486" s="1013" t="s">
        <v>2220</v>
      </c>
      <c r="K486" s="1013" t="s">
        <v>2220</v>
      </c>
      <c r="L486" s="1013" t="s">
        <v>2220</v>
      </c>
      <c r="M486" s="1013" t="s">
        <v>2220</v>
      </c>
      <c r="N486" s="1013" t="s">
        <v>2220</v>
      </c>
      <c r="O486" s="1013" t="s">
        <v>2220</v>
      </c>
      <c r="P486" s="1013" t="s">
        <v>2220</v>
      </c>
      <c r="Q486" s="1013" t="s">
        <v>2220</v>
      </c>
      <c r="R486" s="1013" t="s">
        <v>2220</v>
      </c>
      <c r="S486" s="1013"/>
      <c r="T486" s="1013"/>
      <c r="U486" s="1013"/>
      <c r="V486" s="1013"/>
      <c r="W486" s="1013" t="s">
        <v>2220</v>
      </c>
      <c r="X486" s="1013" t="s">
        <v>2220</v>
      </c>
      <c r="Y486" s="1013" t="s">
        <v>2220</v>
      </c>
      <c r="Z486" s="1013" t="s">
        <v>2220</v>
      </c>
      <c r="AA486" s="1013" t="s">
        <v>2220</v>
      </c>
      <c r="AB486" s="1013" t="s">
        <v>2220</v>
      </c>
      <c r="AC486" s="1013" t="s">
        <v>2220</v>
      </c>
      <c r="AD486" s="1013" t="s">
        <v>2220</v>
      </c>
      <c r="AE486" s="689">
        <v>0</v>
      </c>
      <c r="AF486" s="690">
        <v>0</v>
      </c>
      <c r="AG486" s="541" t="s">
        <v>1056</v>
      </c>
      <c r="AK486" s="777"/>
    </row>
    <row r="487" spans="2:37" s="504" customFormat="1">
      <c r="B487" s="541"/>
      <c r="C487" s="556" t="s">
        <v>369</v>
      </c>
      <c r="D487" s="557"/>
      <c r="E487" s="557"/>
      <c r="F487" s="557"/>
      <c r="G487" s="557"/>
      <c r="H487" s="558"/>
      <c r="I487" s="1012" t="s">
        <v>2221</v>
      </c>
      <c r="J487" s="1013" t="s">
        <v>2221</v>
      </c>
      <c r="K487" s="1013" t="s">
        <v>2221</v>
      </c>
      <c r="L487" s="1013" t="s">
        <v>2221</v>
      </c>
      <c r="M487" s="1013" t="s">
        <v>2221</v>
      </c>
      <c r="N487" s="1013" t="s">
        <v>2221</v>
      </c>
      <c r="O487" s="1013" t="s">
        <v>2221</v>
      </c>
      <c r="P487" s="1013" t="s">
        <v>2221</v>
      </c>
      <c r="Q487" s="1013" t="s">
        <v>2221</v>
      </c>
      <c r="R487" s="1013" t="s">
        <v>2221</v>
      </c>
      <c r="S487" s="1013"/>
      <c r="T487" s="1013"/>
      <c r="U487" s="1013"/>
      <c r="V487" s="1013"/>
      <c r="W487" s="1013" t="s">
        <v>2221</v>
      </c>
      <c r="X487" s="1013" t="s">
        <v>2221</v>
      </c>
      <c r="Y487" s="1013" t="s">
        <v>2221</v>
      </c>
      <c r="Z487" s="1013" t="s">
        <v>2221</v>
      </c>
      <c r="AA487" s="1013" t="s">
        <v>2221</v>
      </c>
      <c r="AB487" s="1013" t="s">
        <v>2221</v>
      </c>
      <c r="AC487" s="1013" t="s">
        <v>2221</v>
      </c>
      <c r="AD487" s="1013" t="s">
        <v>2221</v>
      </c>
      <c r="AE487" s="689">
        <v>0</v>
      </c>
      <c r="AF487" s="690">
        <v>0</v>
      </c>
      <c r="AG487" s="541" t="s">
        <v>1056</v>
      </c>
      <c r="AK487" s="777"/>
    </row>
    <row r="488" spans="2:37" s="504" customFormat="1">
      <c r="B488" s="541"/>
      <c r="C488" s="556" t="s">
        <v>370</v>
      </c>
      <c r="D488" s="557"/>
      <c r="E488" s="557"/>
      <c r="F488" s="557"/>
      <c r="G488" s="557"/>
      <c r="H488" s="558"/>
      <c r="I488" s="1012" t="s">
        <v>2222</v>
      </c>
      <c r="J488" s="1013" t="s">
        <v>2222</v>
      </c>
      <c r="K488" s="1013" t="s">
        <v>2222</v>
      </c>
      <c r="L488" s="1013" t="s">
        <v>2222</v>
      </c>
      <c r="M488" s="1013" t="s">
        <v>2222</v>
      </c>
      <c r="N488" s="1013" t="s">
        <v>2222</v>
      </c>
      <c r="O488" s="1013" t="s">
        <v>2222</v>
      </c>
      <c r="P488" s="1013" t="s">
        <v>2222</v>
      </c>
      <c r="Q488" s="1013" t="s">
        <v>2222</v>
      </c>
      <c r="R488" s="1013" t="s">
        <v>2222</v>
      </c>
      <c r="S488" s="1013"/>
      <c r="T488" s="1013"/>
      <c r="U488" s="1013"/>
      <c r="V488" s="1013"/>
      <c r="W488" s="1013" t="s">
        <v>2222</v>
      </c>
      <c r="X488" s="1013" t="s">
        <v>2222</v>
      </c>
      <c r="Y488" s="1013" t="s">
        <v>2222</v>
      </c>
      <c r="Z488" s="1013" t="s">
        <v>2222</v>
      </c>
      <c r="AA488" s="1013" t="s">
        <v>2222</v>
      </c>
      <c r="AB488" s="1013" t="s">
        <v>2222</v>
      </c>
      <c r="AC488" s="1013" t="s">
        <v>2222</v>
      </c>
      <c r="AD488" s="1013" t="s">
        <v>2222</v>
      </c>
      <c r="AE488" s="689">
        <v>0</v>
      </c>
      <c r="AF488" s="690">
        <v>0</v>
      </c>
      <c r="AG488" s="541" t="s">
        <v>1056</v>
      </c>
      <c r="AK488" s="777"/>
    </row>
    <row r="489" spans="2:37" s="504" customFormat="1">
      <c r="B489" s="541"/>
      <c r="C489" s="556" t="s">
        <v>371</v>
      </c>
      <c r="D489" s="557"/>
      <c r="E489" s="557"/>
      <c r="F489" s="557"/>
      <c r="G489" s="557"/>
      <c r="H489" s="558"/>
      <c r="I489" s="1012" t="s">
        <v>2223</v>
      </c>
      <c r="J489" s="1013" t="s">
        <v>2223</v>
      </c>
      <c r="K489" s="1013" t="s">
        <v>2223</v>
      </c>
      <c r="L489" s="1013" t="s">
        <v>2223</v>
      </c>
      <c r="M489" s="1013" t="s">
        <v>2223</v>
      </c>
      <c r="N489" s="1013" t="s">
        <v>2223</v>
      </c>
      <c r="O489" s="1013" t="s">
        <v>2223</v>
      </c>
      <c r="P489" s="1013" t="s">
        <v>2223</v>
      </c>
      <c r="Q489" s="1013" t="s">
        <v>2223</v>
      </c>
      <c r="R489" s="1013" t="s">
        <v>2223</v>
      </c>
      <c r="S489" s="1013"/>
      <c r="T489" s="1013"/>
      <c r="U489" s="1013"/>
      <c r="V489" s="1013"/>
      <c r="W489" s="1013" t="s">
        <v>2223</v>
      </c>
      <c r="X489" s="1013" t="s">
        <v>2223</v>
      </c>
      <c r="Y489" s="1013" t="s">
        <v>2223</v>
      </c>
      <c r="Z489" s="1013" t="s">
        <v>2223</v>
      </c>
      <c r="AA489" s="1013" t="s">
        <v>2223</v>
      </c>
      <c r="AB489" s="1013" t="s">
        <v>2223</v>
      </c>
      <c r="AC489" s="1013" t="s">
        <v>2223</v>
      </c>
      <c r="AD489" s="1013" t="s">
        <v>2223</v>
      </c>
      <c r="AE489" s="689">
        <v>0</v>
      </c>
      <c r="AF489" s="690">
        <v>0</v>
      </c>
      <c r="AG489" s="541" t="s">
        <v>1056</v>
      </c>
      <c r="AK489" s="777"/>
    </row>
    <row r="490" spans="2:37" s="504" customFormat="1">
      <c r="B490" s="541"/>
      <c r="C490" s="556" t="s">
        <v>372</v>
      </c>
      <c r="D490" s="557"/>
      <c r="E490" s="557"/>
      <c r="F490" s="557"/>
      <c r="G490" s="557"/>
      <c r="H490" s="558"/>
      <c r="I490" s="1012" t="s">
        <v>2224</v>
      </c>
      <c r="J490" s="1013" t="s">
        <v>2225</v>
      </c>
      <c r="K490" s="1013" t="s">
        <v>2225</v>
      </c>
      <c r="L490" s="1013" t="s">
        <v>2225</v>
      </c>
      <c r="M490" s="1013" t="s">
        <v>2225</v>
      </c>
      <c r="N490" s="1013" t="s">
        <v>2225</v>
      </c>
      <c r="O490" s="1013" t="s">
        <v>2225</v>
      </c>
      <c r="P490" s="1013" t="s">
        <v>2225</v>
      </c>
      <c r="Q490" s="1013" t="s">
        <v>2225</v>
      </c>
      <c r="R490" s="1013" t="s">
        <v>2225</v>
      </c>
      <c r="S490" s="1013"/>
      <c r="T490" s="1013"/>
      <c r="U490" s="1013"/>
      <c r="V490" s="1013"/>
      <c r="W490" s="1013" t="s">
        <v>2225</v>
      </c>
      <c r="X490" s="1013" t="s">
        <v>2225</v>
      </c>
      <c r="Y490" s="1013" t="s">
        <v>2225</v>
      </c>
      <c r="Z490" s="1013" t="s">
        <v>2225</v>
      </c>
      <c r="AA490" s="1013" t="s">
        <v>2225</v>
      </c>
      <c r="AB490" s="1013" t="s">
        <v>2225</v>
      </c>
      <c r="AC490" s="1013" t="s">
        <v>2225</v>
      </c>
      <c r="AD490" s="1013" t="s">
        <v>2225</v>
      </c>
      <c r="AE490" s="689">
        <v>0</v>
      </c>
      <c r="AF490" s="690">
        <v>0</v>
      </c>
      <c r="AG490" s="541" t="s">
        <v>1056</v>
      </c>
      <c r="AK490" s="777"/>
    </row>
    <row r="491" spans="2:37" s="504" customFormat="1">
      <c r="B491" s="541"/>
      <c r="C491" s="556" t="s">
        <v>373</v>
      </c>
      <c r="D491" s="557"/>
      <c r="E491" s="557"/>
      <c r="F491" s="557"/>
      <c r="G491" s="557"/>
      <c r="H491" s="558"/>
      <c r="I491" s="1012" t="s">
        <v>2226</v>
      </c>
      <c r="J491" s="1013" t="s">
        <v>2226</v>
      </c>
      <c r="K491" s="1013" t="s">
        <v>2226</v>
      </c>
      <c r="L491" s="1013" t="s">
        <v>2226</v>
      </c>
      <c r="M491" s="1013" t="s">
        <v>2226</v>
      </c>
      <c r="N491" s="1013" t="s">
        <v>2226</v>
      </c>
      <c r="O491" s="1013" t="s">
        <v>2226</v>
      </c>
      <c r="P491" s="1013" t="s">
        <v>2226</v>
      </c>
      <c r="Q491" s="1013" t="s">
        <v>2226</v>
      </c>
      <c r="R491" s="1013" t="s">
        <v>2226</v>
      </c>
      <c r="S491" s="1013"/>
      <c r="T491" s="1013"/>
      <c r="U491" s="1013"/>
      <c r="V491" s="1013"/>
      <c r="W491" s="1013" t="s">
        <v>2226</v>
      </c>
      <c r="X491" s="1013" t="s">
        <v>2226</v>
      </c>
      <c r="Y491" s="1013" t="s">
        <v>2226</v>
      </c>
      <c r="Z491" s="1013" t="s">
        <v>2226</v>
      </c>
      <c r="AA491" s="1013" t="s">
        <v>2226</v>
      </c>
      <c r="AB491" s="1013" t="s">
        <v>2226</v>
      </c>
      <c r="AC491" s="1013" t="s">
        <v>2226</v>
      </c>
      <c r="AD491" s="1013" t="s">
        <v>2226</v>
      </c>
      <c r="AE491" s="689">
        <v>17</v>
      </c>
      <c r="AF491" s="690">
        <v>5</v>
      </c>
      <c r="AG491" s="541" t="s">
        <v>1056</v>
      </c>
      <c r="AK491" s="777"/>
    </row>
    <row r="492" spans="2:37" s="504" customFormat="1">
      <c r="B492" s="541"/>
      <c r="C492" s="556" t="s">
        <v>374</v>
      </c>
      <c r="D492" s="557"/>
      <c r="E492" s="557"/>
      <c r="F492" s="557"/>
      <c r="G492" s="557"/>
      <c r="H492" s="558"/>
      <c r="I492" s="1012" t="s">
        <v>2227</v>
      </c>
      <c r="J492" s="1013" t="s">
        <v>2228</v>
      </c>
      <c r="K492" s="1013" t="s">
        <v>2228</v>
      </c>
      <c r="L492" s="1013" t="s">
        <v>2228</v>
      </c>
      <c r="M492" s="1013" t="s">
        <v>2228</v>
      </c>
      <c r="N492" s="1013" t="s">
        <v>2228</v>
      </c>
      <c r="O492" s="1013" t="s">
        <v>2228</v>
      </c>
      <c r="P492" s="1013" t="s">
        <v>2228</v>
      </c>
      <c r="Q492" s="1013" t="s">
        <v>2228</v>
      </c>
      <c r="R492" s="1013" t="s">
        <v>2228</v>
      </c>
      <c r="S492" s="1013"/>
      <c r="T492" s="1013"/>
      <c r="U492" s="1013"/>
      <c r="V492" s="1013"/>
      <c r="W492" s="1013" t="s">
        <v>2228</v>
      </c>
      <c r="X492" s="1013" t="s">
        <v>2228</v>
      </c>
      <c r="Y492" s="1013" t="s">
        <v>2228</v>
      </c>
      <c r="Z492" s="1013" t="s">
        <v>2228</v>
      </c>
      <c r="AA492" s="1013" t="s">
        <v>2228</v>
      </c>
      <c r="AB492" s="1013" t="s">
        <v>2228</v>
      </c>
      <c r="AC492" s="1013" t="s">
        <v>2228</v>
      </c>
      <c r="AD492" s="1013" t="s">
        <v>2228</v>
      </c>
      <c r="AE492" s="689">
        <v>40</v>
      </c>
      <c r="AF492" s="690">
        <v>248</v>
      </c>
      <c r="AG492" s="541" t="s">
        <v>1056</v>
      </c>
      <c r="AK492" s="777"/>
    </row>
    <row r="493" spans="2:37" s="504" customFormat="1">
      <c r="B493" s="541"/>
      <c r="C493" s="553" t="s">
        <v>375</v>
      </c>
      <c r="D493" s="554"/>
      <c r="E493" s="554"/>
      <c r="F493" s="554"/>
      <c r="G493" s="554"/>
      <c r="H493" s="555"/>
      <c r="I493" s="997" t="s">
        <v>2229</v>
      </c>
      <c r="J493" s="998" t="s">
        <v>2229</v>
      </c>
      <c r="K493" s="998" t="s">
        <v>2229</v>
      </c>
      <c r="L493" s="998" t="s">
        <v>2229</v>
      </c>
      <c r="M493" s="998" t="s">
        <v>2229</v>
      </c>
      <c r="N493" s="998" t="s">
        <v>2229</v>
      </c>
      <c r="O493" s="998" t="s">
        <v>2229</v>
      </c>
      <c r="P493" s="998" t="s">
        <v>2229</v>
      </c>
      <c r="Q493" s="998" t="s">
        <v>2229</v>
      </c>
      <c r="R493" s="998" t="s">
        <v>2229</v>
      </c>
      <c r="S493" s="998"/>
      <c r="T493" s="998"/>
      <c r="U493" s="998"/>
      <c r="V493" s="998"/>
      <c r="W493" s="998" t="s">
        <v>2229</v>
      </c>
      <c r="X493" s="998" t="s">
        <v>2229</v>
      </c>
      <c r="Y493" s="998" t="s">
        <v>2229</v>
      </c>
      <c r="Z493" s="998" t="s">
        <v>2229</v>
      </c>
      <c r="AA493" s="998" t="s">
        <v>2229</v>
      </c>
      <c r="AB493" s="998" t="s">
        <v>2229</v>
      </c>
      <c r="AC493" s="998" t="s">
        <v>2229</v>
      </c>
      <c r="AD493" s="998" t="s">
        <v>2229</v>
      </c>
      <c r="AE493" s="689">
        <v>0</v>
      </c>
      <c r="AF493" s="690">
        <v>0</v>
      </c>
      <c r="AG493" s="541" t="s">
        <v>1056</v>
      </c>
      <c r="AK493" s="777"/>
    </row>
    <row r="494" spans="2:37" s="504" customFormat="1">
      <c r="B494" s="541"/>
      <c r="C494" s="542" t="s">
        <v>2230</v>
      </c>
      <c r="D494" s="543"/>
      <c r="E494" s="543"/>
      <c r="F494" s="543"/>
      <c r="G494" s="543"/>
      <c r="H494" s="544"/>
      <c r="I494" s="993" t="s">
        <v>2231</v>
      </c>
      <c r="J494" s="994" t="s">
        <v>2231</v>
      </c>
      <c r="K494" s="994" t="s">
        <v>2231</v>
      </c>
      <c r="L494" s="994" t="s">
        <v>2231</v>
      </c>
      <c r="M494" s="994" t="s">
        <v>2231</v>
      </c>
      <c r="N494" s="994" t="s">
        <v>2231</v>
      </c>
      <c r="O494" s="994" t="s">
        <v>2231</v>
      </c>
      <c r="P494" s="994" t="s">
        <v>2231</v>
      </c>
      <c r="Q494" s="994" t="s">
        <v>2231</v>
      </c>
      <c r="R494" s="994" t="s">
        <v>2231</v>
      </c>
      <c r="S494" s="994"/>
      <c r="T494" s="994"/>
      <c r="U494" s="994"/>
      <c r="V494" s="994"/>
      <c r="W494" s="994" t="s">
        <v>2231</v>
      </c>
      <c r="X494" s="994" t="s">
        <v>2231</v>
      </c>
      <c r="Y494" s="994" t="s">
        <v>2231</v>
      </c>
      <c r="Z494" s="994" t="s">
        <v>2231</v>
      </c>
      <c r="AA494" s="994" t="s">
        <v>2231</v>
      </c>
      <c r="AB494" s="994" t="s">
        <v>2231</v>
      </c>
      <c r="AC494" s="994" t="s">
        <v>2231</v>
      </c>
      <c r="AD494" s="994" t="s">
        <v>2231</v>
      </c>
      <c r="AE494" s="707">
        <v>-1050</v>
      </c>
      <c r="AF494" s="720">
        <v>20</v>
      </c>
      <c r="AG494" s="566" t="s">
        <v>1275</v>
      </c>
      <c r="AH494" s="546"/>
      <c r="AK494" s="777"/>
    </row>
    <row r="495" spans="2:37" s="504" customFormat="1">
      <c r="B495" s="541"/>
      <c r="C495" s="542" t="s">
        <v>2232</v>
      </c>
      <c r="D495" s="543"/>
      <c r="E495" s="543"/>
      <c r="F495" s="543"/>
      <c r="G495" s="543"/>
      <c r="H495" s="544"/>
      <c r="I495" s="993" t="s">
        <v>2233</v>
      </c>
      <c r="J495" s="994" t="s">
        <v>2233</v>
      </c>
      <c r="K495" s="994" t="s">
        <v>2233</v>
      </c>
      <c r="L495" s="994" t="s">
        <v>2233</v>
      </c>
      <c r="M495" s="994" t="s">
        <v>2233</v>
      </c>
      <c r="N495" s="994" t="s">
        <v>2233</v>
      </c>
      <c r="O495" s="994" t="s">
        <v>2233</v>
      </c>
      <c r="P495" s="994" t="s">
        <v>2233</v>
      </c>
      <c r="Q495" s="994" t="s">
        <v>2233</v>
      </c>
      <c r="R495" s="994" t="s">
        <v>2233</v>
      </c>
      <c r="S495" s="994"/>
      <c r="T495" s="994"/>
      <c r="U495" s="994"/>
      <c r="V495" s="994"/>
      <c r="W495" s="994" t="s">
        <v>2233</v>
      </c>
      <c r="X495" s="994" t="s">
        <v>2233</v>
      </c>
      <c r="Y495" s="994" t="s">
        <v>2233</v>
      </c>
      <c r="Z495" s="994" t="s">
        <v>2233</v>
      </c>
      <c r="AA495" s="994" t="s">
        <v>2233</v>
      </c>
      <c r="AB495" s="994" t="s">
        <v>2233</v>
      </c>
      <c r="AC495" s="994" t="s">
        <v>2233</v>
      </c>
      <c r="AD495" s="994" t="s">
        <v>2233</v>
      </c>
      <c r="AE495" s="707">
        <v>10181</v>
      </c>
      <c r="AF495" s="720">
        <v>10575</v>
      </c>
      <c r="AG495" s="566" t="s">
        <v>1275</v>
      </c>
      <c r="AH495" s="546"/>
      <c r="AK495" s="777"/>
    </row>
    <row r="496" spans="2:37" s="504" customFormat="1">
      <c r="B496" s="541"/>
      <c r="C496" s="582"/>
      <c r="D496" s="583"/>
      <c r="E496" s="583"/>
      <c r="F496" s="583"/>
      <c r="G496" s="583"/>
      <c r="H496" s="584"/>
      <c r="I496" s="1026" t="s">
        <v>2234</v>
      </c>
      <c r="J496" s="1027" t="s">
        <v>2234</v>
      </c>
      <c r="K496" s="1027" t="s">
        <v>2234</v>
      </c>
      <c r="L496" s="1027" t="s">
        <v>2234</v>
      </c>
      <c r="M496" s="1027" t="s">
        <v>2234</v>
      </c>
      <c r="N496" s="1027" t="s">
        <v>2234</v>
      </c>
      <c r="O496" s="1027" t="s">
        <v>2234</v>
      </c>
      <c r="P496" s="1027" t="s">
        <v>2234</v>
      </c>
      <c r="Q496" s="1027" t="s">
        <v>2234</v>
      </c>
      <c r="R496" s="1027" t="s">
        <v>2234</v>
      </c>
      <c r="S496" s="1027"/>
      <c r="T496" s="1027"/>
      <c r="U496" s="1027"/>
      <c r="V496" s="1027"/>
      <c r="W496" s="1027" t="s">
        <v>2234</v>
      </c>
      <c r="X496" s="1027" t="s">
        <v>2234</v>
      </c>
      <c r="Y496" s="1027" t="s">
        <v>2234</v>
      </c>
      <c r="Z496" s="1027" t="s">
        <v>2234</v>
      </c>
      <c r="AA496" s="1027" t="s">
        <v>2234</v>
      </c>
      <c r="AB496" s="1027" t="s">
        <v>2234</v>
      </c>
      <c r="AC496" s="1027" t="s">
        <v>2234</v>
      </c>
      <c r="AD496" s="1027" t="s">
        <v>2234</v>
      </c>
      <c r="AE496" s="689">
        <v>0</v>
      </c>
      <c r="AF496" s="690">
        <v>0</v>
      </c>
      <c r="AG496" s="541" t="s">
        <v>1056</v>
      </c>
      <c r="AK496" s="777"/>
    </row>
    <row r="497" spans="2:37" s="504" customFormat="1">
      <c r="B497" s="541"/>
      <c r="C497" s="542" t="s">
        <v>2235</v>
      </c>
      <c r="D497" s="543"/>
      <c r="E497" s="543"/>
      <c r="F497" s="543"/>
      <c r="G497" s="543"/>
      <c r="H497" s="544"/>
      <c r="I497" s="993" t="s">
        <v>2236</v>
      </c>
      <c r="J497" s="994" t="s">
        <v>2236</v>
      </c>
      <c r="K497" s="994" t="s">
        <v>2236</v>
      </c>
      <c r="L497" s="994" t="s">
        <v>2236</v>
      </c>
      <c r="M497" s="994" t="s">
        <v>2236</v>
      </c>
      <c r="N497" s="994" t="s">
        <v>2236</v>
      </c>
      <c r="O497" s="994" t="s">
        <v>2236</v>
      </c>
      <c r="P497" s="994" t="s">
        <v>2236</v>
      </c>
      <c r="Q497" s="994" t="s">
        <v>2236</v>
      </c>
      <c r="R497" s="994" t="s">
        <v>2236</v>
      </c>
      <c r="S497" s="994"/>
      <c r="T497" s="994"/>
      <c r="U497" s="994"/>
      <c r="V497" s="994"/>
      <c r="W497" s="994" t="s">
        <v>2236</v>
      </c>
      <c r="X497" s="994" t="s">
        <v>2236</v>
      </c>
      <c r="Y497" s="994" t="s">
        <v>2236</v>
      </c>
      <c r="Z497" s="994" t="s">
        <v>2236</v>
      </c>
      <c r="AA497" s="994" t="s">
        <v>2236</v>
      </c>
      <c r="AB497" s="994" t="s">
        <v>2236</v>
      </c>
      <c r="AC497" s="994" t="s">
        <v>2236</v>
      </c>
      <c r="AD497" s="994" t="s">
        <v>2236</v>
      </c>
      <c r="AE497" s="687">
        <v>9963</v>
      </c>
      <c r="AF497" s="711">
        <v>10294</v>
      </c>
      <c r="AG497" s="541" t="s">
        <v>1056</v>
      </c>
      <c r="AH497" s="546"/>
      <c r="AK497" s="777"/>
    </row>
    <row r="498" spans="2:37" s="504" customFormat="1">
      <c r="B498" s="573"/>
      <c r="C498" s="567" t="s">
        <v>377</v>
      </c>
      <c r="D498" s="568"/>
      <c r="E498" s="568"/>
      <c r="F498" s="568"/>
      <c r="G498" s="568"/>
      <c r="H498" s="569"/>
      <c r="I498" s="1016" t="s">
        <v>2237</v>
      </c>
      <c r="J498" s="1017" t="s">
        <v>2237</v>
      </c>
      <c r="K498" s="1017" t="s">
        <v>2237</v>
      </c>
      <c r="L498" s="1017" t="s">
        <v>2237</v>
      </c>
      <c r="M498" s="1017" t="s">
        <v>2237</v>
      </c>
      <c r="N498" s="1017" t="s">
        <v>2237</v>
      </c>
      <c r="O498" s="1017" t="s">
        <v>2237</v>
      </c>
      <c r="P498" s="1017" t="s">
        <v>2237</v>
      </c>
      <c r="Q498" s="1017" t="s">
        <v>2237</v>
      </c>
      <c r="R498" s="1017" t="s">
        <v>2237</v>
      </c>
      <c r="S498" s="1017"/>
      <c r="T498" s="1017"/>
      <c r="U498" s="1017"/>
      <c r="V498" s="1017"/>
      <c r="W498" s="1017" t="s">
        <v>2237</v>
      </c>
      <c r="X498" s="1017" t="s">
        <v>2237</v>
      </c>
      <c r="Y498" s="1017" t="s">
        <v>2237</v>
      </c>
      <c r="Z498" s="1017" t="s">
        <v>2237</v>
      </c>
      <c r="AA498" s="1017" t="s">
        <v>2237</v>
      </c>
      <c r="AB498" s="1017" t="s">
        <v>2237</v>
      </c>
      <c r="AC498" s="1017" t="s">
        <v>2237</v>
      </c>
      <c r="AD498" s="1017" t="s">
        <v>2237</v>
      </c>
      <c r="AE498" s="689">
        <v>9703</v>
      </c>
      <c r="AF498" s="690">
        <v>10025</v>
      </c>
      <c r="AG498" s="541" t="s">
        <v>1056</v>
      </c>
      <c r="AK498" s="777"/>
    </row>
    <row r="499" spans="2:37" s="504" customFormat="1">
      <c r="B499" s="573"/>
      <c r="C499" s="567" t="s">
        <v>378</v>
      </c>
      <c r="D499" s="568"/>
      <c r="E499" s="568"/>
      <c r="F499" s="568"/>
      <c r="G499" s="568"/>
      <c r="H499" s="569"/>
      <c r="I499" s="1016" t="s">
        <v>2238</v>
      </c>
      <c r="J499" s="1017" t="s">
        <v>2238</v>
      </c>
      <c r="K499" s="1017" t="s">
        <v>2238</v>
      </c>
      <c r="L499" s="1017" t="s">
        <v>2238</v>
      </c>
      <c r="M499" s="1017" t="s">
        <v>2238</v>
      </c>
      <c r="N499" s="1017" t="s">
        <v>2238</v>
      </c>
      <c r="O499" s="1017" t="s">
        <v>2238</v>
      </c>
      <c r="P499" s="1017" t="s">
        <v>2238</v>
      </c>
      <c r="Q499" s="1017" t="s">
        <v>2238</v>
      </c>
      <c r="R499" s="1017" t="s">
        <v>2238</v>
      </c>
      <c r="S499" s="1017"/>
      <c r="T499" s="1017"/>
      <c r="U499" s="1017"/>
      <c r="V499" s="1017"/>
      <c r="W499" s="1017" t="s">
        <v>2238</v>
      </c>
      <c r="X499" s="1017" t="s">
        <v>2238</v>
      </c>
      <c r="Y499" s="1017" t="s">
        <v>2238</v>
      </c>
      <c r="Z499" s="1017" t="s">
        <v>2238</v>
      </c>
      <c r="AA499" s="1017" t="s">
        <v>2238</v>
      </c>
      <c r="AB499" s="1017" t="s">
        <v>2238</v>
      </c>
      <c r="AC499" s="1017" t="s">
        <v>2238</v>
      </c>
      <c r="AD499" s="1017" t="s">
        <v>2238</v>
      </c>
      <c r="AE499" s="689">
        <v>170</v>
      </c>
      <c r="AF499" s="690">
        <v>185</v>
      </c>
      <c r="AG499" s="541" t="s">
        <v>1056</v>
      </c>
      <c r="AK499" s="777"/>
    </row>
    <row r="500" spans="2:37" s="504" customFormat="1">
      <c r="B500" s="573"/>
      <c r="C500" s="567" t="s">
        <v>379</v>
      </c>
      <c r="D500" s="568"/>
      <c r="E500" s="568"/>
      <c r="F500" s="568"/>
      <c r="G500" s="568"/>
      <c r="H500" s="569"/>
      <c r="I500" s="1016" t="s">
        <v>2239</v>
      </c>
      <c r="J500" s="1017" t="s">
        <v>2239</v>
      </c>
      <c r="K500" s="1017" t="s">
        <v>2239</v>
      </c>
      <c r="L500" s="1017" t="s">
        <v>2239</v>
      </c>
      <c r="M500" s="1017" t="s">
        <v>2239</v>
      </c>
      <c r="N500" s="1017" t="s">
        <v>2239</v>
      </c>
      <c r="O500" s="1017" t="s">
        <v>2239</v>
      </c>
      <c r="P500" s="1017" t="s">
        <v>2239</v>
      </c>
      <c r="Q500" s="1017" t="s">
        <v>2239</v>
      </c>
      <c r="R500" s="1017" t="s">
        <v>2239</v>
      </c>
      <c r="S500" s="1017"/>
      <c r="T500" s="1017"/>
      <c r="U500" s="1017"/>
      <c r="V500" s="1017"/>
      <c r="W500" s="1017" t="s">
        <v>2239</v>
      </c>
      <c r="X500" s="1017" t="s">
        <v>2239</v>
      </c>
      <c r="Y500" s="1017" t="s">
        <v>2239</v>
      </c>
      <c r="Z500" s="1017" t="s">
        <v>2239</v>
      </c>
      <c r="AA500" s="1017" t="s">
        <v>2239</v>
      </c>
      <c r="AB500" s="1017" t="s">
        <v>2239</v>
      </c>
      <c r="AC500" s="1017" t="s">
        <v>2239</v>
      </c>
      <c r="AD500" s="1017" t="s">
        <v>2239</v>
      </c>
      <c r="AE500" s="689">
        <v>90</v>
      </c>
      <c r="AF500" s="690">
        <v>84</v>
      </c>
      <c r="AG500" s="541" t="s">
        <v>1056</v>
      </c>
      <c r="AK500" s="777"/>
    </row>
    <row r="501" spans="2:37" s="504" customFormat="1">
      <c r="B501" s="573"/>
      <c r="C501" s="567" t="s">
        <v>380</v>
      </c>
      <c r="D501" s="568"/>
      <c r="E501" s="568"/>
      <c r="F501" s="568"/>
      <c r="G501" s="568"/>
      <c r="H501" s="569"/>
      <c r="I501" s="1016" t="s">
        <v>2240</v>
      </c>
      <c r="J501" s="1017" t="s">
        <v>2241</v>
      </c>
      <c r="K501" s="1017" t="s">
        <v>2241</v>
      </c>
      <c r="L501" s="1017" t="s">
        <v>2241</v>
      </c>
      <c r="M501" s="1017" t="s">
        <v>2241</v>
      </c>
      <c r="N501" s="1017" t="s">
        <v>2241</v>
      </c>
      <c r="O501" s="1017" t="s">
        <v>2241</v>
      </c>
      <c r="P501" s="1017" t="s">
        <v>2241</v>
      </c>
      <c r="Q501" s="1017" t="s">
        <v>2241</v>
      </c>
      <c r="R501" s="1017" t="s">
        <v>2241</v>
      </c>
      <c r="S501" s="1017"/>
      <c r="T501" s="1017"/>
      <c r="U501" s="1017"/>
      <c r="V501" s="1017"/>
      <c r="W501" s="1017" t="s">
        <v>2241</v>
      </c>
      <c r="X501" s="1017" t="s">
        <v>2241</v>
      </c>
      <c r="Y501" s="1017" t="s">
        <v>2241</v>
      </c>
      <c r="Z501" s="1017" t="s">
        <v>2241</v>
      </c>
      <c r="AA501" s="1017" t="s">
        <v>2241</v>
      </c>
      <c r="AB501" s="1017" t="s">
        <v>2241</v>
      </c>
      <c r="AC501" s="1017" t="s">
        <v>2241</v>
      </c>
      <c r="AD501" s="1017" t="s">
        <v>2241</v>
      </c>
      <c r="AE501" s="689">
        <v>0</v>
      </c>
      <c r="AF501" s="690">
        <v>0</v>
      </c>
      <c r="AG501" s="541" t="s">
        <v>1056</v>
      </c>
      <c r="AK501" s="777"/>
    </row>
    <row r="502" spans="2:37" s="504" customFormat="1">
      <c r="B502" s="541"/>
      <c r="C502" s="542" t="s">
        <v>2242</v>
      </c>
      <c r="D502" s="543"/>
      <c r="E502" s="543"/>
      <c r="F502" s="543"/>
      <c r="G502" s="543"/>
      <c r="H502" s="544"/>
      <c r="I502" s="993" t="s">
        <v>2243</v>
      </c>
      <c r="J502" s="994" t="s">
        <v>2243</v>
      </c>
      <c r="K502" s="994" t="s">
        <v>2243</v>
      </c>
      <c r="L502" s="994" t="s">
        <v>2243</v>
      </c>
      <c r="M502" s="994" t="s">
        <v>2243</v>
      </c>
      <c r="N502" s="994" t="s">
        <v>2243</v>
      </c>
      <c r="O502" s="994" t="s">
        <v>2243</v>
      </c>
      <c r="P502" s="994" t="s">
        <v>2243</v>
      </c>
      <c r="Q502" s="994" t="s">
        <v>2243</v>
      </c>
      <c r="R502" s="994" t="s">
        <v>2243</v>
      </c>
      <c r="S502" s="994"/>
      <c r="T502" s="994"/>
      <c r="U502" s="994"/>
      <c r="V502" s="994"/>
      <c r="W502" s="994" t="s">
        <v>2243</v>
      </c>
      <c r="X502" s="994" t="s">
        <v>2243</v>
      </c>
      <c r="Y502" s="994" t="s">
        <v>2243</v>
      </c>
      <c r="Z502" s="994" t="s">
        <v>2243</v>
      </c>
      <c r="AA502" s="994" t="s">
        <v>2243</v>
      </c>
      <c r="AB502" s="994" t="s">
        <v>2243</v>
      </c>
      <c r="AC502" s="994" t="s">
        <v>2243</v>
      </c>
      <c r="AD502" s="994" t="s">
        <v>2243</v>
      </c>
      <c r="AE502" s="687">
        <v>27</v>
      </c>
      <c r="AF502" s="711">
        <v>28</v>
      </c>
      <c r="AG502" s="541" t="s">
        <v>1056</v>
      </c>
      <c r="AH502" s="546"/>
      <c r="AK502" s="777"/>
    </row>
    <row r="503" spans="2:37" s="504" customFormat="1">
      <c r="B503" s="541"/>
      <c r="C503" s="567" t="s">
        <v>381</v>
      </c>
      <c r="D503" s="568"/>
      <c r="E503" s="568"/>
      <c r="F503" s="568"/>
      <c r="G503" s="568"/>
      <c r="H503" s="569"/>
      <c r="I503" s="1016" t="s">
        <v>2244</v>
      </c>
      <c r="J503" s="1017" t="s">
        <v>2244</v>
      </c>
      <c r="K503" s="1017" t="s">
        <v>2244</v>
      </c>
      <c r="L503" s="1017" t="s">
        <v>2244</v>
      </c>
      <c r="M503" s="1017" t="s">
        <v>2244</v>
      </c>
      <c r="N503" s="1017" t="s">
        <v>2244</v>
      </c>
      <c r="O503" s="1017" t="s">
        <v>2244</v>
      </c>
      <c r="P503" s="1017" t="s">
        <v>2244</v>
      </c>
      <c r="Q503" s="1017" t="s">
        <v>2244</v>
      </c>
      <c r="R503" s="1017" t="s">
        <v>2244</v>
      </c>
      <c r="S503" s="1017"/>
      <c r="T503" s="1017"/>
      <c r="U503" s="1017"/>
      <c r="V503" s="1017"/>
      <c r="W503" s="1017" t="s">
        <v>2244</v>
      </c>
      <c r="X503" s="1017" t="s">
        <v>2244</v>
      </c>
      <c r="Y503" s="1017" t="s">
        <v>2244</v>
      </c>
      <c r="Z503" s="1017" t="s">
        <v>2244</v>
      </c>
      <c r="AA503" s="1017" t="s">
        <v>2244</v>
      </c>
      <c r="AB503" s="1017" t="s">
        <v>2244</v>
      </c>
      <c r="AC503" s="1017" t="s">
        <v>2244</v>
      </c>
      <c r="AD503" s="1017" t="s">
        <v>2244</v>
      </c>
      <c r="AE503" s="689">
        <v>27</v>
      </c>
      <c r="AF503" s="690">
        <v>28</v>
      </c>
      <c r="AG503" s="541" t="s">
        <v>1056</v>
      </c>
      <c r="AK503" s="777"/>
    </row>
    <row r="504" spans="2:37" s="504" customFormat="1">
      <c r="B504" s="541"/>
      <c r="C504" s="567" t="s">
        <v>382</v>
      </c>
      <c r="D504" s="568"/>
      <c r="E504" s="568"/>
      <c r="F504" s="568"/>
      <c r="G504" s="568"/>
      <c r="H504" s="569"/>
      <c r="I504" s="1016" t="s">
        <v>2245</v>
      </c>
      <c r="J504" s="1017" t="s">
        <v>2245</v>
      </c>
      <c r="K504" s="1017" t="s">
        <v>2245</v>
      </c>
      <c r="L504" s="1017" t="s">
        <v>2245</v>
      </c>
      <c r="M504" s="1017" t="s">
        <v>2245</v>
      </c>
      <c r="N504" s="1017" t="s">
        <v>2245</v>
      </c>
      <c r="O504" s="1017" t="s">
        <v>2245</v>
      </c>
      <c r="P504" s="1017" t="s">
        <v>2245</v>
      </c>
      <c r="Q504" s="1017" t="s">
        <v>2245</v>
      </c>
      <c r="R504" s="1017" t="s">
        <v>2245</v>
      </c>
      <c r="S504" s="1017"/>
      <c r="T504" s="1017"/>
      <c r="U504" s="1017"/>
      <c r="V504" s="1017"/>
      <c r="W504" s="1017" t="s">
        <v>2245</v>
      </c>
      <c r="X504" s="1017" t="s">
        <v>2245</v>
      </c>
      <c r="Y504" s="1017" t="s">
        <v>2245</v>
      </c>
      <c r="Z504" s="1017" t="s">
        <v>2245</v>
      </c>
      <c r="AA504" s="1017" t="s">
        <v>2245</v>
      </c>
      <c r="AB504" s="1017" t="s">
        <v>2245</v>
      </c>
      <c r="AC504" s="1017" t="s">
        <v>2245</v>
      </c>
      <c r="AD504" s="1017" t="s">
        <v>2245</v>
      </c>
      <c r="AE504" s="689">
        <v>0</v>
      </c>
      <c r="AF504" s="690">
        <v>0</v>
      </c>
      <c r="AG504" s="541" t="s">
        <v>1056</v>
      </c>
      <c r="AK504" s="777"/>
    </row>
    <row r="505" spans="2:37" s="504" customFormat="1">
      <c r="B505" s="541"/>
      <c r="C505" s="582" t="s">
        <v>383</v>
      </c>
      <c r="D505" s="583"/>
      <c r="E505" s="583"/>
      <c r="F505" s="583"/>
      <c r="G505" s="583"/>
      <c r="H505" s="584"/>
      <c r="I505" s="1026" t="s">
        <v>2246</v>
      </c>
      <c r="J505" s="1027" t="s">
        <v>2246</v>
      </c>
      <c r="K505" s="1027" t="s">
        <v>2246</v>
      </c>
      <c r="L505" s="1027" t="s">
        <v>2246</v>
      </c>
      <c r="M505" s="1027" t="s">
        <v>2246</v>
      </c>
      <c r="N505" s="1027" t="s">
        <v>2246</v>
      </c>
      <c r="O505" s="1027" t="s">
        <v>2246</v>
      </c>
      <c r="P505" s="1027" t="s">
        <v>2246</v>
      </c>
      <c r="Q505" s="1027" t="s">
        <v>2246</v>
      </c>
      <c r="R505" s="1027" t="s">
        <v>2246</v>
      </c>
      <c r="S505" s="1027"/>
      <c r="T505" s="1027"/>
      <c r="U505" s="1027"/>
      <c r="V505" s="1027"/>
      <c r="W505" s="1027" t="s">
        <v>2246</v>
      </c>
      <c r="X505" s="1027" t="s">
        <v>2246</v>
      </c>
      <c r="Y505" s="1027" t="s">
        <v>2246</v>
      </c>
      <c r="Z505" s="1027" t="s">
        <v>2246</v>
      </c>
      <c r="AA505" s="1027" t="s">
        <v>2246</v>
      </c>
      <c r="AB505" s="1027" t="s">
        <v>2246</v>
      </c>
      <c r="AC505" s="1027" t="s">
        <v>2246</v>
      </c>
      <c r="AD505" s="1027" t="s">
        <v>2246</v>
      </c>
      <c r="AE505" s="689">
        <v>0</v>
      </c>
      <c r="AF505" s="690">
        <v>0</v>
      </c>
      <c r="AG505" s="541" t="s">
        <v>1056</v>
      </c>
      <c r="AK505" s="777"/>
    </row>
    <row r="506" spans="2:37" s="504" customFormat="1">
      <c r="B506" s="541"/>
      <c r="C506" s="542" t="s">
        <v>2247</v>
      </c>
      <c r="D506" s="543"/>
      <c r="E506" s="543"/>
      <c r="F506" s="543"/>
      <c r="G506" s="543"/>
      <c r="H506" s="544"/>
      <c r="I506" s="993" t="s">
        <v>2248</v>
      </c>
      <c r="J506" s="994" t="s">
        <v>2248</v>
      </c>
      <c r="K506" s="994" t="s">
        <v>2248</v>
      </c>
      <c r="L506" s="994" t="s">
        <v>2248</v>
      </c>
      <c r="M506" s="994" t="s">
        <v>2248</v>
      </c>
      <c r="N506" s="994" t="s">
        <v>2248</v>
      </c>
      <c r="O506" s="994" t="s">
        <v>2248</v>
      </c>
      <c r="P506" s="994" t="s">
        <v>2248</v>
      </c>
      <c r="Q506" s="994" t="s">
        <v>2248</v>
      </c>
      <c r="R506" s="994" t="s">
        <v>2248</v>
      </c>
      <c r="S506" s="994"/>
      <c r="T506" s="994"/>
      <c r="U506" s="994"/>
      <c r="V506" s="994"/>
      <c r="W506" s="994" t="s">
        <v>2248</v>
      </c>
      <c r="X506" s="994" t="s">
        <v>2248</v>
      </c>
      <c r="Y506" s="994" t="s">
        <v>2248</v>
      </c>
      <c r="Z506" s="994" t="s">
        <v>2248</v>
      </c>
      <c r="AA506" s="994" t="s">
        <v>2248</v>
      </c>
      <c r="AB506" s="994" t="s">
        <v>2248</v>
      </c>
      <c r="AC506" s="994" t="s">
        <v>2248</v>
      </c>
      <c r="AD506" s="994" t="s">
        <v>2248</v>
      </c>
      <c r="AE506" s="687">
        <v>9990</v>
      </c>
      <c r="AF506" s="711">
        <v>10322</v>
      </c>
      <c r="AG506" s="541" t="s">
        <v>1056</v>
      </c>
      <c r="AH506" s="546"/>
      <c r="AK506" s="777"/>
    </row>
    <row r="507" spans="2:37" s="504" customFormat="1" ht="16.5" thickBot="1">
      <c r="B507" s="593"/>
      <c r="C507" s="594" t="s">
        <v>2249</v>
      </c>
      <c r="D507" s="595"/>
      <c r="E507" s="595"/>
      <c r="F507" s="595"/>
      <c r="G507" s="595"/>
      <c r="H507" s="596"/>
      <c r="I507" s="1033" t="s">
        <v>2250</v>
      </c>
      <c r="J507" s="1034" t="s">
        <v>2250</v>
      </c>
      <c r="K507" s="1034" t="s">
        <v>2250</v>
      </c>
      <c r="L507" s="1034" t="s">
        <v>2250</v>
      </c>
      <c r="M507" s="1034" t="s">
        <v>2250</v>
      </c>
      <c r="N507" s="1034" t="s">
        <v>2250</v>
      </c>
      <c r="O507" s="1034" t="s">
        <v>2250</v>
      </c>
      <c r="P507" s="1034" t="s">
        <v>2250</v>
      </c>
      <c r="Q507" s="1034" t="s">
        <v>2250</v>
      </c>
      <c r="R507" s="1034" t="s">
        <v>2250</v>
      </c>
      <c r="S507" s="1034"/>
      <c r="T507" s="1034"/>
      <c r="U507" s="1034"/>
      <c r="V507" s="1034"/>
      <c r="W507" s="1034" t="s">
        <v>2250</v>
      </c>
      <c r="X507" s="1034" t="s">
        <v>2250</v>
      </c>
      <c r="Y507" s="1034" t="s">
        <v>2250</v>
      </c>
      <c r="Z507" s="1034" t="s">
        <v>2250</v>
      </c>
      <c r="AA507" s="1034" t="s">
        <v>2250</v>
      </c>
      <c r="AB507" s="1034" t="s">
        <v>2250</v>
      </c>
      <c r="AC507" s="1034" t="s">
        <v>2250</v>
      </c>
      <c r="AD507" s="1034" t="s">
        <v>2250</v>
      </c>
      <c r="AE507" s="710">
        <v>191</v>
      </c>
      <c r="AF507" s="723">
        <v>253</v>
      </c>
      <c r="AG507" s="597" t="s">
        <v>1275</v>
      </c>
      <c r="AH507" s="546"/>
      <c r="AK507" s="777"/>
    </row>
    <row r="508" spans="2:37" s="504" customFormat="1">
      <c r="B508" s="508"/>
      <c r="C508" s="1035"/>
      <c r="D508" s="1035"/>
      <c r="E508" s="1035"/>
      <c r="F508" s="1035"/>
      <c r="G508" s="1035"/>
      <c r="H508" s="1035"/>
      <c r="I508" s="1035"/>
      <c r="J508" s="1035"/>
      <c r="K508" s="1035"/>
      <c r="L508" s="1035"/>
      <c r="M508" s="1035"/>
      <c r="N508" s="1035"/>
      <c r="O508" s="1035"/>
      <c r="P508" s="1035"/>
      <c r="Q508" s="1035"/>
      <c r="R508" s="1035"/>
      <c r="S508" s="1035"/>
      <c r="T508" s="1035"/>
      <c r="U508" s="1035"/>
      <c r="V508" s="1035"/>
      <c r="W508" s="1035"/>
      <c r="X508" s="1035"/>
      <c r="Y508" s="1035"/>
      <c r="Z508" s="1035"/>
      <c r="AA508" s="1035"/>
      <c r="AB508" s="1035"/>
      <c r="AC508" s="1035"/>
      <c r="AD508" s="1035"/>
      <c r="AE508" s="1035"/>
      <c r="AF508" s="1035"/>
      <c r="AG508" s="1035"/>
      <c r="AK508" s="777"/>
    </row>
    <row r="509" spans="2:37" s="504" customFormat="1">
      <c r="B509" s="508"/>
      <c r="C509" s="1035"/>
      <c r="D509" s="1035"/>
      <c r="E509" s="1035"/>
      <c r="F509" s="1035"/>
      <c r="G509" s="1035"/>
      <c r="H509" s="1035"/>
      <c r="I509" s="1035"/>
      <c r="J509" s="1035"/>
      <c r="K509" s="1035"/>
      <c r="L509" s="1035"/>
      <c r="M509" s="1035"/>
      <c r="N509" s="1035"/>
      <c r="O509" s="1035"/>
      <c r="P509" s="1035"/>
      <c r="Q509" s="1035"/>
      <c r="R509" s="1035"/>
      <c r="S509" s="1035"/>
      <c r="T509" s="1035"/>
      <c r="U509" s="1035"/>
      <c r="V509" s="1035"/>
      <c r="W509" s="1035"/>
      <c r="X509" s="1035"/>
      <c r="Y509" s="1035"/>
      <c r="Z509" s="1035"/>
      <c r="AA509" s="1035"/>
      <c r="AB509" s="1035"/>
      <c r="AC509" s="1035"/>
      <c r="AD509" s="1035"/>
      <c r="AE509" s="1035"/>
      <c r="AF509" s="1035"/>
      <c r="AG509" s="1035"/>
      <c r="AK509" s="777"/>
    </row>
    <row r="510" spans="2:37" s="504" customFormat="1">
      <c r="B510" s="505"/>
      <c r="C510" s="929"/>
      <c r="D510" s="929"/>
      <c r="E510" s="929"/>
      <c r="F510" s="929"/>
      <c r="G510" s="929"/>
      <c r="H510" s="929"/>
      <c r="I510" s="1036"/>
      <c r="J510" s="1036"/>
      <c r="K510" s="1036"/>
      <c r="L510" s="1036"/>
      <c r="M510" s="1036"/>
      <c r="N510" s="1036"/>
      <c r="O510" s="1036"/>
      <c r="P510" s="1036"/>
      <c r="Q510" s="1036"/>
      <c r="R510" s="1036"/>
      <c r="S510" s="1036"/>
      <c r="T510" s="1036"/>
      <c r="U510" s="1036"/>
      <c r="V510" s="1036"/>
      <c r="W510" s="1036"/>
      <c r="X510" s="1036"/>
      <c r="Y510" s="1036"/>
      <c r="Z510" s="1036"/>
      <c r="AA510" s="1036"/>
      <c r="AB510" s="1036"/>
      <c r="AC510" s="1036"/>
      <c r="AD510" s="1036"/>
      <c r="AE510" s="1036"/>
      <c r="AF510" s="1036"/>
      <c r="AG510" s="1036"/>
      <c r="AH510" s="489"/>
      <c r="AK510" s="777"/>
    </row>
    <row r="511" spans="2:37" s="504" customFormat="1">
      <c r="B511" s="505"/>
      <c r="C511" s="929"/>
      <c r="D511" s="929"/>
      <c r="E511" s="929"/>
      <c r="F511" s="929"/>
      <c r="G511" s="929"/>
      <c r="H511" s="929"/>
      <c r="I511" s="929"/>
      <c r="J511" s="929"/>
      <c r="K511" s="929"/>
      <c r="L511" s="929"/>
      <c r="M511" s="929"/>
      <c r="N511" s="929"/>
      <c r="O511" s="929"/>
      <c r="P511" s="929"/>
      <c r="Q511" s="929"/>
      <c r="R511" s="929"/>
      <c r="S511" s="929"/>
      <c r="T511" s="929"/>
      <c r="U511" s="929"/>
      <c r="V511" s="929"/>
      <c r="W511" s="929"/>
      <c r="X511" s="929"/>
      <c r="Y511" s="929"/>
      <c r="Z511" s="929"/>
      <c r="AA511" s="929"/>
      <c r="AB511" s="929"/>
      <c r="AC511" s="929"/>
      <c r="AD511" s="929"/>
      <c r="AE511" s="929"/>
      <c r="AF511" s="929"/>
      <c r="AG511" s="929"/>
      <c r="AK511" s="777"/>
    </row>
    <row r="512" spans="2:37" s="506" customFormat="1">
      <c r="B512" s="505"/>
      <c r="C512" s="1032" t="s">
        <v>2262</v>
      </c>
      <c r="D512" s="1032"/>
      <c r="E512" s="1032"/>
      <c r="F512" s="1032"/>
      <c r="G512" s="1032"/>
      <c r="H512" s="1032"/>
      <c r="I512" s="1032"/>
      <c r="J512" s="1032"/>
      <c r="K512" s="1032"/>
      <c r="L512" s="1032"/>
      <c r="M512" s="1032"/>
      <c r="N512" s="1032"/>
      <c r="O512" s="1032"/>
      <c r="P512" s="1032"/>
      <c r="Q512" s="507"/>
      <c r="R512" s="507"/>
      <c r="S512" s="507"/>
      <c r="T512" s="507"/>
      <c r="U512" s="507"/>
      <c r="V512" s="507"/>
      <c r="W512" s="507"/>
      <c r="X512" s="507"/>
      <c r="Y512" s="507"/>
      <c r="Z512" s="507"/>
      <c r="AA512" s="507"/>
      <c r="AB512" s="507"/>
      <c r="AC512" s="507"/>
      <c r="AD512" s="507"/>
      <c r="AE512" s="507"/>
      <c r="AF512" s="683"/>
      <c r="AG512" s="433"/>
      <c r="AK512" s="777"/>
    </row>
    <row r="513" spans="2:37" s="506" customFormat="1">
      <c r="B513" s="505"/>
      <c r="C513" s="603"/>
      <c r="D513" s="603"/>
      <c r="E513" s="603"/>
      <c r="F513" s="603"/>
      <c r="G513" s="603"/>
      <c r="H513" s="603"/>
      <c r="I513" s="603"/>
      <c r="J513" s="603" t="s">
        <v>2273</v>
      </c>
      <c r="K513" s="603"/>
      <c r="L513" s="603"/>
      <c r="M513" s="603"/>
      <c r="N513" s="603"/>
      <c r="O513" s="603"/>
      <c r="P513" s="603"/>
      <c r="Q513" s="507"/>
      <c r="R513" s="507"/>
      <c r="S513" s="507"/>
      <c r="T513" s="507"/>
      <c r="U513" s="507"/>
      <c r="V513" s="507"/>
      <c r="W513" s="507"/>
      <c r="X513" s="507"/>
      <c r="Y513" s="507"/>
      <c r="Z513" s="507"/>
      <c r="AA513" s="507"/>
      <c r="AB513" s="507"/>
      <c r="AC513" s="507"/>
      <c r="AD513" s="507"/>
      <c r="AE513" s="507"/>
      <c r="AF513" s="683"/>
      <c r="AG513" s="433"/>
      <c r="AK513" s="777"/>
    </row>
    <row r="514" spans="2:37" s="504" customFormat="1" ht="23.25" customHeight="1">
      <c r="B514" s="508"/>
      <c r="C514" s="1032" t="s">
        <v>2260</v>
      </c>
      <c r="D514" s="1032"/>
      <c r="E514" s="1032"/>
      <c r="F514" s="1032"/>
      <c r="G514" s="1032"/>
      <c r="H514" s="1032"/>
      <c r="I514" s="1032"/>
      <c r="J514" s="1032"/>
      <c r="K514" s="1032"/>
      <c r="L514" s="1032"/>
      <c r="M514" s="1032"/>
      <c r="N514" s="1032"/>
      <c r="O514" s="1032"/>
      <c r="P514" s="1032"/>
      <c r="Q514" s="507"/>
      <c r="R514" s="507"/>
      <c r="S514" s="507"/>
      <c r="T514" s="507"/>
      <c r="U514" s="507"/>
      <c r="V514" s="507"/>
      <c r="W514" s="507"/>
      <c r="X514" s="507"/>
      <c r="Y514" s="507"/>
      <c r="Z514" s="507"/>
      <c r="AA514" s="507"/>
      <c r="AB514" s="507"/>
      <c r="AC514" s="507"/>
      <c r="AD514" s="507"/>
      <c r="AE514" s="727" t="s">
        <v>2271</v>
      </c>
      <c r="AF514" s="507"/>
      <c r="AG514" s="507"/>
      <c r="AK514" s="777"/>
    </row>
    <row r="515" spans="2:37" s="504" customFormat="1" ht="19.5" customHeight="1">
      <c r="B515" s="509"/>
      <c r="C515" s="1030"/>
      <c r="D515" s="1030"/>
      <c r="E515" s="1030"/>
      <c r="F515" s="1030"/>
      <c r="G515" s="1030"/>
      <c r="H515" s="1030"/>
      <c r="I515" s="1030"/>
      <c r="J515" s="1030"/>
      <c r="K515" s="1030"/>
      <c r="L515" s="1030"/>
      <c r="M515" s="1030"/>
      <c r="N515" s="1030"/>
      <c r="O515" s="1030"/>
      <c r="P515" s="1030"/>
      <c r="R515" s="727"/>
      <c r="S515" s="727"/>
      <c r="T515" s="727"/>
      <c r="U515" s="727"/>
      <c r="V515" s="727"/>
      <c r="W515" s="727"/>
      <c r="X515" s="727"/>
      <c r="Y515" s="727"/>
      <c r="Z515" s="727"/>
      <c r="AA515" s="727"/>
      <c r="AB515" s="727"/>
      <c r="AC515" s="727"/>
      <c r="AD515" s="727"/>
      <c r="AE515" s="728" t="s">
        <v>2261</v>
      </c>
      <c r="AF515" s="685"/>
      <c r="AG515" s="598"/>
      <c r="AK515" s="777"/>
    </row>
    <row r="516" spans="2:37" s="504" customFormat="1" ht="6" hidden="1" customHeight="1">
      <c r="B516" s="509"/>
      <c r="C516" s="1031"/>
      <c r="D516" s="1031"/>
      <c r="E516" s="1031"/>
      <c r="F516" s="1031"/>
      <c r="G516" s="1031"/>
      <c r="H516" s="1031"/>
      <c r="I516" s="1031"/>
      <c r="J516" s="1031"/>
      <c r="K516" s="1031"/>
      <c r="L516" s="1031"/>
      <c r="M516" s="1031"/>
      <c r="N516" s="1031"/>
      <c r="O516" s="1031"/>
      <c r="P516" s="1031"/>
      <c r="Q516" s="1031"/>
      <c r="R516" s="1031"/>
      <c r="S516" s="1031"/>
      <c r="T516" s="1031"/>
      <c r="U516" s="1031"/>
      <c r="V516" s="1031"/>
      <c r="W516" s="1031"/>
      <c r="X516" s="1031"/>
      <c r="Y516" s="1031"/>
      <c r="Z516" s="1031"/>
      <c r="AA516" s="1031"/>
      <c r="AB516" s="1031"/>
      <c r="AC516" s="1031"/>
      <c r="AD516" s="1031"/>
      <c r="AE516" s="1031"/>
      <c r="AF516" s="1031"/>
      <c r="AG516" s="1031"/>
      <c r="AK516" s="777"/>
    </row>
    <row r="517" spans="2:37" ht="18" customHeight="1">
      <c r="B517" s="509"/>
      <c r="C517" s="599"/>
      <c r="D517" s="600"/>
      <c r="E517" s="600"/>
      <c r="F517" s="600"/>
      <c r="G517" s="600"/>
      <c r="H517" s="600"/>
      <c r="I517" s="601"/>
      <c r="J517" s="601"/>
      <c r="K517" s="601"/>
      <c r="L517" s="601"/>
      <c r="M517" s="601"/>
      <c r="N517" s="601"/>
      <c r="O517" s="601"/>
      <c r="P517" s="601"/>
      <c r="R517" s="728"/>
      <c r="S517" s="728"/>
      <c r="T517" s="728"/>
      <c r="U517" s="728"/>
      <c r="V517" s="728"/>
      <c r="W517" s="728"/>
      <c r="X517" s="728"/>
      <c r="Y517" s="728"/>
      <c r="Z517" s="728"/>
      <c r="AA517" s="728"/>
      <c r="AB517" s="728"/>
      <c r="AC517" s="728"/>
      <c r="AD517" s="728"/>
      <c r="AE517" s="728"/>
      <c r="AF517" s="685"/>
      <c r="AG517" s="598"/>
      <c r="AK517" s="777"/>
    </row>
    <row r="518" spans="2:37">
      <c r="AF518" s="602"/>
      <c r="AG518" s="362"/>
      <c r="AK518" s="777"/>
    </row>
    <row r="519" spans="2:37">
      <c r="AF519" s="602"/>
      <c r="AG519" s="362"/>
      <c r="AK519" s="777"/>
    </row>
    <row r="520" spans="2:37">
      <c r="AF520" s="602"/>
      <c r="AG520" s="362"/>
      <c r="AK520" s="777"/>
    </row>
    <row r="521" spans="2:37">
      <c r="AF521" s="602"/>
      <c r="AG521" s="362"/>
      <c r="AK521" s="777"/>
    </row>
    <row r="522" spans="2:37">
      <c r="AF522" s="602"/>
      <c r="AG522" s="362"/>
      <c r="AK522" s="777"/>
    </row>
    <row r="523" spans="2:37">
      <c r="AF523" s="602"/>
      <c r="AG523" s="362"/>
      <c r="AK523" s="777"/>
    </row>
    <row r="524" spans="2:37">
      <c r="AF524" s="602"/>
      <c r="AG524" s="362"/>
      <c r="AK524" s="777"/>
    </row>
    <row r="525" spans="2:37">
      <c r="AF525" s="602"/>
      <c r="AG525" s="362"/>
      <c r="AK525" s="777"/>
    </row>
    <row r="526" spans="2:37">
      <c r="AF526" s="602"/>
      <c r="AG526" s="362"/>
      <c r="AK526" s="777"/>
    </row>
    <row r="527" spans="2:37">
      <c r="AF527" s="602"/>
      <c r="AG527" s="362"/>
      <c r="AK527" s="777"/>
    </row>
    <row r="528" spans="2:37">
      <c r="AF528" s="602"/>
      <c r="AG528" s="362"/>
      <c r="AK528" s="777"/>
    </row>
    <row r="529" spans="32:37">
      <c r="AF529" s="602"/>
      <c r="AG529" s="362"/>
      <c r="AK529" s="777"/>
    </row>
    <row r="530" spans="32:37">
      <c r="AF530" s="602"/>
      <c r="AG530" s="362"/>
      <c r="AK530" s="777"/>
    </row>
    <row r="531" spans="32:37">
      <c r="AF531" s="602"/>
      <c r="AG531" s="362"/>
      <c r="AK531" s="777"/>
    </row>
    <row r="532" spans="32:37">
      <c r="AF532" s="602"/>
      <c r="AG532" s="362"/>
      <c r="AK532" s="777"/>
    </row>
    <row r="533" spans="32:37">
      <c r="AF533" s="602"/>
      <c r="AG533" s="362"/>
      <c r="AK533" s="777"/>
    </row>
    <row r="534" spans="32:37">
      <c r="AF534" s="602"/>
      <c r="AG534" s="362"/>
      <c r="AK534" s="777"/>
    </row>
    <row r="535" spans="32:37">
      <c r="AF535" s="368"/>
      <c r="AG535" s="362"/>
      <c r="AK535" s="777"/>
    </row>
    <row r="536" spans="32:37">
      <c r="AF536" s="368"/>
      <c r="AG536" s="362"/>
      <c r="AK536" s="777"/>
    </row>
    <row r="537" spans="32:37">
      <c r="AF537" s="368"/>
      <c r="AG537" s="362"/>
      <c r="AK537" s="777"/>
    </row>
    <row r="538" spans="32:37">
      <c r="AF538" s="368"/>
      <c r="AG538" s="362"/>
      <c r="AK538" s="777"/>
    </row>
    <row r="539" spans="32:37">
      <c r="AF539" s="368"/>
      <c r="AG539" s="362"/>
      <c r="AK539" s="777"/>
    </row>
    <row r="540" spans="32:37">
      <c r="AF540" s="368"/>
      <c r="AG540" s="362"/>
      <c r="AK540" s="777"/>
    </row>
    <row r="541" spans="32:37">
      <c r="AF541" s="368"/>
      <c r="AG541" s="362"/>
      <c r="AK541" s="777"/>
    </row>
    <row r="542" spans="32:37">
      <c r="AF542" s="368"/>
      <c r="AG542" s="362"/>
      <c r="AK542" s="777"/>
    </row>
    <row r="543" spans="32:37">
      <c r="AF543" s="368"/>
      <c r="AG543" s="362"/>
      <c r="AK543" s="777"/>
    </row>
    <row r="544" spans="32:37">
      <c r="AF544" s="368"/>
      <c r="AG544" s="362"/>
      <c r="AK544" s="777"/>
    </row>
    <row r="545" spans="32:37">
      <c r="AF545" s="368"/>
      <c r="AG545" s="362"/>
      <c r="AK545" s="777"/>
    </row>
    <row r="546" spans="32:37">
      <c r="AF546" s="368"/>
      <c r="AG546" s="362"/>
      <c r="AK546" s="777"/>
    </row>
    <row r="547" spans="32:37">
      <c r="AF547" s="368"/>
      <c r="AG547" s="362"/>
      <c r="AK547" s="777"/>
    </row>
    <row r="548" spans="32:37">
      <c r="AF548" s="368"/>
      <c r="AG548" s="362"/>
      <c r="AK548" s="777"/>
    </row>
    <row r="549" spans="32:37">
      <c r="AF549" s="368"/>
      <c r="AG549" s="362"/>
      <c r="AK549" s="777"/>
    </row>
    <row r="550" spans="32:37">
      <c r="AF550" s="368"/>
      <c r="AG550" s="362"/>
      <c r="AK550" s="777"/>
    </row>
    <row r="551" spans="32:37">
      <c r="AF551" s="368"/>
      <c r="AG551" s="362"/>
      <c r="AK551" s="777"/>
    </row>
    <row r="552" spans="32:37">
      <c r="AF552" s="368"/>
      <c r="AG552" s="362"/>
      <c r="AK552" s="777"/>
    </row>
    <row r="553" spans="32:37">
      <c r="AF553" s="368"/>
      <c r="AG553" s="362"/>
      <c r="AK553" s="777"/>
    </row>
    <row r="554" spans="32:37">
      <c r="AF554" s="368"/>
      <c r="AG554" s="362"/>
      <c r="AK554" s="777"/>
    </row>
    <row r="555" spans="32:37">
      <c r="AF555" s="368"/>
      <c r="AG555" s="362"/>
      <c r="AK555" s="777"/>
    </row>
    <row r="556" spans="32:37">
      <c r="AF556" s="368"/>
      <c r="AG556" s="362"/>
      <c r="AK556" s="777"/>
    </row>
    <row r="557" spans="32:37">
      <c r="AF557" s="368"/>
      <c r="AG557" s="362"/>
      <c r="AK557" s="777"/>
    </row>
    <row r="558" spans="32:37">
      <c r="AF558" s="368"/>
      <c r="AG558" s="362"/>
      <c r="AK558" s="777"/>
    </row>
    <row r="559" spans="32:37">
      <c r="AF559" s="368"/>
      <c r="AG559" s="362"/>
      <c r="AK559" s="777"/>
    </row>
    <row r="560" spans="32:37">
      <c r="AF560" s="368"/>
      <c r="AG560" s="362"/>
      <c r="AK560" s="777"/>
    </row>
    <row r="561" spans="32:37">
      <c r="AF561" s="368"/>
      <c r="AG561" s="362"/>
      <c r="AK561" s="777"/>
    </row>
    <row r="562" spans="32:37">
      <c r="AF562" s="368"/>
      <c r="AG562" s="362"/>
      <c r="AK562" s="777"/>
    </row>
    <row r="563" spans="32:37">
      <c r="AF563" s="368"/>
      <c r="AG563" s="362"/>
      <c r="AK563" s="777"/>
    </row>
    <row r="564" spans="32:37">
      <c r="AF564" s="368"/>
      <c r="AG564" s="362"/>
      <c r="AK564" s="777"/>
    </row>
    <row r="565" spans="32:37">
      <c r="AF565" s="368"/>
      <c r="AG565" s="362"/>
      <c r="AK565" s="777"/>
    </row>
    <row r="566" spans="32:37">
      <c r="AF566" s="368"/>
      <c r="AG566" s="362"/>
      <c r="AK566" s="777"/>
    </row>
    <row r="567" spans="32:37">
      <c r="AF567" s="368"/>
      <c r="AG567" s="362"/>
      <c r="AK567" s="777"/>
    </row>
    <row r="568" spans="32:37">
      <c r="AF568" s="368"/>
      <c r="AG568" s="362"/>
      <c r="AK568" s="777"/>
    </row>
    <row r="569" spans="32:37">
      <c r="AF569" s="368"/>
      <c r="AG569" s="362"/>
      <c r="AK569" s="777"/>
    </row>
    <row r="570" spans="32:37">
      <c r="AF570" s="368"/>
      <c r="AG570" s="362"/>
      <c r="AK570" s="777"/>
    </row>
    <row r="571" spans="32:37">
      <c r="AF571" s="368"/>
      <c r="AG571" s="362"/>
      <c r="AK571" s="777"/>
    </row>
    <row r="572" spans="32:37">
      <c r="AF572" s="368"/>
      <c r="AG572" s="362"/>
      <c r="AK572" s="777"/>
    </row>
    <row r="573" spans="32:37">
      <c r="AF573" s="368"/>
      <c r="AG573" s="362"/>
      <c r="AK573" s="777"/>
    </row>
    <row r="574" spans="32:37">
      <c r="AF574" s="368"/>
      <c r="AG574" s="362"/>
      <c r="AK574" s="777"/>
    </row>
    <row r="575" spans="32:37">
      <c r="AF575" s="368"/>
      <c r="AG575" s="362"/>
      <c r="AK575" s="777"/>
    </row>
    <row r="576" spans="32:37">
      <c r="AF576" s="368"/>
      <c r="AG576" s="362"/>
      <c r="AK576" s="777"/>
    </row>
    <row r="577" spans="32:37">
      <c r="AF577" s="368"/>
      <c r="AG577" s="362"/>
      <c r="AK577" s="777"/>
    </row>
    <row r="578" spans="32:37">
      <c r="AF578" s="368"/>
      <c r="AG578" s="362"/>
      <c r="AK578" s="777"/>
    </row>
    <row r="579" spans="32:37">
      <c r="AF579" s="368"/>
      <c r="AG579" s="362"/>
      <c r="AK579" s="777"/>
    </row>
    <row r="580" spans="32:37">
      <c r="AF580" s="364"/>
      <c r="AG580" s="362"/>
      <c r="AK580" s="777"/>
    </row>
    <row r="581" spans="32:37">
      <c r="AF581" s="364"/>
      <c r="AG581" s="362"/>
      <c r="AK581" s="777"/>
    </row>
    <row r="582" spans="32:37">
      <c r="AF582" s="364"/>
      <c r="AG582" s="362"/>
      <c r="AK582" s="777"/>
    </row>
    <row r="583" spans="32:37">
      <c r="AF583" s="364"/>
      <c r="AG583" s="362"/>
      <c r="AK583" s="777"/>
    </row>
    <row r="584" spans="32:37">
      <c r="AF584" s="364"/>
      <c r="AG584" s="362"/>
      <c r="AK584" s="777"/>
    </row>
    <row r="585" spans="32:37">
      <c r="AF585" s="364"/>
      <c r="AG585" s="362"/>
      <c r="AK585" s="777"/>
    </row>
    <row r="586" spans="32:37">
      <c r="AF586" s="364"/>
      <c r="AG586" s="362"/>
      <c r="AK586" s="777"/>
    </row>
    <row r="587" spans="32:37">
      <c r="AF587" s="364"/>
      <c r="AG587" s="362"/>
      <c r="AK587" s="777"/>
    </row>
    <row r="588" spans="32:37">
      <c r="AF588" s="364"/>
      <c r="AG588" s="362"/>
      <c r="AK588" s="777"/>
    </row>
    <row r="589" spans="32:37">
      <c r="AF589" s="364"/>
      <c r="AG589" s="362"/>
      <c r="AK589" s="777"/>
    </row>
    <row r="590" spans="32:37">
      <c r="AF590" s="364"/>
      <c r="AG590" s="362"/>
      <c r="AK590" s="777"/>
    </row>
    <row r="591" spans="32:37">
      <c r="AF591" s="364"/>
      <c r="AG591" s="362"/>
      <c r="AK591" s="777"/>
    </row>
    <row r="592" spans="32:37">
      <c r="AF592" s="364"/>
      <c r="AG592" s="362"/>
      <c r="AK592" s="777"/>
    </row>
    <row r="593" spans="32:37">
      <c r="AF593" s="364"/>
      <c r="AG593" s="362"/>
      <c r="AK593" s="777"/>
    </row>
    <row r="594" spans="32:37">
      <c r="AF594" s="364"/>
      <c r="AG594" s="362"/>
      <c r="AK594" s="777"/>
    </row>
    <row r="595" spans="32:37">
      <c r="AF595" s="364"/>
      <c r="AG595" s="362"/>
      <c r="AK595" s="777"/>
    </row>
    <row r="596" spans="32:37">
      <c r="AF596" s="364"/>
      <c r="AG596" s="362"/>
      <c r="AK596" s="777"/>
    </row>
    <row r="597" spans="32:37">
      <c r="AF597" s="364"/>
      <c r="AG597" s="362"/>
      <c r="AK597" s="777"/>
    </row>
    <row r="598" spans="32:37">
      <c r="AF598" s="364"/>
      <c r="AG598" s="362"/>
      <c r="AK598" s="777"/>
    </row>
    <row r="599" spans="32:37">
      <c r="AF599" s="364"/>
      <c r="AG599" s="362"/>
      <c r="AK599" s="777"/>
    </row>
    <row r="600" spans="32:37">
      <c r="AF600" s="364"/>
      <c r="AG600" s="362"/>
      <c r="AK600" s="777"/>
    </row>
    <row r="601" spans="32:37">
      <c r="AF601" s="364"/>
      <c r="AG601" s="362"/>
      <c r="AK601" s="777"/>
    </row>
    <row r="602" spans="32:37">
      <c r="AF602" s="364"/>
      <c r="AG602" s="362"/>
      <c r="AK602" s="777"/>
    </row>
    <row r="603" spans="32:37">
      <c r="AF603" s="364"/>
      <c r="AG603" s="362"/>
      <c r="AK603" s="777"/>
    </row>
    <row r="604" spans="32:37">
      <c r="AF604" s="364"/>
      <c r="AG604" s="362"/>
      <c r="AK604" s="777"/>
    </row>
    <row r="605" spans="32:37">
      <c r="AF605" s="364"/>
      <c r="AG605" s="362"/>
      <c r="AK605" s="777"/>
    </row>
    <row r="606" spans="32:37">
      <c r="AF606" s="364"/>
      <c r="AG606" s="362"/>
      <c r="AK606" s="777"/>
    </row>
    <row r="607" spans="32:37">
      <c r="AF607" s="364"/>
      <c r="AG607" s="362"/>
      <c r="AK607" s="777"/>
    </row>
    <row r="608" spans="32:37">
      <c r="AF608" s="364"/>
      <c r="AG608" s="362"/>
      <c r="AK608" s="777"/>
    </row>
    <row r="609" spans="32:37">
      <c r="AF609" s="364"/>
      <c r="AG609" s="362"/>
      <c r="AK609" s="777"/>
    </row>
    <row r="610" spans="32:37">
      <c r="AF610" s="364"/>
      <c r="AG610" s="362"/>
      <c r="AK610" s="777"/>
    </row>
    <row r="611" spans="32:37">
      <c r="AF611" s="364"/>
      <c r="AG611" s="362"/>
      <c r="AK611" s="777"/>
    </row>
    <row r="612" spans="32:37">
      <c r="AF612" s="364"/>
      <c r="AG612" s="362"/>
      <c r="AK612" s="777"/>
    </row>
    <row r="613" spans="32:37">
      <c r="AF613" s="364"/>
      <c r="AG613" s="362"/>
      <c r="AK613" s="777"/>
    </row>
    <row r="614" spans="32:37">
      <c r="AF614" s="364"/>
      <c r="AG614" s="362"/>
      <c r="AK614" s="777"/>
    </row>
    <row r="615" spans="32:37">
      <c r="AF615" s="364"/>
      <c r="AG615" s="362"/>
      <c r="AK615" s="777"/>
    </row>
    <row r="616" spans="32:37">
      <c r="AF616" s="364"/>
      <c r="AG616" s="362"/>
      <c r="AK616" s="777"/>
    </row>
    <row r="617" spans="32:37">
      <c r="AF617" s="364"/>
      <c r="AG617" s="362"/>
      <c r="AK617" s="777"/>
    </row>
    <row r="618" spans="32:37">
      <c r="AF618" s="364"/>
      <c r="AG618" s="362"/>
      <c r="AK618" s="777"/>
    </row>
    <row r="619" spans="32:37">
      <c r="AF619" s="364"/>
      <c r="AG619" s="362"/>
      <c r="AK619" s="777"/>
    </row>
    <row r="620" spans="32:37">
      <c r="AF620" s="364"/>
      <c r="AG620" s="362"/>
      <c r="AK620" s="777"/>
    </row>
    <row r="621" spans="32:37">
      <c r="AF621" s="364"/>
      <c r="AG621" s="362"/>
      <c r="AK621" s="777"/>
    </row>
    <row r="622" spans="32:37">
      <c r="AF622" s="364"/>
      <c r="AG622" s="362"/>
      <c r="AK622" s="777"/>
    </row>
    <row r="623" spans="32:37">
      <c r="AF623" s="364"/>
      <c r="AG623" s="362"/>
      <c r="AK623" s="777"/>
    </row>
    <row r="624" spans="32:37">
      <c r="AF624" s="364"/>
      <c r="AG624" s="362"/>
      <c r="AK624" s="777"/>
    </row>
    <row r="625" spans="32:37">
      <c r="AF625" s="364"/>
      <c r="AG625" s="362"/>
      <c r="AK625" s="777"/>
    </row>
    <row r="626" spans="32:37">
      <c r="AF626" s="364"/>
      <c r="AG626" s="362"/>
      <c r="AK626" s="777"/>
    </row>
    <row r="627" spans="32:37">
      <c r="AF627" s="364"/>
      <c r="AG627" s="362"/>
      <c r="AK627" s="777"/>
    </row>
    <row r="628" spans="32:37">
      <c r="AF628" s="364"/>
      <c r="AG628" s="362"/>
      <c r="AK628" s="777"/>
    </row>
    <row r="629" spans="32:37">
      <c r="AF629" s="364"/>
      <c r="AG629" s="362"/>
      <c r="AK629" s="777"/>
    </row>
    <row r="630" spans="32:37">
      <c r="AF630" s="364"/>
      <c r="AG630" s="362"/>
      <c r="AK630" s="777"/>
    </row>
    <row r="631" spans="32:37">
      <c r="AF631" s="364"/>
      <c r="AG631" s="362"/>
      <c r="AK631" s="777"/>
    </row>
    <row r="632" spans="32:37">
      <c r="AF632" s="364"/>
      <c r="AG632" s="362"/>
      <c r="AK632" s="777"/>
    </row>
    <row r="633" spans="32:37">
      <c r="AF633" s="364"/>
      <c r="AG633" s="362"/>
      <c r="AK633" s="777"/>
    </row>
    <row r="634" spans="32:37">
      <c r="AF634" s="364"/>
      <c r="AG634" s="362"/>
      <c r="AK634" s="777"/>
    </row>
    <row r="635" spans="32:37">
      <c r="AF635" s="364"/>
      <c r="AG635" s="362"/>
      <c r="AK635" s="777"/>
    </row>
    <row r="636" spans="32:37">
      <c r="AF636" s="364"/>
      <c r="AG636" s="362"/>
      <c r="AK636" s="777"/>
    </row>
    <row r="637" spans="32:37">
      <c r="AF637" s="364"/>
      <c r="AG637" s="362"/>
      <c r="AK637" s="777"/>
    </row>
    <row r="638" spans="32:37">
      <c r="AF638" s="364"/>
      <c r="AG638" s="362"/>
      <c r="AK638" s="777"/>
    </row>
    <row r="639" spans="32:37">
      <c r="AF639" s="364"/>
      <c r="AG639" s="362"/>
      <c r="AK639" s="777"/>
    </row>
    <row r="640" spans="32:37">
      <c r="AF640" s="364"/>
      <c r="AG640" s="362"/>
      <c r="AK640" s="777"/>
    </row>
    <row r="641" spans="32:37">
      <c r="AF641" s="364"/>
      <c r="AG641" s="362"/>
      <c r="AK641" s="777"/>
    </row>
    <row r="642" spans="32:37">
      <c r="AF642" s="364"/>
      <c r="AG642" s="362"/>
      <c r="AK642" s="777"/>
    </row>
    <row r="643" spans="32:37">
      <c r="AF643" s="364"/>
      <c r="AG643" s="362"/>
      <c r="AK643" s="777"/>
    </row>
    <row r="644" spans="32:37">
      <c r="AF644" s="364"/>
      <c r="AG644" s="362"/>
      <c r="AK644" s="777"/>
    </row>
    <row r="645" spans="32:37">
      <c r="AF645" s="364"/>
      <c r="AG645" s="362"/>
      <c r="AK645" s="777"/>
    </row>
    <row r="646" spans="32:37">
      <c r="AF646" s="364"/>
      <c r="AG646" s="362"/>
      <c r="AK646" s="777"/>
    </row>
    <row r="647" spans="32:37">
      <c r="AF647" s="364"/>
      <c r="AG647" s="362"/>
      <c r="AK647" s="777"/>
    </row>
    <row r="648" spans="32:37">
      <c r="AF648" s="364"/>
      <c r="AG648" s="362"/>
      <c r="AK648" s="777"/>
    </row>
    <row r="649" spans="32:37">
      <c r="AF649" s="364"/>
      <c r="AG649" s="362"/>
    </row>
    <row r="650" spans="32:37">
      <c r="AF650" s="364"/>
      <c r="AG650" s="362"/>
    </row>
    <row r="651" spans="32:37">
      <c r="AF651" s="364"/>
      <c r="AG651" s="362"/>
    </row>
    <row r="652" spans="32:37">
      <c r="AF652" s="364"/>
      <c r="AG652" s="362"/>
    </row>
    <row r="653" spans="32:37">
      <c r="AF653" s="364"/>
      <c r="AG653" s="362"/>
    </row>
    <row r="654" spans="32:37">
      <c r="AF654" s="364"/>
      <c r="AG654" s="362"/>
    </row>
    <row r="655" spans="32:37">
      <c r="AF655" s="364"/>
      <c r="AG655" s="362"/>
    </row>
    <row r="656" spans="32:37">
      <c r="AF656" s="364"/>
      <c r="AG656" s="362"/>
    </row>
    <row r="657" spans="32:33">
      <c r="AF657" s="364"/>
      <c r="AG657" s="362"/>
    </row>
    <row r="658" spans="32:33">
      <c r="AF658" s="364"/>
      <c r="AG658" s="362"/>
    </row>
    <row r="659" spans="32:33">
      <c r="AF659" s="364"/>
      <c r="AG659" s="362"/>
    </row>
    <row r="660" spans="32:33">
      <c r="AF660" s="364"/>
      <c r="AG660" s="362"/>
    </row>
    <row r="661" spans="32:33">
      <c r="AF661" s="364"/>
      <c r="AG661" s="362"/>
    </row>
    <row r="662" spans="32:33">
      <c r="AF662" s="364"/>
      <c r="AG662" s="362"/>
    </row>
    <row r="663" spans="32:33">
      <c r="AF663" s="364"/>
      <c r="AG663" s="362"/>
    </row>
    <row r="664" spans="32:33">
      <c r="AF664" s="364"/>
      <c r="AG664" s="362"/>
    </row>
    <row r="665" spans="32:33">
      <c r="AF665" s="364"/>
      <c r="AG665" s="362"/>
    </row>
    <row r="666" spans="32:33">
      <c r="AF666" s="364"/>
      <c r="AG666" s="362"/>
    </row>
    <row r="667" spans="32:33">
      <c r="AF667" s="364"/>
      <c r="AG667" s="362"/>
    </row>
    <row r="668" spans="32:33">
      <c r="AF668" s="364"/>
      <c r="AG668" s="362"/>
    </row>
    <row r="669" spans="32:33">
      <c r="AF669" s="364"/>
      <c r="AG669" s="362"/>
    </row>
    <row r="670" spans="32:33">
      <c r="AF670" s="364"/>
      <c r="AG670" s="362"/>
    </row>
    <row r="671" spans="32:33">
      <c r="AF671" s="364"/>
      <c r="AG671" s="362"/>
    </row>
    <row r="672" spans="32:33">
      <c r="AF672" s="364"/>
      <c r="AG672" s="362"/>
    </row>
    <row r="673" spans="32:33">
      <c r="AF673" s="364"/>
      <c r="AG673" s="362"/>
    </row>
    <row r="674" spans="32:33">
      <c r="AF674" s="364"/>
      <c r="AG674" s="362"/>
    </row>
    <row r="675" spans="32:33">
      <c r="AF675" s="364"/>
      <c r="AG675" s="362"/>
    </row>
    <row r="676" spans="32:33">
      <c r="AF676" s="364"/>
      <c r="AG676" s="362"/>
    </row>
    <row r="677" spans="32:33">
      <c r="AF677" s="364"/>
      <c r="AG677" s="362"/>
    </row>
    <row r="678" spans="32:33">
      <c r="AF678" s="364"/>
      <c r="AG678" s="362"/>
    </row>
    <row r="679" spans="32:33">
      <c r="AF679" s="364"/>
      <c r="AG679" s="362"/>
    </row>
    <row r="680" spans="32:33">
      <c r="AF680" s="364"/>
      <c r="AG680" s="362"/>
    </row>
    <row r="681" spans="32:33">
      <c r="AF681" s="364"/>
      <c r="AG681" s="362"/>
    </row>
    <row r="682" spans="32:33">
      <c r="AF682" s="364"/>
      <c r="AG682" s="362"/>
    </row>
    <row r="683" spans="32:33">
      <c r="AF683" s="364"/>
      <c r="AG683" s="362"/>
    </row>
    <row r="684" spans="32:33">
      <c r="AF684" s="364"/>
      <c r="AG684" s="362"/>
    </row>
    <row r="685" spans="32:33">
      <c r="AF685" s="364"/>
      <c r="AG685" s="362"/>
    </row>
    <row r="686" spans="32:33">
      <c r="AF686" s="364"/>
      <c r="AG686" s="362"/>
    </row>
    <row r="687" spans="32:33">
      <c r="AF687" s="364"/>
      <c r="AG687" s="362"/>
    </row>
    <row r="688" spans="32:33">
      <c r="AF688" s="364"/>
      <c r="AG688" s="362"/>
    </row>
    <row r="689" spans="32:33">
      <c r="AF689" s="364"/>
      <c r="AG689" s="362"/>
    </row>
    <row r="690" spans="32:33">
      <c r="AF690" s="364"/>
      <c r="AG690" s="362"/>
    </row>
    <row r="691" spans="32:33">
      <c r="AF691" s="364"/>
      <c r="AG691" s="362"/>
    </row>
    <row r="692" spans="32:33">
      <c r="AF692" s="364"/>
      <c r="AG692" s="362"/>
    </row>
    <row r="693" spans="32:33">
      <c r="AF693" s="364"/>
      <c r="AG693" s="362"/>
    </row>
    <row r="694" spans="32:33">
      <c r="AF694" s="364"/>
      <c r="AG694" s="362"/>
    </row>
    <row r="695" spans="32:33">
      <c r="AF695" s="364"/>
      <c r="AG695" s="362"/>
    </row>
    <row r="696" spans="32:33">
      <c r="AF696" s="364"/>
      <c r="AG696" s="362"/>
    </row>
    <row r="697" spans="32:33">
      <c r="AF697" s="364"/>
      <c r="AG697" s="362"/>
    </row>
    <row r="698" spans="32:33">
      <c r="AF698" s="364"/>
      <c r="AG698" s="362"/>
    </row>
    <row r="699" spans="32:33">
      <c r="AF699" s="364"/>
      <c r="AG699" s="362"/>
    </row>
    <row r="700" spans="32:33">
      <c r="AF700" s="364"/>
      <c r="AG700" s="362"/>
    </row>
    <row r="701" spans="32:33">
      <c r="AF701" s="364"/>
      <c r="AG701" s="362"/>
    </row>
    <row r="702" spans="32:33">
      <c r="AF702" s="364"/>
      <c r="AG702" s="362"/>
    </row>
    <row r="703" spans="32:33">
      <c r="AF703" s="364"/>
      <c r="AG703" s="362"/>
    </row>
    <row r="704" spans="32:33">
      <c r="AF704" s="364"/>
      <c r="AG704" s="362"/>
    </row>
    <row r="705" spans="32:33">
      <c r="AF705" s="364"/>
      <c r="AG705" s="362"/>
    </row>
    <row r="706" spans="32:33">
      <c r="AF706" s="364"/>
      <c r="AG706" s="362"/>
    </row>
    <row r="707" spans="32:33">
      <c r="AF707" s="364"/>
      <c r="AG707" s="362"/>
    </row>
    <row r="708" spans="32:33">
      <c r="AF708" s="364"/>
      <c r="AG708" s="362"/>
    </row>
    <row r="709" spans="32:33">
      <c r="AF709" s="364"/>
      <c r="AG709" s="362"/>
    </row>
    <row r="710" spans="32:33">
      <c r="AF710" s="364"/>
      <c r="AG710" s="362"/>
    </row>
    <row r="711" spans="32:33">
      <c r="AF711" s="364"/>
      <c r="AG711" s="362"/>
    </row>
    <row r="712" spans="32:33">
      <c r="AF712" s="364"/>
      <c r="AG712" s="362"/>
    </row>
    <row r="713" spans="32:33">
      <c r="AF713" s="364"/>
      <c r="AG713" s="362"/>
    </row>
    <row r="714" spans="32:33">
      <c r="AF714" s="364"/>
      <c r="AG714" s="362"/>
    </row>
    <row r="715" spans="32:33">
      <c r="AF715" s="364"/>
      <c r="AG715" s="362"/>
    </row>
    <row r="716" spans="32:33">
      <c r="AF716" s="364"/>
      <c r="AG716" s="362"/>
    </row>
    <row r="717" spans="32:33">
      <c r="AF717" s="364"/>
      <c r="AG717" s="362"/>
    </row>
    <row r="718" spans="32:33">
      <c r="AF718" s="364"/>
      <c r="AG718" s="362"/>
    </row>
    <row r="719" spans="32:33">
      <c r="AF719" s="364"/>
      <c r="AG719" s="362"/>
    </row>
    <row r="720" spans="32:33">
      <c r="AF720" s="364"/>
      <c r="AG720" s="362"/>
    </row>
    <row r="721" spans="32:33">
      <c r="AF721" s="364"/>
      <c r="AG721" s="362"/>
    </row>
    <row r="722" spans="32:33">
      <c r="AF722" s="364"/>
      <c r="AG722" s="362"/>
    </row>
    <row r="723" spans="32:33">
      <c r="AF723" s="364"/>
      <c r="AG723" s="362"/>
    </row>
    <row r="724" spans="32:33">
      <c r="AF724" s="364"/>
      <c r="AG724" s="362"/>
    </row>
    <row r="725" spans="32:33">
      <c r="AF725" s="364"/>
      <c r="AG725" s="362"/>
    </row>
    <row r="726" spans="32:33">
      <c r="AF726" s="364"/>
      <c r="AG726" s="362"/>
    </row>
    <row r="727" spans="32:33">
      <c r="AF727" s="364"/>
      <c r="AG727" s="362"/>
    </row>
    <row r="728" spans="32:33">
      <c r="AF728" s="364"/>
      <c r="AG728" s="362"/>
    </row>
    <row r="729" spans="32:33">
      <c r="AF729" s="364"/>
      <c r="AG729" s="362"/>
    </row>
    <row r="730" spans="32:33">
      <c r="AF730" s="364"/>
      <c r="AG730" s="362"/>
    </row>
    <row r="731" spans="32:33">
      <c r="AF731" s="364"/>
      <c r="AG731" s="362"/>
    </row>
    <row r="732" spans="32:33">
      <c r="AF732" s="364"/>
      <c r="AG732" s="362"/>
    </row>
    <row r="733" spans="32:33">
      <c r="AF733" s="364"/>
      <c r="AG733" s="362"/>
    </row>
    <row r="734" spans="32:33">
      <c r="AF734" s="364"/>
      <c r="AG734" s="362"/>
    </row>
    <row r="735" spans="32:33">
      <c r="AF735" s="364"/>
      <c r="AG735" s="362"/>
    </row>
    <row r="736" spans="32:33">
      <c r="AF736" s="364"/>
      <c r="AG736" s="362"/>
    </row>
    <row r="737" spans="32:33">
      <c r="AF737" s="364"/>
      <c r="AG737" s="362"/>
    </row>
  </sheetData>
  <mergeCells count="511">
    <mergeCell ref="C515:P515"/>
    <mergeCell ref="C516:AG516"/>
    <mergeCell ref="C512:P512"/>
    <mergeCell ref="C514:P514"/>
    <mergeCell ref="I495:AD495"/>
    <mergeCell ref="I496:AD496"/>
    <mergeCell ref="I497:AD497"/>
    <mergeCell ref="I498:AD498"/>
    <mergeCell ref="I499:AD499"/>
    <mergeCell ref="I500:AD500"/>
    <mergeCell ref="I507:AD507"/>
    <mergeCell ref="C508:AG508"/>
    <mergeCell ref="C509:AG509"/>
    <mergeCell ref="C510:H510"/>
    <mergeCell ref="I510:AG510"/>
    <mergeCell ref="C511:AG511"/>
    <mergeCell ref="I501:AD501"/>
    <mergeCell ref="I502:AD502"/>
    <mergeCell ref="I503:AD503"/>
    <mergeCell ref="I504:AD504"/>
    <mergeCell ref="I505:AD505"/>
    <mergeCell ref="I506:AD506"/>
    <mergeCell ref="I489:AD489"/>
    <mergeCell ref="I490:AD490"/>
    <mergeCell ref="I491:AD491"/>
    <mergeCell ref="I492:AD492"/>
    <mergeCell ref="I493:AD493"/>
    <mergeCell ref="I494:AD494"/>
    <mergeCell ref="I483:AD483"/>
    <mergeCell ref="I484:AD484"/>
    <mergeCell ref="I485:AD485"/>
    <mergeCell ref="I486:AD486"/>
    <mergeCell ref="I487:AD487"/>
    <mergeCell ref="I488:AD488"/>
    <mergeCell ref="I477:AD477"/>
    <mergeCell ref="I478:AD478"/>
    <mergeCell ref="I479:AD479"/>
    <mergeCell ref="I480:AD480"/>
    <mergeCell ref="I481:AD481"/>
    <mergeCell ref="I482:AD482"/>
    <mergeCell ref="I471:AD471"/>
    <mergeCell ref="I472:AD472"/>
    <mergeCell ref="I473:AD473"/>
    <mergeCell ref="I474:AD474"/>
    <mergeCell ref="I475:AD475"/>
    <mergeCell ref="I476:AD476"/>
    <mergeCell ref="I465:AD465"/>
    <mergeCell ref="I466:AD466"/>
    <mergeCell ref="I467:AD467"/>
    <mergeCell ref="I468:AD468"/>
    <mergeCell ref="I469:AD469"/>
    <mergeCell ref="I470:AD470"/>
    <mergeCell ref="I459:AD459"/>
    <mergeCell ref="I460:AD460"/>
    <mergeCell ref="I461:AD461"/>
    <mergeCell ref="I462:AD462"/>
    <mergeCell ref="I463:AD463"/>
    <mergeCell ref="I464:AD464"/>
    <mergeCell ref="I453:AD453"/>
    <mergeCell ref="I454:AD454"/>
    <mergeCell ref="I455:AD455"/>
    <mergeCell ref="I456:AD456"/>
    <mergeCell ref="I457:AD457"/>
    <mergeCell ref="I458:AD458"/>
    <mergeCell ref="I447:AD447"/>
    <mergeCell ref="I448:AD448"/>
    <mergeCell ref="I449:AD449"/>
    <mergeCell ref="I450:AD450"/>
    <mergeCell ref="I451:AD451"/>
    <mergeCell ref="I452:AD452"/>
    <mergeCell ref="I441:AD441"/>
    <mergeCell ref="I442:AD442"/>
    <mergeCell ref="I443:AD443"/>
    <mergeCell ref="I444:AD444"/>
    <mergeCell ref="I445:AD445"/>
    <mergeCell ref="I446:AD446"/>
    <mergeCell ref="I435:AD435"/>
    <mergeCell ref="I436:AD436"/>
    <mergeCell ref="I437:AD437"/>
    <mergeCell ref="I438:AD438"/>
    <mergeCell ref="I439:AD439"/>
    <mergeCell ref="I440:AD440"/>
    <mergeCell ref="I429:AD429"/>
    <mergeCell ref="I430:AD430"/>
    <mergeCell ref="I431:AD431"/>
    <mergeCell ref="I432:AD432"/>
    <mergeCell ref="I433:AD433"/>
    <mergeCell ref="I434:AD434"/>
    <mergeCell ref="I423:AD423"/>
    <mergeCell ref="I424:AD424"/>
    <mergeCell ref="I425:AD425"/>
    <mergeCell ref="I426:AD426"/>
    <mergeCell ref="I427:AD427"/>
    <mergeCell ref="I428:AD428"/>
    <mergeCell ref="I417:AD417"/>
    <mergeCell ref="I418:AD418"/>
    <mergeCell ref="I419:AD419"/>
    <mergeCell ref="I420:AD420"/>
    <mergeCell ref="I421:AD421"/>
    <mergeCell ref="I422:AD422"/>
    <mergeCell ref="I411:AD411"/>
    <mergeCell ref="I412:AD412"/>
    <mergeCell ref="I413:AD413"/>
    <mergeCell ref="I414:AD414"/>
    <mergeCell ref="I415:AD415"/>
    <mergeCell ref="I416:AD416"/>
    <mergeCell ref="I405:AD405"/>
    <mergeCell ref="I406:AD406"/>
    <mergeCell ref="I407:AD407"/>
    <mergeCell ref="I408:AD408"/>
    <mergeCell ref="I409:AD409"/>
    <mergeCell ref="I410:AD410"/>
    <mergeCell ref="I399:AD399"/>
    <mergeCell ref="I400:AD400"/>
    <mergeCell ref="I401:AD401"/>
    <mergeCell ref="I402:AD402"/>
    <mergeCell ref="I403:AD403"/>
    <mergeCell ref="I404:AD404"/>
    <mergeCell ref="I393:AD393"/>
    <mergeCell ref="I394:AD394"/>
    <mergeCell ref="I395:AD395"/>
    <mergeCell ref="I396:AD396"/>
    <mergeCell ref="I397:AD397"/>
    <mergeCell ref="I398:AD398"/>
    <mergeCell ref="I387:AD387"/>
    <mergeCell ref="I388:AD388"/>
    <mergeCell ref="I389:AD389"/>
    <mergeCell ref="I390:AD390"/>
    <mergeCell ref="I391:AD391"/>
    <mergeCell ref="I392:AD392"/>
    <mergeCell ref="I381:AD381"/>
    <mergeCell ref="I382:AD382"/>
    <mergeCell ref="I383:AD383"/>
    <mergeCell ref="I384:AD384"/>
    <mergeCell ref="I385:AD385"/>
    <mergeCell ref="I386:AD386"/>
    <mergeCell ref="I375:AD375"/>
    <mergeCell ref="I376:AD376"/>
    <mergeCell ref="I377:AD377"/>
    <mergeCell ref="I378:AD378"/>
    <mergeCell ref="I379:AD379"/>
    <mergeCell ref="I380:AD380"/>
    <mergeCell ref="I369:AD369"/>
    <mergeCell ref="I370:AD370"/>
    <mergeCell ref="I371:AD371"/>
    <mergeCell ref="I372:AD372"/>
    <mergeCell ref="I373:AD373"/>
    <mergeCell ref="I374:AD374"/>
    <mergeCell ref="I363:AD363"/>
    <mergeCell ref="I364:AD364"/>
    <mergeCell ref="I365:AD365"/>
    <mergeCell ref="I366:AD366"/>
    <mergeCell ref="I367:AD367"/>
    <mergeCell ref="I368:AD368"/>
    <mergeCell ref="I357:AD357"/>
    <mergeCell ref="I358:AD358"/>
    <mergeCell ref="I359:AD359"/>
    <mergeCell ref="I360:AD360"/>
    <mergeCell ref="I361:AD361"/>
    <mergeCell ref="I362:AD362"/>
    <mergeCell ref="I351:AD351"/>
    <mergeCell ref="I352:AD352"/>
    <mergeCell ref="I353:AD353"/>
    <mergeCell ref="I354:AD354"/>
    <mergeCell ref="I355:AD355"/>
    <mergeCell ref="I356:AD356"/>
    <mergeCell ref="I345:AD345"/>
    <mergeCell ref="I346:AD346"/>
    <mergeCell ref="I347:AD347"/>
    <mergeCell ref="I348:AD348"/>
    <mergeCell ref="I349:AD349"/>
    <mergeCell ref="I350:AD350"/>
    <mergeCell ref="I339:AD339"/>
    <mergeCell ref="I340:AD340"/>
    <mergeCell ref="I341:AD341"/>
    <mergeCell ref="I342:AD342"/>
    <mergeCell ref="I343:AD343"/>
    <mergeCell ref="I344:AD344"/>
    <mergeCell ref="I333:AD333"/>
    <mergeCell ref="I334:AD334"/>
    <mergeCell ref="I335:AD335"/>
    <mergeCell ref="I336:AD336"/>
    <mergeCell ref="I337:AD337"/>
    <mergeCell ref="I338:AD338"/>
    <mergeCell ref="I327:AD327"/>
    <mergeCell ref="I328:AD328"/>
    <mergeCell ref="I329:AD329"/>
    <mergeCell ref="I330:AD330"/>
    <mergeCell ref="I331:AD331"/>
    <mergeCell ref="I332:AD332"/>
    <mergeCell ref="I321:AD321"/>
    <mergeCell ref="I322:AD322"/>
    <mergeCell ref="I323:AD323"/>
    <mergeCell ref="I324:AD324"/>
    <mergeCell ref="I325:AD325"/>
    <mergeCell ref="I326:AD326"/>
    <mergeCell ref="I315:AD315"/>
    <mergeCell ref="I316:AD316"/>
    <mergeCell ref="I317:AD317"/>
    <mergeCell ref="I318:AD318"/>
    <mergeCell ref="I319:AD319"/>
    <mergeCell ref="I320:AD320"/>
    <mergeCell ref="I309:AD309"/>
    <mergeCell ref="I310:AD310"/>
    <mergeCell ref="I311:AD311"/>
    <mergeCell ref="I312:AD312"/>
    <mergeCell ref="I313:AD313"/>
    <mergeCell ref="I314:AD314"/>
    <mergeCell ref="I303:AD303"/>
    <mergeCell ref="I304:AD304"/>
    <mergeCell ref="I305:AD305"/>
    <mergeCell ref="I306:AD306"/>
    <mergeCell ref="I307:AD307"/>
    <mergeCell ref="I308:AD308"/>
    <mergeCell ref="I297:AD297"/>
    <mergeCell ref="I298:AD298"/>
    <mergeCell ref="I299:AD299"/>
    <mergeCell ref="I300:AD300"/>
    <mergeCell ref="I301:AD301"/>
    <mergeCell ref="I302:AD302"/>
    <mergeCell ref="I291:AD291"/>
    <mergeCell ref="I292:AD292"/>
    <mergeCell ref="I293:AD293"/>
    <mergeCell ref="I294:AD294"/>
    <mergeCell ref="I295:AD295"/>
    <mergeCell ref="I296:AD296"/>
    <mergeCell ref="I285:AD285"/>
    <mergeCell ref="I286:AD286"/>
    <mergeCell ref="I287:AD287"/>
    <mergeCell ref="I288:AD288"/>
    <mergeCell ref="I289:AD289"/>
    <mergeCell ref="I290:AD290"/>
    <mergeCell ref="I279:AD279"/>
    <mergeCell ref="I280:AD280"/>
    <mergeCell ref="I281:AD281"/>
    <mergeCell ref="I282:AD282"/>
    <mergeCell ref="I283:AD283"/>
    <mergeCell ref="I284:AD284"/>
    <mergeCell ref="I273:AD273"/>
    <mergeCell ref="I274:AD274"/>
    <mergeCell ref="I275:AD275"/>
    <mergeCell ref="I276:AD276"/>
    <mergeCell ref="I277:AD277"/>
    <mergeCell ref="I278:AD278"/>
    <mergeCell ref="I267:AD267"/>
    <mergeCell ref="I268:AD268"/>
    <mergeCell ref="I269:AD269"/>
    <mergeCell ref="I270:AD270"/>
    <mergeCell ref="I271:AD271"/>
    <mergeCell ref="I272:AD272"/>
    <mergeCell ref="I261:AD261"/>
    <mergeCell ref="I262:AD262"/>
    <mergeCell ref="I263:AD263"/>
    <mergeCell ref="I264:AD264"/>
    <mergeCell ref="I265:AD265"/>
    <mergeCell ref="I266:AD266"/>
    <mergeCell ref="I255:AD255"/>
    <mergeCell ref="I256:AD256"/>
    <mergeCell ref="I257:AD257"/>
    <mergeCell ref="I258:AD258"/>
    <mergeCell ref="I259:AD259"/>
    <mergeCell ref="I260:AD260"/>
    <mergeCell ref="I249:AD249"/>
    <mergeCell ref="I250:AD250"/>
    <mergeCell ref="I251:AD251"/>
    <mergeCell ref="I252:AD252"/>
    <mergeCell ref="I253:AD253"/>
    <mergeCell ref="I254:AD254"/>
    <mergeCell ref="I243:AD243"/>
    <mergeCell ref="I244:AD244"/>
    <mergeCell ref="I245:AD245"/>
    <mergeCell ref="I246:AD246"/>
    <mergeCell ref="I247:AD247"/>
    <mergeCell ref="I248:AD248"/>
    <mergeCell ref="I237:AD237"/>
    <mergeCell ref="I238:AD238"/>
    <mergeCell ref="I239:AD239"/>
    <mergeCell ref="I240:AD240"/>
    <mergeCell ref="I241:AD241"/>
    <mergeCell ref="I242:AD242"/>
    <mergeCell ref="I231:AD231"/>
    <mergeCell ref="I232:AD232"/>
    <mergeCell ref="I233:AD233"/>
    <mergeCell ref="I234:AD234"/>
    <mergeCell ref="I235:AD235"/>
    <mergeCell ref="I236:AD236"/>
    <mergeCell ref="I225:AD225"/>
    <mergeCell ref="I226:AD226"/>
    <mergeCell ref="I227:AD227"/>
    <mergeCell ref="I228:AD228"/>
    <mergeCell ref="I229:AD229"/>
    <mergeCell ref="I230:AD230"/>
    <mergeCell ref="I219:AD219"/>
    <mergeCell ref="I220:AD220"/>
    <mergeCell ref="I221:AD221"/>
    <mergeCell ref="I222:AD222"/>
    <mergeCell ref="I223:AD223"/>
    <mergeCell ref="I224:AD224"/>
    <mergeCell ref="I213:AD213"/>
    <mergeCell ref="I214:AD214"/>
    <mergeCell ref="I215:AD215"/>
    <mergeCell ref="I216:AD216"/>
    <mergeCell ref="I217:AD217"/>
    <mergeCell ref="I218:AD218"/>
    <mergeCell ref="I207:AD207"/>
    <mergeCell ref="I208:AD208"/>
    <mergeCell ref="I209:AD209"/>
    <mergeCell ref="I210:AD210"/>
    <mergeCell ref="I211:AD211"/>
    <mergeCell ref="I212:AD212"/>
    <mergeCell ref="I201:AD201"/>
    <mergeCell ref="I202:AD202"/>
    <mergeCell ref="I203:AD203"/>
    <mergeCell ref="I204:AD204"/>
    <mergeCell ref="I205:AD205"/>
    <mergeCell ref="I206:AD206"/>
    <mergeCell ref="I195:AD195"/>
    <mergeCell ref="I196:AD196"/>
    <mergeCell ref="I197:AD197"/>
    <mergeCell ref="I198:AD198"/>
    <mergeCell ref="I199:AD199"/>
    <mergeCell ref="I200:AD200"/>
    <mergeCell ref="I189:AD189"/>
    <mergeCell ref="I190:AD190"/>
    <mergeCell ref="I191:AD191"/>
    <mergeCell ref="I192:AD192"/>
    <mergeCell ref="I193:AD193"/>
    <mergeCell ref="I194:AD194"/>
    <mergeCell ref="I183:AD183"/>
    <mergeCell ref="I184:AD184"/>
    <mergeCell ref="I185:AD185"/>
    <mergeCell ref="I186:AD186"/>
    <mergeCell ref="I187:AD187"/>
    <mergeCell ref="I188:AD188"/>
    <mergeCell ref="I177:AD177"/>
    <mergeCell ref="I178:AD178"/>
    <mergeCell ref="I179:AD179"/>
    <mergeCell ref="I180:AD180"/>
    <mergeCell ref="I181:AD181"/>
    <mergeCell ref="I182:AD182"/>
    <mergeCell ref="I171:AD171"/>
    <mergeCell ref="I172:AD172"/>
    <mergeCell ref="I173:AD173"/>
    <mergeCell ref="I174:AD174"/>
    <mergeCell ref="I175:AD175"/>
    <mergeCell ref="I176:AD176"/>
    <mergeCell ref="I165:AD165"/>
    <mergeCell ref="I166:AD166"/>
    <mergeCell ref="I167:AD167"/>
    <mergeCell ref="I168:AD168"/>
    <mergeCell ref="I169:AD169"/>
    <mergeCell ref="I170:AD170"/>
    <mergeCell ref="I159:AD159"/>
    <mergeCell ref="I160:AD160"/>
    <mergeCell ref="I161:AD161"/>
    <mergeCell ref="I162:AD162"/>
    <mergeCell ref="I163:AD163"/>
    <mergeCell ref="I164:AD164"/>
    <mergeCell ref="I153:AD153"/>
    <mergeCell ref="I154:AD154"/>
    <mergeCell ref="I155:AD155"/>
    <mergeCell ref="I156:AD156"/>
    <mergeCell ref="I157:AD157"/>
    <mergeCell ref="I158:AD158"/>
    <mergeCell ref="I147:AD147"/>
    <mergeCell ref="I148:AD148"/>
    <mergeCell ref="I149:AD149"/>
    <mergeCell ref="I150:AD150"/>
    <mergeCell ref="I151:AD151"/>
    <mergeCell ref="I152:AD152"/>
    <mergeCell ref="I141:AD141"/>
    <mergeCell ref="I142:AD142"/>
    <mergeCell ref="I143:AD143"/>
    <mergeCell ref="I144:AD144"/>
    <mergeCell ref="I145:AD145"/>
    <mergeCell ref="I146:AD146"/>
    <mergeCell ref="I135:AD135"/>
    <mergeCell ref="I136:AD136"/>
    <mergeCell ref="I137:AD137"/>
    <mergeCell ref="I138:AD138"/>
    <mergeCell ref="I139:AD139"/>
    <mergeCell ref="I140:AD140"/>
    <mergeCell ref="I129:AD129"/>
    <mergeCell ref="I130:AD130"/>
    <mergeCell ref="I131:AD131"/>
    <mergeCell ref="I132:AD132"/>
    <mergeCell ref="I133:AD133"/>
    <mergeCell ref="I134:AD134"/>
    <mergeCell ref="I123:AD123"/>
    <mergeCell ref="I124:AD124"/>
    <mergeCell ref="I125:AD125"/>
    <mergeCell ref="I126:AD126"/>
    <mergeCell ref="I127:AD127"/>
    <mergeCell ref="I128:AD128"/>
    <mergeCell ref="I117:AD117"/>
    <mergeCell ref="I118:AD118"/>
    <mergeCell ref="I119:AD119"/>
    <mergeCell ref="I120:AD120"/>
    <mergeCell ref="I121:AD121"/>
    <mergeCell ref="I122:AD122"/>
    <mergeCell ref="I111:AD111"/>
    <mergeCell ref="I112:AD112"/>
    <mergeCell ref="I113:AD113"/>
    <mergeCell ref="I114:AD114"/>
    <mergeCell ref="I115:AD115"/>
    <mergeCell ref="I116:AD116"/>
    <mergeCell ref="I105:AD105"/>
    <mergeCell ref="I106:AD106"/>
    <mergeCell ref="I107:AD107"/>
    <mergeCell ref="I108:AD108"/>
    <mergeCell ref="I109:AD109"/>
    <mergeCell ref="I110:AD110"/>
    <mergeCell ref="I99:AD99"/>
    <mergeCell ref="I100:AD100"/>
    <mergeCell ref="I101:AD101"/>
    <mergeCell ref="I102:AD102"/>
    <mergeCell ref="I103:AD103"/>
    <mergeCell ref="I104:AD104"/>
    <mergeCell ref="I93:AD93"/>
    <mergeCell ref="I94:AD94"/>
    <mergeCell ref="I95:AD95"/>
    <mergeCell ref="I96:AD96"/>
    <mergeCell ref="I97:AD97"/>
    <mergeCell ref="I98:AD98"/>
    <mergeCell ref="I87:AD87"/>
    <mergeCell ref="I88:AD88"/>
    <mergeCell ref="I89:AD89"/>
    <mergeCell ref="I90:AD90"/>
    <mergeCell ref="I91:AD91"/>
    <mergeCell ref="I92:AD92"/>
    <mergeCell ref="I81:AD81"/>
    <mergeCell ref="I82:AD82"/>
    <mergeCell ref="I83:AD83"/>
    <mergeCell ref="I84:AD84"/>
    <mergeCell ref="I85:AD85"/>
    <mergeCell ref="I86:AD86"/>
    <mergeCell ref="I75:AD75"/>
    <mergeCell ref="I76:AD76"/>
    <mergeCell ref="I77:AD77"/>
    <mergeCell ref="I78:AD78"/>
    <mergeCell ref="I79:AD79"/>
    <mergeCell ref="I80:AD80"/>
    <mergeCell ref="I69:AD69"/>
    <mergeCell ref="I70:AD70"/>
    <mergeCell ref="I71:AD71"/>
    <mergeCell ref="I72:AD72"/>
    <mergeCell ref="I73:AD73"/>
    <mergeCell ref="I74:AD74"/>
    <mergeCell ref="I63:AD63"/>
    <mergeCell ref="I64:AD64"/>
    <mergeCell ref="I65:AD65"/>
    <mergeCell ref="I66:AD66"/>
    <mergeCell ref="I67:AD67"/>
    <mergeCell ref="I68:AD68"/>
    <mergeCell ref="I57:AD57"/>
    <mergeCell ref="I58:AD58"/>
    <mergeCell ref="I59:AD59"/>
    <mergeCell ref="I60:AD60"/>
    <mergeCell ref="I61:AD61"/>
    <mergeCell ref="I62:AD62"/>
    <mergeCell ref="I51:AD51"/>
    <mergeCell ref="I52:AD52"/>
    <mergeCell ref="I53:AD53"/>
    <mergeCell ref="I54:AD54"/>
    <mergeCell ref="I55:AD55"/>
    <mergeCell ref="I56:AD56"/>
    <mergeCell ref="I45:AD45"/>
    <mergeCell ref="I46:AD46"/>
    <mergeCell ref="I47:AD47"/>
    <mergeCell ref="I48:AD48"/>
    <mergeCell ref="I49:AD49"/>
    <mergeCell ref="I50:AD50"/>
    <mergeCell ref="I39:AD39"/>
    <mergeCell ref="I40:AD40"/>
    <mergeCell ref="I41:AD41"/>
    <mergeCell ref="I42:AD42"/>
    <mergeCell ref="I43:AD43"/>
    <mergeCell ref="I44:AD44"/>
    <mergeCell ref="I33:AD33"/>
    <mergeCell ref="I34:AD34"/>
    <mergeCell ref="I35:AD35"/>
    <mergeCell ref="I36:AD36"/>
    <mergeCell ref="I37:AD37"/>
    <mergeCell ref="I38:AD38"/>
    <mergeCell ref="I27:AD27"/>
    <mergeCell ref="I28:AD28"/>
    <mergeCell ref="I29:AD29"/>
    <mergeCell ref="I30:AD30"/>
    <mergeCell ref="I31:AD31"/>
    <mergeCell ref="I32:AD32"/>
    <mergeCell ref="I26:AD26"/>
    <mergeCell ref="AE20:AE21"/>
    <mergeCell ref="B8:AG8"/>
    <mergeCell ref="C11:AE11"/>
    <mergeCell ref="B13:AG13"/>
    <mergeCell ref="C17:AE17"/>
    <mergeCell ref="C18:AE18"/>
    <mergeCell ref="B20:B21"/>
    <mergeCell ref="C20:H21"/>
    <mergeCell ref="I20:AD21"/>
    <mergeCell ref="AF20:AF21"/>
    <mergeCell ref="B10:AG10"/>
    <mergeCell ref="C1:AG1"/>
    <mergeCell ref="C3:AG3"/>
    <mergeCell ref="C4:AF4"/>
    <mergeCell ref="B6:AG6"/>
    <mergeCell ref="AG20:AG21"/>
    <mergeCell ref="I22:AD22"/>
    <mergeCell ref="I23:AD23"/>
    <mergeCell ref="I24:AD24"/>
    <mergeCell ref="I25:AD25"/>
  </mergeCells>
  <pageMargins left="0.70866141732283472" right="0.65" top="0.74803149606299213" bottom="0.74803149606299213" header="0.31496062992125984" footer="0.31496062992125984"/>
  <pageSetup paperSize="9" scale="63" fitToHeight="0" orientation="portrait" r:id="rId1"/>
  <headerFooter>
    <oddFooter>&amp;C&amp;P di &amp;N</oddFooter>
  </headerFooter>
  <rowBreaks count="1" manualBreakCount="1">
    <brk id="430" max="3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H125"/>
  <sheetViews>
    <sheetView showGridLines="0" topLeftCell="A109" zoomScale="80" zoomScaleNormal="80" workbookViewId="0">
      <selection activeCell="D136" sqref="D136"/>
    </sheetView>
  </sheetViews>
  <sheetFormatPr defaultRowHeight="15" outlineLevelCol="1"/>
  <cols>
    <col min="1" max="2" width="9.140625" style="1051"/>
    <col min="3" max="3" width="105.85546875" style="1051" customWidth="1"/>
    <col min="4" max="4" width="20.7109375" style="1051" customWidth="1"/>
    <col min="5" max="5" width="20.7109375" style="1051" hidden="1" customWidth="1" outlineLevel="1"/>
    <col min="6" max="6" width="20.7109375" style="1051" customWidth="1" collapsed="1"/>
    <col min="7" max="7" width="20.7109375" style="1051" hidden="1" customWidth="1"/>
    <col min="8" max="220" width="9.140625" style="1051"/>
    <col min="221" max="221" width="111.28515625" style="1051" customWidth="1"/>
    <col min="222" max="223" width="20.7109375" style="1051" customWidth="1"/>
    <col min="224" max="224" width="0" style="1051" hidden="1" customWidth="1"/>
    <col min="225" max="225" width="15.140625" style="1051" bestFit="1" customWidth="1"/>
    <col min="226" max="226" width="16.28515625" style="1051" customWidth="1"/>
    <col min="227" max="227" width="19.42578125" style="1051" bestFit="1" customWidth="1"/>
    <col min="228" max="229" width="9.140625" style="1051"/>
    <col min="230" max="230" width="11.28515625" style="1051" bestFit="1" customWidth="1"/>
    <col min="231" max="476" width="9.140625" style="1051"/>
    <col min="477" max="477" width="111.28515625" style="1051" customWidth="1"/>
    <col min="478" max="479" width="20.7109375" style="1051" customWidth="1"/>
    <col min="480" max="480" width="0" style="1051" hidden="1" customWidth="1"/>
    <col min="481" max="481" width="15.140625" style="1051" bestFit="1" customWidth="1"/>
    <col min="482" max="482" width="16.28515625" style="1051" customWidth="1"/>
    <col min="483" max="483" width="19.42578125" style="1051" bestFit="1" customWidth="1"/>
    <col min="484" max="485" width="9.140625" style="1051"/>
    <col min="486" max="486" width="11.28515625" style="1051" bestFit="1" customWidth="1"/>
    <col min="487" max="732" width="9.140625" style="1051"/>
    <col min="733" max="733" width="111.28515625" style="1051" customWidth="1"/>
    <col min="734" max="735" width="20.7109375" style="1051" customWidth="1"/>
    <col min="736" max="736" width="0" style="1051" hidden="1" customWidth="1"/>
    <col min="737" max="737" width="15.140625" style="1051" bestFit="1" customWidth="1"/>
    <col min="738" max="738" width="16.28515625" style="1051" customWidth="1"/>
    <col min="739" max="739" width="19.42578125" style="1051" bestFit="1" customWidth="1"/>
    <col min="740" max="741" width="9.140625" style="1051"/>
    <col min="742" max="742" width="11.28515625" style="1051" bestFit="1" customWidth="1"/>
    <col min="743" max="988" width="9.140625" style="1051"/>
    <col min="989" max="989" width="111.28515625" style="1051" customWidth="1"/>
    <col min="990" max="991" width="20.7109375" style="1051" customWidth="1"/>
    <col min="992" max="992" width="0" style="1051" hidden="1" customWidth="1"/>
    <col min="993" max="993" width="15.140625" style="1051" bestFit="1" customWidth="1"/>
    <col min="994" max="994" width="16.28515625" style="1051" customWidth="1"/>
    <col min="995" max="995" width="19.42578125" style="1051" bestFit="1" customWidth="1"/>
    <col min="996" max="997" width="9.140625" style="1051"/>
    <col min="998" max="998" width="11.28515625" style="1051" bestFit="1" customWidth="1"/>
    <col min="999" max="1244" width="9.140625" style="1051"/>
    <col min="1245" max="1245" width="111.28515625" style="1051" customWidth="1"/>
    <col min="1246" max="1247" width="20.7109375" style="1051" customWidth="1"/>
    <col min="1248" max="1248" width="0" style="1051" hidden="1" customWidth="1"/>
    <col min="1249" max="1249" width="15.140625" style="1051" bestFit="1" customWidth="1"/>
    <col min="1250" max="1250" width="16.28515625" style="1051" customWidth="1"/>
    <col min="1251" max="1251" width="19.42578125" style="1051" bestFit="1" customWidth="1"/>
    <col min="1252" max="1253" width="9.140625" style="1051"/>
    <col min="1254" max="1254" width="11.28515625" style="1051" bestFit="1" customWidth="1"/>
    <col min="1255" max="1500" width="9.140625" style="1051"/>
    <col min="1501" max="1501" width="111.28515625" style="1051" customWidth="1"/>
    <col min="1502" max="1503" width="20.7109375" style="1051" customWidth="1"/>
    <col min="1504" max="1504" width="0" style="1051" hidden="1" customWidth="1"/>
    <col min="1505" max="1505" width="15.140625" style="1051" bestFit="1" customWidth="1"/>
    <col min="1506" max="1506" width="16.28515625" style="1051" customWidth="1"/>
    <col min="1507" max="1507" width="19.42578125" style="1051" bestFit="1" customWidth="1"/>
    <col min="1508" max="1509" width="9.140625" style="1051"/>
    <col min="1510" max="1510" width="11.28515625" style="1051" bestFit="1" customWidth="1"/>
    <col min="1511" max="1756" width="9.140625" style="1051"/>
    <col min="1757" max="1757" width="111.28515625" style="1051" customWidth="1"/>
    <col min="1758" max="1759" width="20.7109375" style="1051" customWidth="1"/>
    <col min="1760" max="1760" width="0" style="1051" hidden="1" customWidth="1"/>
    <col min="1761" max="1761" width="15.140625" style="1051" bestFit="1" customWidth="1"/>
    <col min="1762" max="1762" width="16.28515625" style="1051" customWidth="1"/>
    <col min="1763" max="1763" width="19.42578125" style="1051" bestFit="1" customWidth="1"/>
    <col min="1764" max="1765" width="9.140625" style="1051"/>
    <col min="1766" max="1766" width="11.28515625" style="1051" bestFit="1" customWidth="1"/>
    <col min="1767" max="2012" width="9.140625" style="1051"/>
    <col min="2013" max="2013" width="111.28515625" style="1051" customWidth="1"/>
    <col min="2014" max="2015" width="20.7109375" style="1051" customWidth="1"/>
    <col min="2016" max="2016" width="0" style="1051" hidden="1" customWidth="1"/>
    <col min="2017" max="2017" width="15.140625" style="1051" bestFit="1" customWidth="1"/>
    <col min="2018" max="2018" width="16.28515625" style="1051" customWidth="1"/>
    <col min="2019" max="2019" width="19.42578125" style="1051" bestFit="1" customWidth="1"/>
    <col min="2020" max="2021" width="9.140625" style="1051"/>
    <col min="2022" max="2022" width="11.28515625" style="1051" bestFit="1" customWidth="1"/>
    <col min="2023" max="2268" width="9.140625" style="1051"/>
    <col min="2269" max="2269" width="111.28515625" style="1051" customWidth="1"/>
    <col min="2270" max="2271" width="20.7109375" style="1051" customWidth="1"/>
    <col min="2272" max="2272" width="0" style="1051" hidden="1" customWidth="1"/>
    <col min="2273" max="2273" width="15.140625" style="1051" bestFit="1" customWidth="1"/>
    <col min="2274" max="2274" width="16.28515625" style="1051" customWidth="1"/>
    <col min="2275" max="2275" width="19.42578125" style="1051" bestFit="1" customWidth="1"/>
    <col min="2276" max="2277" width="9.140625" style="1051"/>
    <col min="2278" max="2278" width="11.28515625" style="1051" bestFit="1" customWidth="1"/>
    <col min="2279" max="2524" width="9.140625" style="1051"/>
    <col min="2525" max="2525" width="111.28515625" style="1051" customWidth="1"/>
    <col min="2526" max="2527" width="20.7109375" style="1051" customWidth="1"/>
    <col min="2528" max="2528" width="0" style="1051" hidden="1" customWidth="1"/>
    <col min="2529" max="2529" width="15.140625" style="1051" bestFit="1" customWidth="1"/>
    <col min="2530" max="2530" width="16.28515625" style="1051" customWidth="1"/>
    <col min="2531" max="2531" width="19.42578125" style="1051" bestFit="1" customWidth="1"/>
    <col min="2532" max="2533" width="9.140625" style="1051"/>
    <col min="2534" max="2534" width="11.28515625" style="1051" bestFit="1" customWidth="1"/>
    <col min="2535" max="2780" width="9.140625" style="1051"/>
    <col min="2781" max="2781" width="111.28515625" style="1051" customWidth="1"/>
    <col min="2782" max="2783" width="20.7109375" style="1051" customWidth="1"/>
    <col min="2784" max="2784" width="0" style="1051" hidden="1" customWidth="1"/>
    <col min="2785" max="2785" width="15.140625" style="1051" bestFit="1" customWidth="1"/>
    <col min="2786" max="2786" width="16.28515625" style="1051" customWidth="1"/>
    <col min="2787" max="2787" width="19.42578125" style="1051" bestFit="1" customWidth="1"/>
    <col min="2788" max="2789" width="9.140625" style="1051"/>
    <col min="2790" max="2790" width="11.28515625" style="1051" bestFit="1" customWidth="1"/>
    <col min="2791" max="3036" width="9.140625" style="1051"/>
    <col min="3037" max="3037" width="111.28515625" style="1051" customWidth="1"/>
    <col min="3038" max="3039" width="20.7109375" style="1051" customWidth="1"/>
    <col min="3040" max="3040" width="0" style="1051" hidden="1" customWidth="1"/>
    <col min="3041" max="3041" width="15.140625" style="1051" bestFit="1" customWidth="1"/>
    <col min="3042" max="3042" width="16.28515625" style="1051" customWidth="1"/>
    <col min="3043" max="3043" width="19.42578125" style="1051" bestFit="1" customWidth="1"/>
    <col min="3044" max="3045" width="9.140625" style="1051"/>
    <col min="3046" max="3046" width="11.28515625" style="1051" bestFit="1" customWidth="1"/>
    <col min="3047" max="3292" width="9.140625" style="1051"/>
    <col min="3293" max="3293" width="111.28515625" style="1051" customWidth="1"/>
    <col min="3294" max="3295" width="20.7109375" style="1051" customWidth="1"/>
    <col min="3296" max="3296" width="0" style="1051" hidden="1" customWidth="1"/>
    <col min="3297" max="3297" width="15.140625" style="1051" bestFit="1" customWidth="1"/>
    <col min="3298" max="3298" width="16.28515625" style="1051" customWidth="1"/>
    <col min="3299" max="3299" width="19.42578125" style="1051" bestFit="1" customWidth="1"/>
    <col min="3300" max="3301" width="9.140625" style="1051"/>
    <col min="3302" max="3302" width="11.28515625" style="1051" bestFit="1" customWidth="1"/>
    <col min="3303" max="3548" width="9.140625" style="1051"/>
    <col min="3549" max="3549" width="111.28515625" style="1051" customWidth="1"/>
    <col min="3550" max="3551" width="20.7109375" style="1051" customWidth="1"/>
    <col min="3552" max="3552" width="0" style="1051" hidden="1" customWidth="1"/>
    <col min="3553" max="3553" width="15.140625" style="1051" bestFit="1" customWidth="1"/>
    <col min="3554" max="3554" width="16.28515625" style="1051" customWidth="1"/>
    <col min="3555" max="3555" width="19.42578125" style="1051" bestFit="1" customWidth="1"/>
    <col min="3556" max="3557" width="9.140625" style="1051"/>
    <col min="3558" max="3558" width="11.28515625" style="1051" bestFit="1" customWidth="1"/>
    <col min="3559" max="3804" width="9.140625" style="1051"/>
    <col min="3805" max="3805" width="111.28515625" style="1051" customWidth="1"/>
    <col min="3806" max="3807" width="20.7109375" style="1051" customWidth="1"/>
    <col min="3808" max="3808" width="0" style="1051" hidden="1" customWidth="1"/>
    <col min="3809" max="3809" width="15.140625" style="1051" bestFit="1" customWidth="1"/>
    <col min="3810" max="3810" width="16.28515625" style="1051" customWidth="1"/>
    <col min="3811" max="3811" width="19.42578125" style="1051" bestFit="1" customWidth="1"/>
    <col min="3812" max="3813" width="9.140625" style="1051"/>
    <col min="3814" max="3814" width="11.28515625" style="1051" bestFit="1" customWidth="1"/>
    <col min="3815" max="4060" width="9.140625" style="1051"/>
    <col min="4061" max="4061" width="111.28515625" style="1051" customWidth="1"/>
    <col min="4062" max="4063" width="20.7109375" style="1051" customWidth="1"/>
    <col min="4064" max="4064" width="0" style="1051" hidden="1" customWidth="1"/>
    <col min="4065" max="4065" width="15.140625" style="1051" bestFit="1" customWidth="1"/>
    <col min="4066" max="4066" width="16.28515625" style="1051" customWidth="1"/>
    <col min="4067" max="4067" width="19.42578125" style="1051" bestFit="1" customWidth="1"/>
    <col min="4068" max="4069" width="9.140625" style="1051"/>
    <col min="4070" max="4070" width="11.28515625" style="1051" bestFit="1" customWidth="1"/>
    <col min="4071" max="4316" width="9.140625" style="1051"/>
    <col min="4317" max="4317" width="111.28515625" style="1051" customWidth="1"/>
    <col min="4318" max="4319" width="20.7109375" style="1051" customWidth="1"/>
    <col min="4320" max="4320" width="0" style="1051" hidden="1" customWidth="1"/>
    <col min="4321" max="4321" width="15.140625" style="1051" bestFit="1" customWidth="1"/>
    <col min="4322" max="4322" width="16.28515625" style="1051" customWidth="1"/>
    <col min="4323" max="4323" width="19.42578125" style="1051" bestFit="1" customWidth="1"/>
    <col min="4324" max="4325" width="9.140625" style="1051"/>
    <col min="4326" max="4326" width="11.28515625" style="1051" bestFit="1" customWidth="1"/>
    <col min="4327" max="4572" width="9.140625" style="1051"/>
    <col min="4573" max="4573" width="111.28515625" style="1051" customWidth="1"/>
    <col min="4574" max="4575" width="20.7109375" style="1051" customWidth="1"/>
    <col min="4576" max="4576" width="0" style="1051" hidden="1" customWidth="1"/>
    <col min="4577" max="4577" width="15.140625" style="1051" bestFit="1" customWidth="1"/>
    <col min="4578" max="4578" width="16.28515625" style="1051" customWidth="1"/>
    <col min="4579" max="4579" width="19.42578125" style="1051" bestFit="1" customWidth="1"/>
    <col min="4580" max="4581" width="9.140625" style="1051"/>
    <col min="4582" max="4582" width="11.28515625" style="1051" bestFit="1" customWidth="1"/>
    <col min="4583" max="4828" width="9.140625" style="1051"/>
    <col min="4829" max="4829" width="111.28515625" style="1051" customWidth="1"/>
    <col min="4830" max="4831" width="20.7109375" style="1051" customWidth="1"/>
    <col min="4832" max="4832" width="0" style="1051" hidden="1" customWidth="1"/>
    <col min="4833" max="4833" width="15.140625" style="1051" bestFit="1" customWidth="1"/>
    <col min="4834" max="4834" width="16.28515625" style="1051" customWidth="1"/>
    <col min="4835" max="4835" width="19.42578125" style="1051" bestFit="1" customWidth="1"/>
    <col min="4836" max="4837" width="9.140625" style="1051"/>
    <col min="4838" max="4838" width="11.28515625" style="1051" bestFit="1" customWidth="1"/>
    <col min="4839" max="5084" width="9.140625" style="1051"/>
    <col min="5085" max="5085" width="111.28515625" style="1051" customWidth="1"/>
    <col min="5086" max="5087" width="20.7109375" style="1051" customWidth="1"/>
    <col min="5088" max="5088" width="0" style="1051" hidden="1" customWidth="1"/>
    <col min="5089" max="5089" width="15.140625" style="1051" bestFit="1" customWidth="1"/>
    <col min="5090" max="5090" width="16.28515625" style="1051" customWidth="1"/>
    <col min="5091" max="5091" width="19.42578125" style="1051" bestFit="1" customWidth="1"/>
    <col min="5092" max="5093" width="9.140625" style="1051"/>
    <col min="5094" max="5094" width="11.28515625" style="1051" bestFit="1" customWidth="1"/>
    <col min="5095" max="5340" width="9.140625" style="1051"/>
    <col min="5341" max="5341" width="111.28515625" style="1051" customWidth="1"/>
    <col min="5342" max="5343" width="20.7109375" style="1051" customWidth="1"/>
    <col min="5344" max="5344" width="0" style="1051" hidden="1" customWidth="1"/>
    <col min="5345" max="5345" width="15.140625" style="1051" bestFit="1" customWidth="1"/>
    <col min="5346" max="5346" width="16.28515625" style="1051" customWidth="1"/>
    <col min="5347" max="5347" width="19.42578125" style="1051" bestFit="1" customWidth="1"/>
    <col min="5348" max="5349" width="9.140625" style="1051"/>
    <col min="5350" max="5350" width="11.28515625" style="1051" bestFit="1" customWidth="1"/>
    <col min="5351" max="5596" width="9.140625" style="1051"/>
    <col min="5597" max="5597" width="111.28515625" style="1051" customWidth="1"/>
    <col min="5598" max="5599" width="20.7109375" style="1051" customWidth="1"/>
    <col min="5600" max="5600" width="0" style="1051" hidden="1" customWidth="1"/>
    <col min="5601" max="5601" width="15.140625" style="1051" bestFit="1" customWidth="1"/>
    <col min="5602" max="5602" width="16.28515625" style="1051" customWidth="1"/>
    <col min="5603" max="5603" width="19.42578125" style="1051" bestFit="1" customWidth="1"/>
    <col min="5604" max="5605" width="9.140625" style="1051"/>
    <col min="5606" max="5606" width="11.28515625" style="1051" bestFit="1" customWidth="1"/>
    <col min="5607" max="5852" width="9.140625" style="1051"/>
    <col min="5853" max="5853" width="111.28515625" style="1051" customWidth="1"/>
    <col min="5854" max="5855" width="20.7109375" style="1051" customWidth="1"/>
    <col min="5856" max="5856" width="0" style="1051" hidden="1" customWidth="1"/>
    <col min="5857" max="5857" width="15.140625" style="1051" bestFit="1" customWidth="1"/>
    <col min="5858" max="5858" width="16.28515625" style="1051" customWidth="1"/>
    <col min="5859" max="5859" width="19.42578125" style="1051" bestFit="1" customWidth="1"/>
    <col min="5860" max="5861" width="9.140625" style="1051"/>
    <col min="5862" max="5862" width="11.28515625" style="1051" bestFit="1" customWidth="1"/>
    <col min="5863" max="6108" width="9.140625" style="1051"/>
    <col min="6109" max="6109" width="111.28515625" style="1051" customWidth="1"/>
    <col min="6110" max="6111" width="20.7109375" style="1051" customWidth="1"/>
    <col min="6112" max="6112" width="0" style="1051" hidden="1" customWidth="1"/>
    <col min="6113" max="6113" width="15.140625" style="1051" bestFit="1" customWidth="1"/>
    <col min="6114" max="6114" width="16.28515625" style="1051" customWidth="1"/>
    <col min="6115" max="6115" width="19.42578125" style="1051" bestFit="1" customWidth="1"/>
    <col min="6116" max="6117" width="9.140625" style="1051"/>
    <col min="6118" max="6118" width="11.28515625" style="1051" bestFit="1" customWidth="1"/>
    <col min="6119" max="6364" width="9.140625" style="1051"/>
    <col min="6365" max="6365" width="111.28515625" style="1051" customWidth="1"/>
    <col min="6366" max="6367" width="20.7109375" style="1051" customWidth="1"/>
    <col min="6368" max="6368" width="0" style="1051" hidden="1" customWidth="1"/>
    <col min="6369" max="6369" width="15.140625" style="1051" bestFit="1" customWidth="1"/>
    <col min="6370" max="6370" width="16.28515625" style="1051" customWidth="1"/>
    <col min="6371" max="6371" width="19.42578125" style="1051" bestFit="1" customWidth="1"/>
    <col min="6372" max="6373" width="9.140625" style="1051"/>
    <col min="6374" max="6374" width="11.28515625" style="1051" bestFit="1" customWidth="1"/>
    <col min="6375" max="6620" width="9.140625" style="1051"/>
    <col min="6621" max="6621" width="111.28515625" style="1051" customWidth="1"/>
    <col min="6622" max="6623" width="20.7109375" style="1051" customWidth="1"/>
    <col min="6624" max="6624" width="0" style="1051" hidden="1" customWidth="1"/>
    <col min="6625" max="6625" width="15.140625" style="1051" bestFit="1" customWidth="1"/>
    <col min="6626" max="6626" width="16.28515625" style="1051" customWidth="1"/>
    <col min="6627" max="6627" width="19.42578125" style="1051" bestFit="1" customWidth="1"/>
    <col min="6628" max="6629" width="9.140625" style="1051"/>
    <col min="6630" max="6630" width="11.28515625" style="1051" bestFit="1" customWidth="1"/>
    <col min="6631" max="6876" width="9.140625" style="1051"/>
    <col min="6877" max="6877" width="111.28515625" style="1051" customWidth="1"/>
    <col min="6878" max="6879" width="20.7109375" style="1051" customWidth="1"/>
    <col min="6880" max="6880" width="0" style="1051" hidden="1" customWidth="1"/>
    <col min="6881" max="6881" width="15.140625" style="1051" bestFit="1" customWidth="1"/>
    <col min="6882" max="6882" width="16.28515625" style="1051" customWidth="1"/>
    <col min="6883" max="6883" width="19.42578125" style="1051" bestFit="1" customWidth="1"/>
    <col min="6884" max="6885" width="9.140625" style="1051"/>
    <col min="6886" max="6886" width="11.28515625" style="1051" bestFit="1" customWidth="1"/>
    <col min="6887" max="7132" width="9.140625" style="1051"/>
    <col min="7133" max="7133" width="111.28515625" style="1051" customWidth="1"/>
    <col min="7134" max="7135" width="20.7109375" style="1051" customWidth="1"/>
    <col min="7136" max="7136" width="0" style="1051" hidden="1" customWidth="1"/>
    <col min="7137" max="7137" width="15.140625" style="1051" bestFit="1" customWidth="1"/>
    <col min="7138" max="7138" width="16.28515625" style="1051" customWidth="1"/>
    <col min="7139" max="7139" width="19.42578125" style="1051" bestFit="1" customWidth="1"/>
    <col min="7140" max="7141" width="9.140625" style="1051"/>
    <col min="7142" max="7142" width="11.28515625" style="1051" bestFit="1" customWidth="1"/>
    <col min="7143" max="7388" width="9.140625" style="1051"/>
    <col min="7389" max="7389" width="111.28515625" style="1051" customWidth="1"/>
    <col min="7390" max="7391" width="20.7109375" style="1051" customWidth="1"/>
    <col min="7392" max="7392" width="0" style="1051" hidden="1" customWidth="1"/>
    <col min="7393" max="7393" width="15.140625" style="1051" bestFit="1" customWidth="1"/>
    <col min="7394" max="7394" width="16.28515625" style="1051" customWidth="1"/>
    <col min="7395" max="7395" width="19.42578125" style="1051" bestFit="1" customWidth="1"/>
    <col min="7396" max="7397" width="9.140625" style="1051"/>
    <col min="7398" max="7398" width="11.28515625" style="1051" bestFit="1" customWidth="1"/>
    <col min="7399" max="7644" width="9.140625" style="1051"/>
    <col min="7645" max="7645" width="111.28515625" style="1051" customWidth="1"/>
    <col min="7646" max="7647" width="20.7109375" style="1051" customWidth="1"/>
    <col min="7648" max="7648" width="0" style="1051" hidden="1" customWidth="1"/>
    <col min="7649" max="7649" width="15.140625" style="1051" bestFit="1" customWidth="1"/>
    <col min="7650" max="7650" width="16.28515625" style="1051" customWidth="1"/>
    <col min="7651" max="7651" width="19.42578125" style="1051" bestFit="1" customWidth="1"/>
    <col min="7652" max="7653" width="9.140625" style="1051"/>
    <col min="7654" max="7654" width="11.28515625" style="1051" bestFit="1" customWidth="1"/>
    <col min="7655" max="7900" width="9.140625" style="1051"/>
    <col min="7901" max="7901" width="111.28515625" style="1051" customWidth="1"/>
    <col min="7902" max="7903" width="20.7109375" style="1051" customWidth="1"/>
    <col min="7904" max="7904" width="0" style="1051" hidden="1" customWidth="1"/>
    <col min="7905" max="7905" width="15.140625" style="1051" bestFit="1" customWidth="1"/>
    <col min="7906" max="7906" width="16.28515625" style="1051" customWidth="1"/>
    <col min="7907" max="7907" width="19.42578125" style="1051" bestFit="1" customWidth="1"/>
    <col min="7908" max="7909" width="9.140625" style="1051"/>
    <col min="7910" max="7910" width="11.28515625" style="1051" bestFit="1" customWidth="1"/>
    <col min="7911" max="8156" width="9.140625" style="1051"/>
    <col min="8157" max="8157" width="111.28515625" style="1051" customWidth="1"/>
    <col min="8158" max="8159" width="20.7109375" style="1051" customWidth="1"/>
    <col min="8160" max="8160" width="0" style="1051" hidden="1" customWidth="1"/>
    <col min="8161" max="8161" width="15.140625" style="1051" bestFit="1" customWidth="1"/>
    <col min="8162" max="8162" width="16.28515625" style="1051" customWidth="1"/>
    <col min="8163" max="8163" width="19.42578125" style="1051" bestFit="1" customWidth="1"/>
    <col min="8164" max="8165" width="9.140625" style="1051"/>
    <col min="8166" max="8166" width="11.28515625" style="1051" bestFit="1" customWidth="1"/>
    <col min="8167" max="8412" width="9.140625" style="1051"/>
    <col min="8413" max="8413" width="111.28515625" style="1051" customWidth="1"/>
    <col min="8414" max="8415" width="20.7109375" style="1051" customWidth="1"/>
    <col min="8416" max="8416" width="0" style="1051" hidden="1" customWidth="1"/>
    <col min="8417" max="8417" width="15.140625" style="1051" bestFit="1" customWidth="1"/>
    <col min="8418" max="8418" width="16.28515625" style="1051" customWidth="1"/>
    <col min="8419" max="8419" width="19.42578125" style="1051" bestFit="1" customWidth="1"/>
    <col min="8420" max="8421" width="9.140625" style="1051"/>
    <col min="8422" max="8422" width="11.28515625" style="1051" bestFit="1" customWidth="1"/>
    <col min="8423" max="8668" width="9.140625" style="1051"/>
    <col min="8669" max="8669" width="111.28515625" style="1051" customWidth="1"/>
    <col min="8670" max="8671" width="20.7109375" style="1051" customWidth="1"/>
    <col min="8672" max="8672" width="0" style="1051" hidden="1" customWidth="1"/>
    <col min="8673" max="8673" width="15.140625" style="1051" bestFit="1" customWidth="1"/>
    <col min="8674" max="8674" width="16.28515625" style="1051" customWidth="1"/>
    <col min="8675" max="8675" width="19.42578125" style="1051" bestFit="1" customWidth="1"/>
    <col min="8676" max="8677" width="9.140625" style="1051"/>
    <col min="8678" max="8678" width="11.28515625" style="1051" bestFit="1" customWidth="1"/>
    <col min="8679" max="8924" width="9.140625" style="1051"/>
    <col min="8925" max="8925" width="111.28515625" style="1051" customWidth="1"/>
    <col min="8926" max="8927" width="20.7109375" style="1051" customWidth="1"/>
    <col min="8928" max="8928" width="0" style="1051" hidden="1" customWidth="1"/>
    <col min="8929" max="8929" width="15.140625" style="1051" bestFit="1" customWidth="1"/>
    <col min="8930" max="8930" width="16.28515625" style="1051" customWidth="1"/>
    <col min="8931" max="8931" width="19.42578125" style="1051" bestFit="1" customWidth="1"/>
    <col min="8932" max="8933" width="9.140625" style="1051"/>
    <col min="8934" max="8934" width="11.28515625" style="1051" bestFit="1" customWidth="1"/>
    <col min="8935" max="9180" width="9.140625" style="1051"/>
    <col min="9181" max="9181" width="111.28515625" style="1051" customWidth="1"/>
    <col min="9182" max="9183" width="20.7109375" style="1051" customWidth="1"/>
    <col min="9184" max="9184" width="0" style="1051" hidden="1" customWidth="1"/>
    <col min="9185" max="9185" width="15.140625" style="1051" bestFit="1" customWidth="1"/>
    <col min="9186" max="9186" width="16.28515625" style="1051" customWidth="1"/>
    <col min="9187" max="9187" width="19.42578125" style="1051" bestFit="1" customWidth="1"/>
    <col min="9188" max="9189" width="9.140625" style="1051"/>
    <col min="9190" max="9190" width="11.28515625" style="1051" bestFit="1" customWidth="1"/>
    <col min="9191" max="9436" width="9.140625" style="1051"/>
    <col min="9437" max="9437" width="111.28515625" style="1051" customWidth="1"/>
    <col min="9438" max="9439" width="20.7109375" style="1051" customWidth="1"/>
    <col min="9440" max="9440" width="0" style="1051" hidden="1" customWidth="1"/>
    <col min="9441" max="9441" width="15.140625" style="1051" bestFit="1" customWidth="1"/>
    <col min="9442" max="9442" width="16.28515625" style="1051" customWidth="1"/>
    <col min="9443" max="9443" width="19.42578125" style="1051" bestFit="1" customWidth="1"/>
    <col min="9444" max="9445" width="9.140625" style="1051"/>
    <col min="9446" max="9446" width="11.28515625" style="1051" bestFit="1" customWidth="1"/>
    <col min="9447" max="9692" width="9.140625" style="1051"/>
    <col min="9693" max="9693" width="111.28515625" style="1051" customWidth="1"/>
    <col min="9694" max="9695" width="20.7109375" style="1051" customWidth="1"/>
    <col min="9696" max="9696" width="0" style="1051" hidden="1" customWidth="1"/>
    <col min="9697" max="9697" width="15.140625" style="1051" bestFit="1" customWidth="1"/>
    <col min="9698" max="9698" width="16.28515625" style="1051" customWidth="1"/>
    <col min="9699" max="9699" width="19.42578125" style="1051" bestFit="1" customWidth="1"/>
    <col min="9700" max="9701" width="9.140625" style="1051"/>
    <col min="9702" max="9702" width="11.28515625" style="1051" bestFit="1" customWidth="1"/>
    <col min="9703" max="9948" width="9.140625" style="1051"/>
    <col min="9949" max="9949" width="111.28515625" style="1051" customWidth="1"/>
    <col min="9950" max="9951" width="20.7109375" style="1051" customWidth="1"/>
    <col min="9952" max="9952" width="0" style="1051" hidden="1" customWidth="1"/>
    <col min="9953" max="9953" width="15.140625" style="1051" bestFit="1" customWidth="1"/>
    <col min="9954" max="9954" width="16.28515625" style="1051" customWidth="1"/>
    <col min="9955" max="9955" width="19.42578125" style="1051" bestFit="1" customWidth="1"/>
    <col min="9956" max="9957" width="9.140625" style="1051"/>
    <col min="9958" max="9958" width="11.28515625" style="1051" bestFit="1" customWidth="1"/>
    <col min="9959" max="10204" width="9.140625" style="1051"/>
    <col min="10205" max="10205" width="111.28515625" style="1051" customWidth="1"/>
    <col min="10206" max="10207" width="20.7109375" style="1051" customWidth="1"/>
    <col min="10208" max="10208" width="0" style="1051" hidden="1" customWidth="1"/>
    <col min="10209" max="10209" width="15.140625" style="1051" bestFit="1" customWidth="1"/>
    <col min="10210" max="10210" width="16.28515625" style="1051" customWidth="1"/>
    <col min="10211" max="10211" width="19.42578125" style="1051" bestFit="1" customWidth="1"/>
    <col min="10212" max="10213" width="9.140625" style="1051"/>
    <col min="10214" max="10214" width="11.28515625" style="1051" bestFit="1" customWidth="1"/>
    <col min="10215" max="10460" width="9.140625" style="1051"/>
    <col min="10461" max="10461" width="111.28515625" style="1051" customWidth="1"/>
    <col min="10462" max="10463" width="20.7109375" style="1051" customWidth="1"/>
    <col min="10464" max="10464" width="0" style="1051" hidden="1" customWidth="1"/>
    <col min="10465" max="10465" width="15.140625" style="1051" bestFit="1" customWidth="1"/>
    <col min="10466" max="10466" width="16.28515625" style="1051" customWidth="1"/>
    <col min="10467" max="10467" width="19.42578125" style="1051" bestFit="1" customWidth="1"/>
    <col min="10468" max="10469" width="9.140625" style="1051"/>
    <col min="10470" max="10470" width="11.28515625" style="1051" bestFit="1" customWidth="1"/>
    <col min="10471" max="10716" width="9.140625" style="1051"/>
    <col min="10717" max="10717" width="111.28515625" style="1051" customWidth="1"/>
    <col min="10718" max="10719" width="20.7109375" style="1051" customWidth="1"/>
    <col min="10720" max="10720" width="0" style="1051" hidden="1" customWidth="1"/>
    <col min="10721" max="10721" width="15.140625" style="1051" bestFit="1" customWidth="1"/>
    <col min="10722" max="10722" width="16.28515625" style="1051" customWidth="1"/>
    <col min="10723" max="10723" width="19.42578125" style="1051" bestFit="1" customWidth="1"/>
    <col min="10724" max="10725" width="9.140625" style="1051"/>
    <col min="10726" max="10726" width="11.28515625" style="1051" bestFit="1" customWidth="1"/>
    <col min="10727" max="10972" width="9.140625" style="1051"/>
    <col min="10973" max="10973" width="111.28515625" style="1051" customWidth="1"/>
    <col min="10974" max="10975" width="20.7109375" style="1051" customWidth="1"/>
    <col min="10976" max="10976" width="0" style="1051" hidden="1" customWidth="1"/>
    <col min="10977" max="10977" width="15.140625" style="1051" bestFit="1" customWidth="1"/>
    <col min="10978" max="10978" width="16.28515625" style="1051" customWidth="1"/>
    <col min="10979" max="10979" width="19.42578125" style="1051" bestFit="1" customWidth="1"/>
    <col min="10980" max="10981" width="9.140625" style="1051"/>
    <col min="10982" max="10982" width="11.28515625" style="1051" bestFit="1" customWidth="1"/>
    <col min="10983" max="11228" width="9.140625" style="1051"/>
    <col min="11229" max="11229" width="111.28515625" style="1051" customWidth="1"/>
    <col min="11230" max="11231" width="20.7109375" style="1051" customWidth="1"/>
    <col min="11232" max="11232" width="0" style="1051" hidden="1" customWidth="1"/>
    <col min="11233" max="11233" width="15.140625" style="1051" bestFit="1" customWidth="1"/>
    <col min="11234" max="11234" width="16.28515625" style="1051" customWidth="1"/>
    <col min="11235" max="11235" width="19.42578125" style="1051" bestFit="1" customWidth="1"/>
    <col min="11236" max="11237" width="9.140625" style="1051"/>
    <col min="11238" max="11238" width="11.28515625" style="1051" bestFit="1" customWidth="1"/>
    <col min="11239" max="11484" width="9.140625" style="1051"/>
    <col min="11485" max="11485" width="111.28515625" style="1051" customWidth="1"/>
    <col min="11486" max="11487" width="20.7109375" style="1051" customWidth="1"/>
    <col min="11488" max="11488" width="0" style="1051" hidden="1" customWidth="1"/>
    <col min="11489" max="11489" width="15.140625" style="1051" bestFit="1" customWidth="1"/>
    <col min="11490" max="11490" width="16.28515625" style="1051" customWidth="1"/>
    <col min="11491" max="11491" width="19.42578125" style="1051" bestFit="1" customWidth="1"/>
    <col min="11492" max="11493" width="9.140625" style="1051"/>
    <col min="11494" max="11494" width="11.28515625" style="1051" bestFit="1" customWidth="1"/>
    <col min="11495" max="11740" width="9.140625" style="1051"/>
    <col min="11741" max="11741" width="111.28515625" style="1051" customWidth="1"/>
    <col min="11742" max="11743" width="20.7109375" style="1051" customWidth="1"/>
    <col min="11744" max="11744" width="0" style="1051" hidden="1" customWidth="1"/>
    <col min="11745" max="11745" width="15.140625" style="1051" bestFit="1" customWidth="1"/>
    <col min="11746" max="11746" width="16.28515625" style="1051" customWidth="1"/>
    <col min="11747" max="11747" width="19.42578125" style="1051" bestFit="1" customWidth="1"/>
    <col min="11748" max="11749" width="9.140625" style="1051"/>
    <col min="11750" max="11750" width="11.28515625" style="1051" bestFit="1" customWidth="1"/>
    <col min="11751" max="11996" width="9.140625" style="1051"/>
    <col min="11997" max="11997" width="111.28515625" style="1051" customWidth="1"/>
    <col min="11998" max="11999" width="20.7109375" style="1051" customWidth="1"/>
    <col min="12000" max="12000" width="0" style="1051" hidden="1" customWidth="1"/>
    <col min="12001" max="12001" width="15.140625" style="1051" bestFit="1" customWidth="1"/>
    <col min="12002" max="12002" width="16.28515625" style="1051" customWidth="1"/>
    <col min="12003" max="12003" width="19.42578125" style="1051" bestFit="1" customWidth="1"/>
    <col min="12004" max="12005" width="9.140625" style="1051"/>
    <col min="12006" max="12006" width="11.28515625" style="1051" bestFit="1" customWidth="1"/>
    <col min="12007" max="12252" width="9.140625" style="1051"/>
    <col min="12253" max="12253" width="111.28515625" style="1051" customWidth="1"/>
    <col min="12254" max="12255" width="20.7109375" style="1051" customWidth="1"/>
    <col min="12256" max="12256" width="0" style="1051" hidden="1" customWidth="1"/>
    <col min="12257" max="12257" width="15.140625" style="1051" bestFit="1" customWidth="1"/>
    <col min="12258" max="12258" width="16.28515625" style="1051" customWidth="1"/>
    <col min="12259" max="12259" width="19.42578125" style="1051" bestFit="1" customWidth="1"/>
    <col min="12260" max="12261" width="9.140625" style="1051"/>
    <col min="12262" max="12262" width="11.28515625" style="1051" bestFit="1" customWidth="1"/>
    <col min="12263" max="12508" width="9.140625" style="1051"/>
    <col min="12509" max="12509" width="111.28515625" style="1051" customWidth="1"/>
    <col min="12510" max="12511" width="20.7109375" style="1051" customWidth="1"/>
    <col min="12512" max="12512" width="0" style="1051" hidden="1" customWidth="1"/>
    <col min="12513" max="12513" width="15.140625" style="1051" bestFit="1" customWidth="1"/>
    <col min="12514" max="12514" width="16.28515625" style="1051" customWidth="1"/>
    <col min="12515" max="12515" width="19.42578125" style="1051" bestFit="1" customWidth="1"/>
    <col min="12516" max="12517" width="9.140625" style="1051"/>
    <col min="12518" max="12518" width="11.28515625" style="1051" bestFit="1" customWidth="1"/>
    <col min="12519" max="12764" width="9.140625" style="1051"/>
    <col min="12765" max="12765" width="111.28515625" style="1051" customWidth="1"/>
    <col min="12766" max="12767" width="20.7109375" style="1051" customWidth="1"/>
    <col min="12768" max="12768" width="0" style="1051" hidden="1" customWidth="1"/>
    <col min="12769" max="12769" width="15.140625" style="1051" bestFit="1" customWidth="1"/>
    <col min="12770" max="12770" width="16.28515625" style="1051" customWidth="1"/>
    <col min="12771" max="12771" width="19.42578125" style="1051" bestFit="1" customWidth="1"/>
    <col min="12772" max="12773" width="9.140625" style="1051"/>
    <col min="12774" max="12774" width="11.28515625" style="1051" bestFit="1" customWidth="1"/>
    <col min="12775" max="13020" width="9.140625" style="1051"/>
    <col min="13021" max="13021" width="111.28515625" style="1051" customWidth="1"/>
    <col min="13022" max="13023" width="20.7109375" style="1051" customWidth="1"/>
    <col min="13024" max="13024" width="0" style="1051" hidden="1" customWidth="1"/>
    <col min="13025" max="13025" width="15.140625" style="1051" bestFit="1" customWidth="1"/>
    <col min="13026" max="13026" width="16.28515625" style="1051" customWidth="1"/>
    <col min="13027" max="13027" width="19.42578125" style="1051" bestFit="1" customWidth="1"/>
    <col min="13028" max="13029" width="9.140625" style="1051"/>
    <col min="13030" max="13030" width="11.28515625" style="1051" bestFit="1" customWidth="1"/>
    <col min="13031" max="13276" width="9.140625" style="1051"/>
    <col min="13277" max="13277" width="111.28515625" style="1051" customWidth="1"/>
    <col min="13278" max="13279" width="20.7109375" style="1051" customWidth="1"/>
    <col min="13280" max="13280" width="0" style="1051" hidden="1" customWidth="1"/>
    <col min="13281" max="13281" width="15.140625" style="1051" bestFit="1" customWidth="1"/>
    <col min="13282" max="13282" width="16.28515625" style="1051" customWidth="1"/>
    <col min="13283" max="13283" width="19.42578125" style="1051" bestFit="1" customWidth="1"/>
    <col min="13284" max="13285" width="9.140625" style="1051"/>
    <col min="13286" max="13286" width="11.28515625" style="1051" bestFit="1" customWidth="1"/>
    <col min="13287" max="13532" width="9.140625" style="1051"/>
    <col min="13533" max="13533" width="111.28515625" style="1051" customWidth="1"/>
    <col min="13534" max="13535" width="20.7109375" style="1051" customWidth="1"/>
    <col min="13536" max="13536" width="0" style="1051" hidden="1" customWidth="1"/>
    <col min="13537" max="13537" width="15.140625" style="1051" bestFit="1" customWidth="1"/>
    <col min="13538" max="13538" width="16.28515625" style="1051" customWidth="1"/>
    <col min="13539" max="13539" width="19.42578125" style="1051" bestFit="1" customWidth="1"/>
    <col min="13540" max="13541" width="9.140625" style="1051"/>
    <col min="13542" max="13542" width="11.28515625" style="1051" bestFit="1" customWidth="1"/>
    <col min="13543" max="13788" width="9.140625" style="1051"/>
    <col min="13789" max="13789" width="111.28515625" style="1051" customWidth="1"/>
    <col min="13790" max="13791" width="20.7109375" style="1051" customWidth="1"/>
    <col min="13792" max="13792" width="0" style="1051" hidden="1" customWidth="1"/>
    <col min="13793" max="13793" width="15.140625" style="1051" bestFit="1" customWidth="1"/>
    <col min="13794" max="13794" width="16.28515625" style="1051" customWidth="1"/>
    <col min="13795" max="13795" width="19.42578125" style="1051" bestFit="1" customWidth="1"/>
    <col min="13796" max="13797" width="9.140625" style="1051"/>
    <col min="13798" max="13798" width="11.28515625" style="1051" bestFit="1" customWidth="1"/>
    <col min="13799" max="14044" width="9.140625" style="1051"/>
    <col min="14045" max="14045" width="111.28515625" style="1051" customWidth="1"/>
    <col min="14046" max="14047" width="20.7109375" style="1051" customWidth="1"/>
    <col min="14048" max="14048" width="0" style="1051" hidden="1" customWidth="1"/>
    <col min="14049" max="14049" width="15.140625" style="1051" bestFit="1" customWidth="1"/>
    <col min="14050" max="14050" width="16.28515625" style="1051" customWidth="1"/>
    <col min="14051" max="14051" width="19.42578125" style="1051" bestFit="1" customWidth="1"/>
    <col min="14052" max="14053" width="9.140625" style="1051"/>
    <col min="14054" max="14054" width="11.28515625" style="1051" bestFit="1" customWidth="1"/>
    <col min="14055" max="14300" width="9.140625" style="1051"/>
    <col min="14301" max="14301" width="111.28515625" style="1051" customWidth="1"/>
    <col min="14302" max="14303" width="20.7109375" style="1051" customWidth="1"/>
    <col min="14304" max="14304" width="0" style="1051" hidden="1" customWidth="1"/>
    <col min="14305" max="14305" width="15.140625" style="1051" bestFit="1" customWidth="1"/>
    <col min="14306" max="14306" width="16.28515625" style="1051" customWidth="1"/>
    <col min="14307" max="14307" width="19.42578125" style="1051" bestFit="1" customWidth="1"/>
    <col min="14308" max="14309" width="9.140625" style="1051"/>
    <col min="14310" max="14310" width="11.28515625" style="1051" bestFit="1" customWidth="1"/>
    <col min="14311" max="14556" width="9.140625" style="1051"/>
    <col min="14557" max="14557" width="111.28515625" style="1051" customWidth="1"/>
    <col min="14558" max="14559" width="20.7109375" style="1051" customWidth="1"/>
    <col min="14560" max="14560" width="0" style="1051" hidden="1" customWidth="1"/>
    <col min="14561" max="14561" width="15.140625" style="1051" bestFit="1" customWidth="1"/>
    <col min="14562" max="14562" width="16.28515625" style="1051" customWidth="1"/>
    <col min="14563" max="14563" width="19.42578125" style="1051" bestFit="1" customWidth="1"/>
    <col min="14564" max="14565" width="9.140625" style="1051"/>
    <col min="14566" max="14566" width="11.28515625" style="1051" bestFit="1" customWidth="1"/>
    <col min="14567" max="14812" width="9.140625" style="1051"/>
    <col min="14813" max="14813" width="111.28515625" style="1051" customWidth="1"/>
    <col min="14814" max="14815" width="20.7109375" style="1051" customWidth="1"/>
    <col min="14816" max="14816" width="0" style="1051" hidden="1" customWidth="1"/>
    <col min="14817" max="14817" width="15.140625" style="1051" bestFit="1" customWidth="1"/>
    <col min="14818" max="14818" width="16.28515625" style="1051" customWidth="1"/>
    <col min="14819" max="14819" width="19.42578125" style="1051" bestFit="1" customWidth="1"/>
    <col min="14820" max="14821" width="9.140625" style="1051"/>
    <col min="14822" max="14822" width="11.28515625" style="1051" bestFit="1" customWidth="1"/>
    <col min="14823" max="15068" width="9.140625" style="1051"/>
    <col min="15069" max="15069" width="111.28515625" style="1051" customWidth="1"/>
    <col min="15070" max="15071" width="20.7109375" style="1051" customWidth="1"/>
    <col min="15072" max="15072" width="0" style="1051" hidden="1" customWidth="1"/>
    <col min="15073" max="15073" width="15.140625" style="1051" bestFit="1" customWidth="1"/>
    <col min="15074" max="15074" width="16.28515625" style="1051" customWidth="1"/>
    <col min="15075" max="15075" width="19.42578125" style="1051" bestFit="1" customWidth="1"/>
    <col min="15076" max="15077" width="9.140625" style="1051"/>
    <col min="15078" max="15078" width="11.28515625" style="1051" bestFit="1" customWidth="1"/>
    <col min="15079" max="15324" width="9.140625" style="1051"/>
    <col min="15325" max="15325" width="111.28515625" style="1051" customWidth="1"/>
    <col min="15326" max="15327" width="20.7109375" style="1051" customWidth="1"/>
    <col min="15328" max="15328" width="0" style="1051" hidden="1" customWidth="1"/>
    <col min="15329" max="15329" width="15.140625" style="1051" bestFit="1" customWidth="1"/>
    <col min="15330" max="15330" width="16.28515625" style="1051" customWidth="1"/>
    <col min="15331" max="15331" width="19.42578125" style="1051" bestFit="1" customWidth="1"/>
    <col min="15332" max="15333" width="9.140625" style="1051"/>
    <col min="15334" max="15334" width="11.28515625" style="1051" bestFit="1" customWidth="1"/>
    <col min="15335" max="15580" width="9.140625" style="1051"/>
    <col min="15581" max="15581" width="111.28515625" style="1051" customWidth="1"/>
    <col min="15582" max="15583" width="20.7109375" style="1051" customWidth="1"/>
    <col min="15584" max="15584" width="0" style="1051" hidden="1" customWidth="1"/>
    <col min="15585" max="15585" width="15.140625" style="1051" bestFit="1" customWidth="1"/>
    <col min="15586" max="15586" width="16.28515625" style="1051" customWidth="1"/>
    <col min="15587" max="15587" width="19.42578125" style="1051" bestFit="1" customWidth="1"/>
    <col min="15588" max="15589" width="9.140625" style="1051"/>
    <col min="15590" max="15590" width="11.28515625" style="1051" bestFit="1" customWidth="1"/>
    <col min="15591" max="15836" width="9.140625" style="1051"/>
    <col min="15837" max="15837" width="111.28515625" style="1051" customWidth="1"/>
    <col min="15838" max="15839" width="20.7109375" style="1051" customWidth="1"/>
    <col min="15840" max="15840" width="0" style="1051" hidden="1" customWidth="1"/>
    <col min="15841" max="15841" width="15.140625" style="1051" bestFit="1" customWidth="1"/>
    <col min="15842" max="15842" width="16.28515625" style="1051" customWidth="1"/>
    <col min="15843" max="15843" width="19.42578125" style="1051" bestFit="1" customWidth="1"/>
    <col min="15844" max="15845" width="9.140625" style="1051"/>
    <col min="15846" max="15846" width="11.28515625" style="1051" bestFit="1" customWidth="1"/>
    <col min="15847" max="16092" width="9.140625" style="1051"/>
    <col min="16093" max="16093" width="111.28515625" style="1051" customWidth="1"/>
    <col min="16094" max="16095" width="20.7109375" style="1051" customWidth="1"/>
    <col min="16096" max="16096" width="0" style="1051" hidden="1" customWidth="1"/>
    <col min="16097" max="16097" width="15.140625" style="1051" bestFit="1" customWidth="1"/>
    <col min="16098" max="16098" width="16.28515625" style="1051" customWidth="1"/>
    <col min="16099" max="16099" width="19.42578125" style="1051" bestFit="1" customWidth="1"/>
    <col min="16100" max="16101" width="9.140625" style="1051"/>
    <col min="16102" max="16102" width="11.28515625" style="1051" bestFit="1" customWidth="1"/>
    <col min="16103" max="16384" width="9.140625" style="1051"/>
  </cols>
  <sheetData>
    <row r="1" spans="2:216" s="1043" customFormat="1" ht="27.6" customHeight="1">
      <c r="B1" s="1037" t="s">
        <v>2281</v>
      </c>
      <c r="C1" s="1038"/>
      <c r="D1" s="1039" t="s">
        <v>2282</v>
      </c>
      <c r="E1" s="1040"/>
      <c r="F1" s="1041"/>
      <c r="G1" s="1042"/>
    </row>
    <row r="2" spans="2:216" ht="27.6" customHeight="1" thickBot="1">
      <c r="B2" s="1044"/>
      <c r="C2" s="1045"/>
      <c r="D2" s="1046"/>
      <c r="E2" s="1047"/>
      <c r="F2" s="1048"/>
      <c r="G2" s="1049"/>
      <c r="H2" s="1050"/>
      <c r="I2" s="1050"/>
      <c r="J2" s="1050"/>
      <c r="K2" s="1050"/>
      <c r="L2" s="1050"/>
      <c r="M2" s="1050"/>
      <c r="N2" s="1050"/>
      <c r="O2" s="1050"/>
      <c r="P2" s="1050"/>
      <c r="Q2" s="1050"/>
      <c r="R2" s="1050"/>
      <c r="S2" s="1050"/>
      <c r="T2" s="1050"/>
      <c r="U2" s="1050"/>
      <c r="V2" s="1050"/>
      <c r="W2" s="1050"/>
      <c r="X2" s="1050"/>
      <c r="Y2" s="1050"/>
      <c r="Z2" s="1050"/>
      <c r="AA2" s="1050"/>
      <c r="AB2" s="1050"/>
      <c r="AC2" s="1050"/>
      <c r="AD2" s="1050"/>
      <c r="AE2" s="1050"/>
      <c r="AF2" s="1050"/>
      <c r="AG2" s="1050"/>
      <c r="AH2" s="1050"/>
      <c r="AI2" s="1050"/>
      <c r="AJ2" s="1050"/>
      <c r="AK2" s="1050"/>
      <c r="AL2" s="1050"/>
      <c r="AM2" s="1050"/>
      <c r="AN2" s="1050"/>
      <c r="AO2" s="1050"/>
      <c r="AP2" s="1050"/>
      <c r="AQ2" s="1050"/>
      <c r="AR2" s="1050"/>
      <c r="AS2" s="1050"/>
      <c r="AT2" s="1050"/>
      <c r="AU2" s="1050"/>
      <c r="AV2" s="1050"/>
      <c r="AW2" s="1050"/>
      <c r="AX2" s="1050"/>
      <c r="AY2" s="1050"/>
      <c r="AZ2" s="1050"/>
      <c r="BA2" s="1050"/>
      <c r="BB2" s="1050"/>
      <c r="BC2" s="1050"/>
      <c r="BD2" s="1050"/>
      <c r="BE2" s="1050"/>
      <c r="BF2" s="1050"/>
      <c r="BG2" s="1050"/>
      <c r="BH2" s="1050"/>
      <c r="BI2" s="1050"/>
      <c r="BJ2" s="1050"/>
      <c r="BK2" s="1050"/>
      <c r="BL2" s="1050"/>
      <c r="BM2" s="1050"/>
      <c r="BN2" s="1050"/>
      <c r="BO2" s="1050"/>
      <c r="BP2" s="1050"/>
      <c r="BQ2" s="1050"/>
      <c r="BR2" s="1050"/>
      <c r="BS2" s="1050"/>
      <c r="BT2" s="1050"/>
      <c r="BU2" s="1050"/>
      <c r="BV2" s="1050"/>
      <c r="BW2" s="1050"/>
      <c r="BX2" s="1050"/>
      <c r="BY2" s="1050"/>
      <c r="BZ2" s="1050"/>
      <c r="CA2" s="1050"/>
      <c r="CB2" s="1050"/>
      <c r="CC2" s="1050"/>
      <c r="CD2" s="1050"/>
      <c r="CE2" s="1050"/>
      <c r="CF2" s="1050"/>
      <c r="CG2" s="1050"/>
      <c r="CH2" s="1050"/>
      <c r="CI2" s="1050"/>
      <c r="CJ2" s="1050"/>
      <c r="CK2" s="1050"/>
      <c r="CL2" s="1050"/>
      <c r="CM2" s="1050"/>
      <c r="CN2" s="1050"/>
      <c r="CO2" s="1050"/>
      <c r="CP2" s="1050"/>
      <c r="CQ2" s="1050"/>
      <c r="CR2" s="1050"/>
      <c r="CS2" s="1050"/>
      <c r="CT2" s="1050"/>
      <c r="CU2" s="1050"/>
      <c r="CV2" s="1050"/>
      <c r="CW2" s="1050"/>
      <c r="CX2" s="1050"/>
      <c r="CY2" s="1050"/>
      <c r="CZ2" s="1050"/>
      <c r="DA2" s="1050"/>
      <c r="DB2" s="1050"/>
      <c r="DC2" s="1050"/>
      <c r="DD2" s="1050"/>
      <c r="DE2" s="1050"/>
      <c r="DF2" s="1050"/>
      <c r="DG2" s="1050"/>
      <c r="DH2" s="1050"/>
      <c r="DI2" s="1050"/>
      <c r="DJ2" s="1050"/>
      <c r="DK2" s="1050"/>
      <c r="DL2" s="1050"/>
      <c r="DM2" s="1050"/>
      <c r="DN2" s="1050"/>
      <c r="DO2" s="1050"/>
      <c r="DP2" s="1050"/>
      <c r="DQ2" s="1050"/>
      <c r="DR2" s="1050"/>
      <c r="DS2" s="1050"/>
      <c r="DT2" s="1050"/>
      <c r="DU2" s="1050"/>
      <c r="DV2" s="1050"/>
      <c r="DW2" s="1050"/>
      <c r="DX2" s="1050"/>
      <c r="DY2" s="1050"/>
      <c r="DZ2" s="1050"/>
      <c r="EA2" s="1050"/>
      <c r="EB2" s="1050"/>
      <c r="EC2" s="1050"/>
      <c r="ED2" s="1050"/>
      <c r="EE2" s="1050"/>
      <c r="EF2" s="1050"/>
      <c r="EG2" s="1050"/>
      <c r="EH2" s="1050"/>
      <c r="EI2" s="1050"/>
      <c r="EJ2" s="1050"/>
      <c r="EK2" s="1050"/>
      <c r="EL2" s="1050"/>
      <c r="EM2" s="1050"/>
      <c r="EN2" s="1050"/>
      <c r="EO2" s="1050"/>
      <c r="EP2" s="1050"/>
      <c r="EQ2" s="1050"/>
      <c r="ER2" s="1050"/>
      <c r="ES2" s="1050"/>
      <c r="ET2" s="1050"/>
      <c r="EU2" s="1050"/>
      <c r="EV2" s="1050"/>
      <c r="EW2" s="1050"/>
      <c r="EX2" s="1050"/>
      <c r="EY2" s="1050"/>
      <c r="EZ2" s="1050"/>
      <c r="FA2" s="1050"/>
      <c r="FB2" s="1050"/>
      <c r="FC2" s="1050"/>
      <c r="FD2" s="1050"/>
      <c r="FE2" s="1050"/>
      <c r="FF2" s="1050"/>
      <c r="FG2" s="1050"/>
      <c r="FH2" s="1050"/>
      <c r="FI2" s="1050"/>
      <c r="FJ2" s="1050"/>
      <c r="FK2" s="1050"/>
      <c r="FL2" s="1050"/>
      <c r="FM2" s="1050"/>
      <c r="FN2" s="1050"/>
      <c r="FO2" s="1050"/>
      <c r="FP2" s="1050"/>
      <c r="FQ2" s="1050"/>
      <c r="FR2" s="1050"/>
      <c r="FS2" s="1050"/>
      <c r="FT2" s="1050"/>
      <c r="FU2" s="1050"/>
      <c r="FV2" s="1050"/>
      <c r="FW2" s="1050"/>
      <c r="FX2" s="1050"/>
      <c r="FY2" s="1050"/>
      <c r="FZ2" s="1050"/>
      <c r="GA2" s="1050"/>
      <c r="GB2" s="1050"/>
      <c r="GC2" s="1050"/>
      <c r="GD2" s="1050"/>
      <c r="GE2" s="1050"/>
      <c r="GF2" s="1050"/>
      <c r="GG2" s="1050"/>
      <c r="GH2" s="1050"/>
      <c r="GI2" s="1050"/>
      <c r="GJ2" s="1050"/>
      <c r="GK2" s="1050"/>
      <c r="GL2" s="1050"/>
      <c r="GM2" s="1050"/>
      <c r="GN2" s="1050"/>
      <c r="GO2" s="1050"/>
      <c r="GP2" s="1050"/>
      <c r="GQ2" s="1050"/>
      <c r="GR2" s="1050"/>
      <c r="GS2" s="1050"/>
      <c r="GT2" s="1050"/>
      <c r="GU2" s="1050"/>
      <c r="GV2" s="1050"/>
      <c r="GW2" s="1050"/>
      <c r="GX2" s="1050"/>
      <c r="GY2" s="1050"/>
      <c r="GZ2" s="1050"/>
      <c r="HA2" s="1050"/>
      <c r="HB2" s="1050"/>
      <c r="HC2" s="1050"/>
      <c r="HD2" s="1050"/>
      <c r="HE2" s="1050"/>
      <c r="HF2" s="1050"/>
      <c r="HG2" s="1050"/>
      <c r="HH2" s="1050"/>
    </row>
    <row r="3" spans="2:216" ht="16.5" thickBot="1">
      <c r="B3" s="1052"/>
      <c r="C3" s="1053"/>
      <c r="D3" s="1054"/>
      <c r="E3" s="1055"/>
      <c r="F3" s="1056"/>
      <c r="G3" s="1057"/>
      <c r="H3" s="1050"/>
      <c r="I3" s="1050"/>
      <c r="J3" s="1050"/>
      <c r="K3" s="1050"/>
      <c r="L3" s="1050"/>
      <c r="M3" s="1050"/>
      <c r="N3" s="1050"/>
      <c r="O3" s="1050"/>
      <c r="P3" s="1050"/>
      <c r="Q3" s="1050"/>
      <c r="R3" s="1050"/>
      <c r="S3" s="1050"/>
      <c r="T3" s="1050"/>
      <c r="U3" s="1050"/>
      <c r="V3" s="1050"/>
      <c r="W3" s="1050"/>
      <c r="X3" s="1050"/>
      <c r="Y3" s="1050"/>
      <c r="Z3" s="1050"/>
      <c r="AA3" s="1050"/>
      <c r="AB3" s="1050"/>
      <c r="AC3" s="1050"/>
      <c r="AD3" s="1050"/>
      <c r="AE3" s="1050"/>
      <c r="AF3" s="1050"/>
      <c r="AG3" s="1050"/>
      <c r="AH3" s="1050"/>
      <c r="AI3" s="1050"/>
      <c r="AJ3" s="1050"/>
      <c r="AK3" s="1050"/>
      <c r="AL3" s="1050"/>
      <c r="AM3" s="1050"/>
      <c r="AN3" s="1050"/>
      <c r="AO3" s="1050"/>
      <c r="AP3" s="1050"/>
      <c r="AQ3" s="1050"/>
      <c r="AR3" s="1050"/>
      <c r="AS3" s="1050"/>
      <c r="AT3" s="1050"/>
      <c r="AU3" s="1050"/>
      <c r="AV3" s="1050"/>
      <c r="AW3" s="1050"/>
      <c r="AX3" s="1050"/>
      <c r="AY3" s="1050"/>
      <c r="AZ3" s="1050"/>
      <c r="BA3" s="1050"/>
      <c r="BB3" s="1050"/>
      <c r="BC3" s="1050"/>
      <c r="BD3" s="1050"/>
      <c r="BE3" s="1050"/>
      <c r="BF3" s="1050"/>
      <c r="BG3" s="1050"/>
      <c r="BH3" s="1050"/>
      <c r="BI3" s="1050"/>
      <c r="BJ3" s="1050"/>
      <c r="BK3" s="1050"/>
      <c r="BL3" s="1050"/>
      <c r="BM3" s="1050"/>
      <c r="BN3" s="1050"/>
      <c r="BO3" s="1050"/>
      <c r="BP3" s="1050"/>
      <c r="BQ3" s="1050"/>
      <c r="BR3" s="1050"/>
      <c r="BS3" s="1050"/>
      <c r="BT3" s="1050"/>
      <c r="BU3" s="1050"/>
      <c r="BV3" s="1050"/>
      <c r="BW3" s="1050"/>
      <c r="BX3" s="1050"/>
      <c r="BY3" s="1050"/>
      <c r="BZ3" s="1050"/>
      <c r="CA3" s="1050"/>
      <c r="CB3" s="1050"/>
      <c r="CC3" s="1050"/>
      <c r="CD3" s="1050"/>
      <c r="CE3" s="1050"/>
      <c r="CF3" s="1050"/>
      <c r="CG3" s="1050"/>
      <c r="CH3" s="1050"/>
      <c r="CI3" s="1050"/>
      <c r="CJ3" s="1050"/>
      <c r="CK3" s="1050"/>
      <c r="CL3" s="1050"/>
      <c r="CM3" s="1050"/>
      <c r="CN3" s="1050"/>
      <c r="CO3" s="1050"/>
      <c r="CP3" s="1050"/>
      <c r="CQ3" s="1050"/>
      <c r="CR3" s="1050"/>
      <c r="CS3" s="1050"/>
      <c r="CT3" s="1050"/>
      <c r="CU3" s="1050"/>
      <c r="CV3" s="1050"/>
      <c r="CW3" s="1050"/>
      <c r="CX3" s="1050"/>
      <c r="CY3" s="1050"/>
      <c r="CZ3" s="1050"/>
      <c r="DA3" s="1050"/>
      <c r="DB3" s="1050"/>
      <c r="DC3" s="1050"/>
      <c r="DD3" s="1050"/>
      <c r="DE3" s="1050"/>
      <c r="DF3" s="1050"/>
      <c r="DG3" s="1050"/>
      <c r="DH3" s="1050"/>
      <c r="DI3" s="1050"/>
      <c r="DJ3" s="1050"/>
      <c r="DK3" s="1050"/>
      <c r="DL3" s="1050"/>
      <c r="DM3" s="1050"/>
      <c r="DN3" s="1050"/>
      <c r="DO3" s="1050"/>
      <c r="DP3" s="1050"/>
      <c r="DQ3" s="1050"/>
      <c r="DR3" s="1050"/>
      <c r="DS3" s="1050"/>
      <c r="DT3" s="1050"/>
      <c r="DU3" s="1050"/>
      <c r="DV3" s="1050"/>
      <c r="DW3" s="1050"/>
      <c r="DX3" s="1050"/>
      <c r="DY3" s="1050"/>
      <c r="DZ3" s="1050"/>
      <c r="EA3" s="1050"/>
      <c r="EB3" s="1050"/>
      <c r="EC3" s="1050"/>
      <c r="ED3" s="1050"/>
      <c r="EE3" s="1050"/>
      <c r="EF3" s="1050"/>
      <c r="EG3" s="1050"/>
      <c r="EH3" s="1050"/>
      <c r="EI3" s="1050"/>
      <c r="EJ3" s="1050"/>
      <c r="EK3" s="1050"/>
      <c r="EL3" s="1050"/>
      <c r="EM3" s="1050"/>
      <c r="EN3" s="1050"/>
      <c r="EO3" s="1050"/>
      <c r="EP3" s="1050"/>
      <c r="EQ3" s="1050"/>
      <c r="ER3" s="1050"/>
      <c r="ES3" s="1050"/>
      <c r="ET3" s="1050"/>
      <c r="EU3" s="1050"/>
      <c r="EV3" s="1050"/>
      <c r="EW3" s="1050"/>
      <c r="EX3" s="1050"/>
      <c r="EY3" s="1050"/>
      <c r="EZ3" s="1050"/>
      <c r="FA3" s="1050"/>
      <c r="FB3" s="1050"/>
      <c r="FC3" s="1050"/>
      <c r="FD3" s="1050"/>
      <c r="FE3" s="1050"/>
      <c r="FF3" s="1050"/>
      <c r="FG3" s="1050"/>
      <c r="FH3" s="1050"/>
      <c r="FI3" s="1050"/>
      <c r="FJ3" s="1050"/>
      <c r="FK3" s="1050"/>
      <c r="FL3" s="1050"/>
      <c r="FM3" s="1050"/>
      <c r="FN3" s="1050"/>
      <c r="FO3" s="1050"/>
      <c r="FP3" s="1050"/>
      <c r="FQ3" s="1050"/>
      <c r="FR3" s="1050"/>
      <c r="FS3" s="1050"/>
      <c r="FT3" s="1050"/>
      <c r="FU3" s="1050"/>
      <c r="FV3" s="1050"/>
      <c r="FW3" s="1050"/>
      <c r="FX3" s="1050"/>
      <c r="FY3" s="1050"/>
      <c r="FZ3" s="1050"/>
      <c r="GA3" s="1050"/>
      <c r="GB3" s="1050"/>
      <c r="GC3" s="1050"/>
      <c r="GD3" s="1050"/>
      <c r="GE3" s="1050"/>
      <c r="GF3" s="1050"/>
      <c r="GG3" s="1050"/>
      <c r="GH3" s="1050"/>
      <c r="GI3" s="1050"/>
      <c r="GJ3" s="1050"/>
      <c r="GK3" s="1050"/>
      <c r="GL3" s="1050"/>
      <c r="GM3" s="1050"/>
      <c r="GN3" s="1050"/>
      <c r="GO3" s="1050"/>
      <c r="GP3" s="1050"/>
      <c r="GQ3" s="1050"/>
      <c r="GR3" s="1050"/>
      <c r="GS3" s="1050"/>
      <c r="GT3" s="1050"/>
      <c r="GU3" s="1050"/>
      <c r="GV3" s="1050"/>
      <c r="GW3" s="1050"/>
      <c r="GX3" s="1050"/>
      <c r="GY3" s="1050"/>
      <c r="GZ3" s="1050"/>
      <c r="HA3" s="1050"/>
      <c r="HB3" s="1050"/>
      <c r="HC3" s="1050"/>
      <c r="HD3" s="1050"/>
      <c r="HE3" s="1050"/>
      <c r="HF3" s="1050"/>
      <c r="HG3" s="1050"/>
      <c r="HH3" s="1050"/>
    </row>
    <row r="4" spans="2:216" ht="40.5" customHeight="1">
      <c r="B4" s="1058" t="s">
        <v>2283</v>
      </c>
      <c r="C4" s="1059"/>
      <c r="D4" s="1060">
        <v>2016</v>
      </c>
      <c r="E4" s="1060" t="s">
        <v>2284</v>
      </c>
      <c r="F4" s="1060">
        <v>2015</v>
      </c>
      <c r="G4" s="1061">
        <v>2013</v>
      </c>
      <c r="H4" s="1050"/>
      <c r="I4" s="1050"/>
      <c r="J4" s="1050"/>
      <c r="K4" s="1050"/>
      <c r="L4" s="1050"/>
      <c r="M4" s="1050"/>
      <c r="N4" s="1050"/>
      <c r="O4" s="1050"/>
      <c r="P4" s="1050"/>
      <c r="Q4" s="1050"/>
      <c r="R4" s="1050"/>
      <c r="S4" s="1050"/>
      <c r="T4" s="1050"/>
      <c r="U4" s="1050"/>
      <c r="V4" s="1050"/>
      <c r="W4" s="1050"/>
      <c r="X4" s="1050"/>
      <c r="Y4" s="1050"/>
      <c r="Z4" s="1050"/>
      <c r="AA4" s="1050"/>
      <c r="AB4" s="1050"/>
      <c r="AC4" s="1050"/>
      <c r="AD4" s="1050"/>
      <c r="AE4" s="1050"/>
      <c r="AF4" s="1050"/>
      <c r="AG4" s="1050"/>
      <c r="AH4" s="1050"/>
      <c r="AI4" s="1050"/>
      <c r="AJ4" s="1050"/>
      <c r="AK4" s="1050"/>
      <c r="AL4" s="1050"/>
      <c r="AM4" s="1050"/>
      <c r="AN4" s="1050"/>
      <c r="AO4" s="1050"/>
      <c r="AP4" s="1050"/>
      <c r="AQ4" s="1050"/>
      <c r="AR4" s="1050"/>
      <c r="AS4" s="1050"/>
      <c r="AT4" s="1050"/>
      <c r="AU4" s="1050"/>
      <c r="AV4" s="1050"/>
      <c r="AW4" s="1050"/>
      <c r="AX4" s="1050"/>
      <c r="AY4" s="1050"/>
      <c r="AZ4" s="1050"/>
      <c r="BA4" s="1050"/>
      <c r="BB4" s="1050"/>
      <c r="BC4" s="1050"/>
      <c r="BD4" s="1050"/>
      <c r="BE4" s="1050"/>
      <c r="BF4" s="1050"/>
      <c r="BG4" s="1050"/>
      <c r="BH4" s="1050"/>
      <c r="BI4" s="1050"/>
      <c r="BJ4" s="1050"/>
      <c r="BK4" s="1050"/>
      <c r="BL4" s="1050"/>
      <c r="BM4" s="1050"/>
      <c r="BN4" s="1050"/>
      <c r="BO4" s="1050"/>
      <c r="BP4" s="1050"/>
      <c r="BQ4" s="1050"/>
      <c r="BR4" s="1050"/>
      <c r="BS4" s="1050"/>
      <c r="BT4" s="1050"/>
      <c r="BU4" s="1050"/>
      <c r="BV4" s="1050"/>
      <c r="BW4" s="1050"/>
      <c r="BX4" s="1050"/>
      <c r="BY4" s="1050"/>
      <c r="BZ4" s="1050"/>
      <c r="CA4" s="1050"/>
      <c r="CB4" s="1050"/>
      <c r="CC4" s="1050"/>
      <c r="CD4" s="1050"/>
      <c r="CE4" s="1050"/>
      <c r="CF4" s="1050"/>
      <c r="CG4" s="1050"/>
      <c r="CH4" s="1050"/>
      <c r="CI4" s="1050"/>
      <c r="CJ4" s="1050"/>
      <c r="CK4" s="1050"/>
      <c r="CL4" s="1050"/>
      <c r="CM4" s="1050"/>
      <c r="CN4" s="1050"/>
      <c r="CO4" s="1050"/>
      <c r="CP4" s="1050"/>
      <c r="CQ4" s="1050"/>
      <c r="CR4" s="1050"/>
      <c r="CS4" s="1050"/>
      <c r="CT4" s="1050"/>
      <c r="CU4" s="1050"/>
      <c r="CV4" s="1050"/>
      <c r="CW4" s="1050"/>
      <c r="CX4" s="1050"/>
      <c r="CY4" s="1050"/>
      <c r="CZ4" s="1050"/>
      <c r="DA4" s="1050"/>
      <c r="DB4" s="1050"/>
      <c r="DC4" s="1050"/>
      <c r="DD4" s="1050"/>
      <c r="DE4" s="1050"/>
      <c r="DF4" s="1050"/>
      <c r="DG4" s="1050"/>
      <c r="DH4" s="1050"/>
      <c r="DI4" s="1050"/>
      <c r="DJ4" s="1050"/>
      <c r="DK4" s="1050"/>
      <c r="DL4" s="1050"/>
      <c r="DM4" s="1050"/>
      <c r="DN4" s="1050"/>
      <c r="DO4" s="1050"/>
      <c r="DP4" s="1050"/>
      <c r="DQ4" s="1050"/>
      <c r="DR4" s="1050"/>
      <c r="DS4" s="1050"/>
      <c r="DT4" s="1050"/>
      <c r="DU4" s="1050"/>
      <c r="DV4" s="1050"/>
      <c r="DW4" s="1050"/>
      <c r="DX4" s="1050"/>
      <c r="DY4" s="1050"/>
      <c r="DZ4" s="1050"/>
      <c r="EA4" s="1050"/>
      <c r="EB4" s="1050"/>
      <c r="EC4" s="1050"/>
      <c r="ED4" s="1050"/>
      <c r="EE4" s="1050"/>
      <c r="EF4" s="1050"/>
      <c r="EG4" s="1050"/>
      <c r="EH4" s="1050"/>
      <c r="EI4" s="1050"/>
      <c r="EJ4" s="1050"/>
      <c r="EK4" s="1050"/>
      <c r="EL4" s="1050"/>
      <c r="EM4" s="1050"/>
      <c r="EN4" s="1050"/>
      <c r="EO4" s="1050"/>
      <c r="EP4" s="1050"/>
      <c r="EQ4" s="1050"/>
      <c r="ER4" s="1050"/>
      <c r="ES4" s="1050"/>
      <c r="ET4" s="1050"/>
      <c r="EU4" s="1050"/>
      <c r="EV4" s="1050"/>
      <c r="EW4" s="1050"/>
      <c r="EX4" s="1050"/>
      <c r="EY4" s="1050"/>
      <c r="EZ4" s="1050"/>
      <c r="FA4" s="1050"/>
      <c r="FB4" s="1050"/>
      <c r="FC4" s="1050"/>
      <c r="FD4" s="1050"/>
      <c r="FE4" s="1050"/>
      <c r="FF4" s="1050"/>
      <c r="FG4" s="1050"/>
      <c r="FH4" s="1050"/>
      <c r="FI4" s="1050"/>
      <c r="FJ4" s="1050"/>
      <c r="FK4" s="1050"/>
      <c r="FL4" s="1050"/>
      <c r="FM4" s="1050"/>
      <c r="FN4" s="1050"/>
      <c r="FO4" s="1050"/>
      <c r="FP4" s="1050"/>
      <c r="FQ4" s="1050"/>
      <c r="FR4" s="1050"/>
      <c r="FS4" s="1050"/>
      <c r="FT4" s="1050"/>
      <c r="FU4" s="1050"/>
      <c r="FV4" s="1050"/>
      <c r="FW4" s="1050"/>
      <c r="FX4" s="1050"/>
      <c r="FY4" s="1050"/>
      <c r="FZ4" s="1050"/>
      <c r="GA4" s="1050"/>
      <c r="GB4" s="1050"/>
      <c r="GC4" s="1050"/>
      <c r="GD4" s="1050"/>
      <c r="GE4" s="1050"/>
      <c r="GF4" s="1050"/>
      <c r="GG4" s="1050"/>
      <c r="GH4" s="1050"/>
      <c r="GI4" s="1050"/>
      <c r="GJ4" s="1050"/>
      <c r="GK4" s="1050"/>
      <c r="GL4" s="1050"/>
      <c r="GM4" s="1050"/>
      <c r="GN4" s="1050"/>
      <c r="GO4" s="1050"/>
      <c r="GP4" s="1050"/>
      <c r="GQ4" s="1050"/>
      <c r="GR4" s="1050"/>
      <c r="GS4" s="1050"/>
      <c r="GT4" s="1050"/>
      <c r="GU4" s="1050"/>
      <c r="GV4" s="1050"/>
      <c r="GW4" s="1050"/>
      <c r="GX4" s="1050"/>
      <c r="GY4" s="1050"/>
      <c r="GZ4" s="1050"/>
      <c r="HA4" s="1050"/>
      <c r="HB4" s="1050"/>
      <c r="HC4" s="1050"/>
      <c r="HD4" s="1050"/>
      <c r="HE4" s="1050"/>
      <c r="HF4" s="1050"/>
      <c r="HG4" s="1050"/>
      <c r="HH4" s="1050"/>
    </row>
    <row r="5" spans="2:216" s="1067" customFormat="1" ht="15.75">
      <c r="B5" s="1062"/>
      <c r="C5" s="1063"/>
      <c r="D5" s="1064"/>
      <c r="E5" s="1064"/>
      <c r="F5" s="1065"/>
      <c r="G5" s="1066"/>
    </row>
    <row r="6" spans="2:216" s="1067" customFormat="1" ht="24.75" customHeight="1">
      <c r="B6" s="1068" t="s">
        <v>2285</v>
      </c>
      <c r="C6" s="1069"/>
      <c r="D6" s="1069"/>
      <c r="E6" s="1069"/>
      <c r="F6" s="1069"/>
      <c r="G6" s="1069"/>
    </row>
    <row r="7" spans="2:216" s="1067" customFormat="1" ht="15.75">
      <c r="B7" s="1070" t="s">
        <v>2286</v>
      </c>
      <c r="C7" s="1071" t="s">
        <v>2287</v>
      </c>
      <c r="D7" s="1072">
        <v>191</v>
      </c>
      <c r="E7" s="1073">
        <v>191</v>
      </c>
      <c r="F7" s="1072">
        <v>253</v>
      </c>
      <c r="G7" s="1074">
        <v>326</v>
      </c>
    </row>
    <row r="8" spans="2:216" s="1067" customFormat="1" ht="15.75">
      <c r="B8" s="1070"/>
      <c r="C8" s="1075" t="s">
        <v>2288</v>
      </c>
      <c r="D8" s="1076"/>
      <c r="E8" s="1077"/>
      <c r="F8" s="1076"/>
      <c r="G8" s="1078"/>
    </row>
    <row r="9" spans="2:216" s="1067" customFormat="1" ht="15.75">
      <c r="B9" s="1079" t="s">
        <v>2286</v>
      </c>
      <c r="C9" s="1080" t="s">
        <v>2289</v>
      </c>
      <c r="D9" s="1081">
        <v>5934</v>
      </c>
      <c r="E9" s="1082">
        <v>5934</v>
      </c>
      <c r="F9" s="1081">
        <v>5316</v>
      </c>
      <c r="G9" s="1083">
        <v>4869</v>
      </c>
    </row>
    <row r="10" spans="2:216" s="1067" customFormat="1" ht="15.75">
      <c r="B10" s="1079" t="s">
        <v>2286</v>
      </c>
      <c r="C10" s="1080" t="s">
        <v>2290</v>
      </c>
      <c r="D10" s="1081">
        <v>6095</v>
      </c>
      <c r="E10" s="1082">
        <v>6095</v>
      </c>
      <c r="F10" s="1081">
        <v>8084</v>
      </c>
      <c r="G10" s="1083">
        <v>7142</v>
      </c>
    </row>
    <row r="11" spans="2:216" s="1067" customFormat="1" ht="15.75">
      <c r="B11" s="1079" t="s">
        <v>2286</v>
      </c>
      <c r="C11" s="1080" t="s">
        <v>2291</v>
      </c>
      <c r="D11" s="1081">
        <v>29</v>
      </c>
      <c r="E11" s="1082">
        <v>29</v>
      </c>
      <c r="F11" s="1081">
        <v>36</v>
      </c>
      <c r="G11" s="1083">
        <v>43</v>
      </c>
    </row>
    <row r="12" spans="2:216" s="1067" customFormat="1" ht="15.75">
      <c r="B12" s="1068" t="s">
        <v>764</v>
      </c>
      <c r="C12" s="1084"/>
      <c r="D12" s="1085">
        <f>SUM(D9:D11)</f>
        <v>12058</v>
      </c>
      <c r="E12" s="1086">
        <f>SUM(E9:E11)</f>
        <v>12058</v>
      </c>
      <c r="F12" s="1085">
        <f>SUM(F9:F11)</f>
        <v>13436</v>
      </c>
      <c r="G12" s="1087">
        <f>G9+G10+G11</f>
        <v>12054</v>
      </c>
    </row>
    <row r="13" spans="2:216" s="1067" customFormat="1" ht="15.75">
      <c r="B13" s="1079" t="s">
        <v>2292</v>
      </c>
      <c r="C13" s="1080" t="s">
        <v>2293</v>
      </c>
      <c r="D13" s="1081">
        <v>-10380</v>
      </c>
      <c r="E13" s="1082">
        <v>-10380</v>
      </c>
      <c r="F13" s="1081">
        <f>-9753</f>
        <v>-9753</v>
      </c>
      <c r="G13" s="1083">
        <v>7739</v>
      </c>
    </row>
    <row r="14" spans="2:216" s="1067" customFormat="1" ht="15.75">
      <c r="B14" s="1167" t="s">
        <v>2292</v>
      </c>
      <c r="C14" s="1168" t="s">
        <v>2294</v>
      </c>
      <c r="D14" s="1169">
        <v>-311</v>
      </c>
      <c r="E14" s="1170">
        <v>-311</v>
      </c>
      <c r="F14" s="1169">
        <v>-398</v>
      </c>
      <c r="G14" s="1171"/>
    </row>
    <row r="15" spans="2:216" s="1177" customFormat="1" ht="15.75">
      <c r="B15" s="1068" t="s">
        <v>2295</v>
      </c>
      <c r="C15" s="1084"/>
      <c r="D15" s="1085">
        <f>+D13+D14</f>
        <v>-10691</v>
      </c>
      <c r="E15" s="1086">
        <f>+E13+E14</f>
        <v>-10691</v>
      </c>
      <c r="F15" s="1085">
        <f>+F13+F14</f>
        <v>-10151</v>
      </c>
      <c r="G15" s="1177">
        <f>G13+G14</f>
        <v>7739</v>
      </c>
    </row>
    <row r="16" spans="2:216" s="1067" customFormat="1" ht="15.75">
      <c r="B16" s="1172" t="s">
        <v>2286</v>
      </c>
      <c r="C16" s="1173" t="s">
        <v>2296</v>
      </c>
      <c r="D16" s="1174">
        <v>0</v>
      </c>
      <c r="E16" s="1175">
        <v>0</v>
      </c>
      <c r="F16" s="1174">
        <v>0</v>
      </c>
      <c r="G16" s="1176">
        <v>0</v>
      </c>
    </row>
    <row r="17" spans="2:7" s="1067" customFormat="1" ht="15.75">
      <c r="B17" s="1079" t="s">
        <v>2292</v>
      </c>
      <c r="C17" s="1080" t="s">
        <v>2297</v>
      </c>
      <c r="D17" s="1081">
        <v>0</v>
      </c>
      <c r="E17" s="1092">
        <v>0</v>
      </c>
      <c r="F17" s="1081">
        <v>0</v>
      </c>
      <c r="G17" s="1083">
        <v>0</v>
      </c>
    </row>
    <row r="18" spans="2:7" s="1067" customFormat="1" ht="15.75">
      <c r="B18" s="1079" t="s">
        <v>2286</v>
      </c>
      <c r="C18" s="1090" t="s">
        <v>2298</v>
      </c>
      <c r="D18" s="1091">
        <v>0</v>
      </c>
      <c r="E18" s="1092">
        <v>0</v>
      </c>
      <c r="F18" s="1091">
        <v>0</v>
      </c>
      <c r="G18" s="1083"/>
    </row>
    <row r="19" spans="2:7" s="1067" customFormat="1" ht="15.75">
      <c r="B19" s="1079" t="s">
        <v>2292</v>
      </c>
      <c r="C19" s="1080" t="s">
        <v>2299</v>
      </c>
      <c r="D19" s="1081">
        <v>0</v>
      </c>
      <c r="E19" s="1092">
        <v>0</v>
      </c>
      <c r="F19" s="1081">
        <v>0</v>
      </c>
      <c r="G19" s="1083"/>
    </row>
    <row r="20" spans="2:7" s="1067" customFormat="1" ht="15.75">
      <c r="B20" s="1068" t="s">
        <v>2300</v>
      </c>
      <c r="C20" s="1084"/>
      <c r="D20" s="1085">
        <f>SUM(D16:D19)</f>
        <v>0</v>
      </c>
      <c r="E20" s="1093">
        <f>SUM(E16:E19)</f>
        <v>0</v>
      </c>
      <c r="F20" s="1085">
        <f>SUM(F16:F19)</f>
        <v>0</v>
      </c>
      <c r="G20" s="1094">
        <v>0</v>
      </c>
    </row>
    <row r="21" spans="2:7" s="1067" customFormat="1" ht="15.75">
      <c r="B21" s="1079" t="s">
        <v>2301</v>
      </c>
      <c r="C21" s="1080" t="s">
        <v>2302</v>
      </c>
      <c r="D21" s="1081">
        <v>0</v>
      </c>
      <c r="E21" s="1092">
        <v>0</v>
      </c>
      <c r="F21" s="1081">
        <v>0</v>
      </c>
      <c r="G21" s="1083">
        <v>-4169</v>
      </c>
    </row>
    <row r="22" spans="2:7" s="1067" customFormat="1" ht="15.75">
      <c r="B22" s="1079" t="s">
        <v>2286</v>
      </c>
      <c r="C22" s="1090" t="s">
        <v>2303</v>
      </c>
      <c r="D22" s="1091">
        <f>967+41</f>
        <v>1008</v>
      </c>
      <c r="E22" s="1082">
        <f>967+41</f>
        <v>1008</v>
      </c>
      <c r="F22" s="1091">
        <v>1816</v>
      </c>
      <c r="G22" s="1083">
        <v>0</v>
      </c>
    </row>
    <row r="23" spans="2:7" s="1067" customFormat="1" ht="15.75">
      <c r="B23" s="1095" t="s">
        <v>2292</v>
      </c>
      <c r="C23" s="1096" t="s">
        <v>2304</v>
      </c>
      <c r="D23" s="1097">
        <v>-467</v>
      </c>
      <c r="E23" s="1092">
        <v>-467</v>
      </c>
      <c r="F23" s="1097"/>
      <c r="G23" s="1083"/>
    </row>
    <row r="24" spans="2:7" s="1067" customFormat="1" ht="15.75">
      <c r="B24" s="1068" t="s">
        <v>2305</v>
      </c>
      <c r="C24" s="1084"/>
      <c r="D24" s="1085">
        <f>SUM(D21:D23)</f>
        <v>541</v>
      </c>
      <c r="E24" s="1098">
        <f>SUM(E21:E23)</f>
        <v>541</v>
      </c>
      <c r="F24" s="1085">
        <f>SUM(F21:F23)</f>
        <v>1816</v>
      </c>
      <c r="G24" s="1094">
        <f>G21+G22-G23</f>
        <v>-4169</v>
      </c>
    </row>
    <row r="25" spans="2:7" s="1067" customFormat="1" ht="15.75">
      <c r="B25" s="1079" t="s">
        <v>2286</v>
      </c>
      <c r="C25" s="1090" t="s">
        <v>2306</v>
      </c>
      <c r="D25" s="1091">
        <v>35245</v>
      </c>
      <c r="E25" s="1082">
        <v>35245</v>
      </c>
      <c r="F25" s="1091">
        <f>11953+9950+1533</f>
        <v>23436</v>
      </c>
      <c r="G25" s="1083">
        <v>12269</v>
      </c>
    </row>
    <row r="26" spans="2:7" s="1067" customFormat="1" ht="15.75">
      <c r="B26" s="1099" t="s">
        <v>2292</v>
      </c>
      <c r="C26" s="1100" t="s">
        <v>2307</v>
      </c>
      <c r="D26" s="1101">
        <v>-10737</v>
      </c>
      <c r="E26" s="1082">
        <v>-10737</v>
      </c>
      <c r="F26" s="1101">
        <f>-(27554+23436-38886)</f>
        <v>-12104</v>
      </c>
      <c r="G26" s="1102">
        <v>15616</v>
      </c>
    </row>
    <row r="27" spans="2:7" s="1067" customFormat="1" ht="15.75">
      <c r="B27" s="1068" t="s">
        <v>2308</v>
      </c>
      <c r="C27" s="1084"/>
      <c r="D27" s="1085">
        <f>+D25+D26</f>
        <v>24508</v>
      </c>
      <c r="E27" s="1103">
        <f>+E25+E26</f>
        <v>24508</v>
      </c>
      <c r="F27" s="1085">
        <f>+F25+F26</f>
        <v>11332</v>
      </c>
      <c r="G27" s="1094">
        <f>G25-G26</f>
        <v>-3347</v>
      </c>
    </row>
    <row r="28" spans="2:7" s="1067" customFormat="1" ht="15.75">
      <c r="B28" s="1104" t="s">
        <v>2309</v>
      </c>
      <c r="C28" s="1105"/>
      <c r="D28" s="1106">
        <f>+D7+D12+D15+D20+D24+D27</f>
        <v>26607</v>
      </c>
      <c r="E28" s="1107">
        <f>+E7+E12+E15+E20+E24+E27</f>
        <v>26607</v>
      </c>
      <c r="F28" s="1106">
        <f>+F7+F12+F15+F20+F24+F27</f>
        <v>16686</v>
      </c>
      <c r="G28" s="1108">
        <f>G7+G12-G15+G20+G24+G27</f>
        <v>-2875</v>
      </c>
    </row>
    <row r="29" spans="2:7" s="1067" customFormat="1" ht="15.75">
      <c r="B29" s="1079"/>
      <c r="C29" s="1090"/>
      <c r="D29" s="1091"/>
      <c r="E29" s="1091"/>
      <c r="F29" s="1091"/>
      <c r="G29" s="1078"/>
    </row>
    <row r="30" spans="2:7" s="1067" customFormat="1" ht="15.75">
      <c r="B30" s="1079" t="s">
        <v>2310</v>
      </c>
      <c r="C30" s="1109" t="s">
        <v>2311</v>
      </c>
      <c r="D30" s="1110">
        <v>0</v>
      </c>
      <c r="E30" s="1092">
        <v>0</v>
      </c>
      <c r="F30" s="1110">
        <v>0</v>
      </c>
      <c r="G30" s="1083">
        <v>0</v>
      </c>
    </row>
    <row r="31" spans="2:7" s="1067" customFormat="1" ht="15.75">
      <c r="B31" s="1079" t="s">
        <v>2310</v>
      </c>
      <c r="C31" s="1109" t="s">
        <v>2312</v>
      </c>
      <c r="D31" s="1110">
        <v>18</v>
      </c>
      <c r="E31" s="1082">
        <v>18</v>
      </c>
      <c r="F31" s="1110">
        <f>-1-0</f>
        <v>-1</v>
      </c>
      <c r="G31" s="1083">
        <v>0</v>
      </c>
    </row>
    <row r="32" spans="2:7" s="1067" customFormat="1" ht="15.75">
      <c r="B32" s="1079" t="s">
        <v>2310</v>
      </c>
      <c r="C32" s="1109" t="s">
        <v>2313</v>
      </c>
      <c r="D32" s="1110">
        <v>-634</v>
      </c>
      <c r="E32" s="1082">
        <v>-634</v>
      </c>
      <c r="F32" s="1110">
        <f>4384-5990</f>
        <v>-1606</v>
      </c>
      <c r="G32" s="1083">
        <v>137</v>
      </c>
    </row>
    <row r="33" spans="2:7" s="1067" customFormat="1" ht="15.75">
      <c r="B33" s="1079" t="s">
        <v>2310</v>
      </c>
      <c r="C33" s="1109" t="s">
        <v>2314</v>
      </c>
      <c r="D33" s="1110">
        <v>-20</v>
      </c>
      <c r="E33" s="1082">
        <v>-20</v>
      </c>
      <c r="F33" s="1110">
        <f>20-23</f>
        <v>-3</v>
      </c>
      <c r="G33" s="1083">
        <v>0</v>
      </c>
    </row>
    <row r="34" spans="2:7" s="1067" customFormat="1" ht="15.75">
      <c r="B34" s="1079" t="s">
        <v>2310</v>
      </c>
      <c r="C34" s="1109" t="s">
        <v>2315</v>
      </c>
      <c r="D34" s="1110">
        <f>-28813-501</f>
        <v>-29314</v>
      </c>
      <c r="E34" s="1111">
        <v>-28813</v>
      </c>
      <c r="F34" s="1110">
        <f>(64346-97658)</f>
        <v>-33312</v>
      </c>
      <c r="G34" s="1083">
        <v>-11302</v>
      </c>
    </row>
    <row r="35" spans="2:7" s="1067" customFormat="1" ht="15.75">
      <c r="B35" s="1079" t="s">
        <v>2310</v>
      </c>
      <c r="C35" s="1109" t="s">
        <v>2316</v>
      </c>
      <c r="D35" s="1110">
        <v>-6272</v>
      </c>
      <c r="E35" s="1111">
        <v>-6272</v>
      </c>
      <c r="F35" s="1110">
        <f>9085-6377</f>
        <v>2708</v>
      </c>
      <c r="G35" s="1083">
        <v>140</v>
      </c>
    </row>
    <row r="36" spans="2:7" s="1067" customFormat="1" ht="13.5" customHeight="1">
      <c r="B36" s="1079" t="s">
        <v>2310</v>
      </c>
      <c r="C36" s="1109" t="s">
        <v>2317</v>
      </c>
      <c r="D36" s="1110">
        <v>-7323</v>
      </c>
      <c r="E36" s="1111">
        <v>-7323</v>
      </c>
      <c r="F36" s="1110">
        <f>10411-7907</f>
        <v>2504</v>
      </c>
      <c r="G36" s="1083">
        <v>-608</v>
      </c>
    </row>
    <row r="37" spans="2:7" s="1067" customFormat="1" ht="15.75">
      <c r="B37" s="1079" t="s">
        <v>2310</v>
      </c>
      <c r="C37" s="1109" t="s">
        <v>2318</v>
      </c>
      <c r="D37" s="1110">
        <f>1819+2825</f>
        <v>4644</v>
      </c>
      <c r="E37" s="1111">
        <f>1819+2825</f>
        <v>4644</v>
      </c>
      <c r="F37" s="1110">
        <f>2418+10979-5334-9612</f>
        <v>-1549</v>
      </c>
      <c r="G37" s="1083">
        <v>-129</v>
      </c>
    </row>
    <row r="38" spans="2:7" s="1067" customFormat="1" ht="18.75">
      <c r="B38" s="1070" t="s">
        <v>2310</v>
      </c>
      <c r="C38" s="1112" t="s">
        <v>2319</v>
      </c>
      <c r="D38" s="1113">
        <f>SUM(D30:D37)</f>
        <v>-38901</v>
      </c>
      <c r="E38" s="1114">
        <f>SUM(E30:E37)</f>
        <v>-38400</v>
      </c>
      <c r="F38" s="1113">
        <f>SUM(F30:F37)</f>
        <v>-31259</v>
      </c>
      <c r="G38" s="1115">
        <f>G30+G31+G32+G33+G34+G35+G36+G37</f>
        <v>-11762</v>
      </c>
    </row>
    <row r="39" spans="2:7" s="1067" customFormat="1" ht="18.75">
      <c r="B39" s="1070" t="s">
        <v>2310</v>
      </c>
      <c r="C39" s="1071" t="s">
        <v>2320</v>
      </c>
      <c r="D39" s="1072">
        <v>0</v>
      </c>
      <c r="E39" s="1116">
        <v>0</v>
      </c>
      <c r="F39" s="1072">
        <v>0</v>
      </c>
      <c r="G39" s="1089">
        <v>-308</v>
      </c>
    </row>
    <row r="40" spans="2:7" s="1067" customFormat="1" ht="15.75">
      <c r="B40" s="1079" t="s">
        <v>2310</v>
      </c>
      <c r="C40" s="1109" t="s">
        <v>2321</v>
      </c>
      <c r="D40" s="1110"/>
      <c r="E40" s="1092"/>
      <c r="F40" s="1110"/>
      <c r="G40" s="1083">
        <v>0</v>
      </c>
    </row>
    <row r="41" spans="2:7" s="1067" customFormat="1" ht="15.75">
      <c r="B41" s="1079" t="s">
        <v>2310</v>
      </c>
      <c r="C41" s="1109" t="s">
        <v>2322</v>
      </c>
      <c r="D41" s="1110"/>
      <c r="E41" s="1092"/>
      <c r="F41" s="1110"/>
      <c r="G41" s="1083">
        <v>0</v>
      </c>
    </row>
    <row r="42" spans="2:7" s="1067" customFormat="1" ht="15.75">
      <c r="B42" s="1079" t="s">
        <v>2310</v>
      </c>
      <c r="C42" s="1109" t="s">
        <v>2323</v>
      </c>
      <c r="D42" s="1110"/>
      <c r="E42" s="1092"/>
      <c r="F42" s="1110"/>
      <c r="G42" s="1083">
        <v>0</v>
      </c>
    </row>
    <row r="43" spans="2:7" s="1067" customFormat="1" ht="15.75">
      <c r="B43" s="1079" t="s">
        <v>2310</v>
      </c>
      <c r="C43" s="1109" t="s">
        <v>2324</v>
      </c>
      <c r="D43" s="1110"/>
      <c r="E43" s="1092"/>
      <c r="F43" s="1110"/>
      <c r="G43" s="1083"/>
    </row>
    <row r="44" spans="2:7" s="1067" customFormat="1" ht="15.75">
      <c r="B44" s="1079" t="s">
        <v>2310</v>
      </c>
      <c r="C44" s="1109" t="s">
        <v>2325</v>
      </c>
      <c r="D44" s="1110"/>
      <c r="E44" s="1092"/>
      <c r="F44" s="1110"/>
      <c r="G44" s="1083"/>
    </row>
    <row r="45" spans="2:7" s="1067" customFormat="1" ht="15.75">
      <c r="B45" s="1079" t="s">
        <v>2310</v>
      </c>
      <c r="C45" s="1109" t="s">
        <v>2326</v>
      </c>
      <c r="D45" s="1110"/>
      <c r="E45" s="1092"/>
      <c r="F45" s="1110"/>
      <c r="G45" s="1083">
        <v>0</v>
      </c>
    </row>
    <row r="46" spans="2:7" s="1067" customFormat="1" ht="15.75">
      <c r="B46" s="1079" t="s">
        <v>2310</v>
      </c>
      <c r="C46" s="1109" t="s">
        <v>2327</v>
      </c>
      <c r="D46" s="1110"/>
      <c r="E46" s="1117"/>
      <c r="F46" s="1110">
        <f>-(453-240)</f>
        <v>-213</v>
      </c>
      <c r="G46" s="1083">
        <v>602</v>
      </c>
    </row>
    <row r="47" spans="2:7" s="1067" customFormat="1" ht="15.75">
      <c r="B47" s="1079"/>
      <c r="C47" s="1109"/>
      <c r="D47" s="1110"/>
      <c r="E47" s="1092"/>
      <c r="F47" s="1110"/>
      <c r="G47" s="1083"/>
    </row>
    <row r="48" spans="2:7" s="1067" customFormat="1" ht="15.75">
      <c r="B48" s="1079" t="s">
        <v>2310</v>
      </c>
      <c r="C48" s="1109" t="s">
        <v>2328</v>
      </c>
      <c r="D48" s="1110">
        <f>-27154*-1</f>
        <v>27154</v>
      </c>
      <c r="E48" s="1092">
        <f>-27154*-1</f>
        <v>27154</v>
      </c>
      <c r="F48" s="1110">
        <f>(91487-190047+43-47)*-1</f>
        <v>98564</v>
      </c>
      <c r="G48" s="1083">
        <v>18140</v>
      </c>
    </row>
    <row r="49" spans="2:7" s="1067" customFormat="1" ht="15.75">
      <c r="B49" s="1079" t="s">
        <v>2310</v>
      </c>
      <c r="C49" s="1109" t="s">
        <v>2329</v>
      </c>
      <c r="D49" s="1110">
        <f>-15*-1</f>
        <v>15</v>
      </c>
      <c r="E49" s="1092">
        <f>-15*-1</f>
        <v>15</v>
      </c>
      <c r="F49" s="1110">
        <f>20-20</f>
        <v>0</v>
      </c>
      <c r="G49" s="1083">
        <v>0</v>
      </c>
    </row>
    <row r="50" spans="2:7" s="1067" customFormat="1" ht="15.75">
      <c r="B50" s="1079" t="s">
        <v>2310</v>
      </c>
      <c r="C50" s="1109" t="s">
        <v>2330</v>
      </c>
      <c r="D50" s="1110">
        <f>1706*-1</f>
        <v>-1706</v>
      </c>
      <c r="E50" s="1117">
        <f>1706*-1</f>
        <v>-1706</v>
      </c>
      <c r="F50" s="1110">
        <f>-(3296-2269)</f>
        <v>-1027</v>
      </c>
      <c r="G50" s="1083">
        <v>-3899</v>
      </c>
    </row>
    <row r="51" spans="2:7" s="1067" customFormat="1" ht="15.75">
      <c r="B51" s="1079" t="s">
        <v>2310</v>
      </c>
      <c r="C51" s="1109" t="s">
        <v>2331</v>
      </c>
      <c r="D51" s="1110">
        <f>206*-1</f>
        <v>-206</v>
      </c>
      <c r="E51" s="1117">
        <f>206*-1</f>
        <v>-206</v>
      </c>
      <c r="F51" s="1110">
        <f>-251+194</f>
        <v>-57</v>
      </c>
      <c r="G51" s="1083">
        <v>0</v>
      </c>
    </row>
    <row r="52" spans="2:7" s="1067" customFormat="1" ht="15.75">
      <c r="B52" s="1079" t="s">
        <v>2310</v>
      </c>
      <c r="C52" s="1109" t="s">
        <v>2332</v>
      </c>
      <c r="D52" s="1110">
        <v>1404</v>
      </c>
      <c r="E52" s="1092">
        <v>1404</v>
      </c>
      <c r="F52" s="1110">
        <f>(1960+1140-3094)*-1</f>
        <v>-6</v>
      </c>
      <c r="G52" s="1083">
        <v>2680</v>
      </c>
    </row>
    <row r="53" spans="2:7" s="1067" customFormat="1" ht="109.5" customHeight="1">
      <c r="B53" s="1079" t="s">
        <v>2310</v>
      </c>
      <c r="C53" s="1109" t="s">
        <v>2333</v>
      </c>
      <c r="D53" s="1110">
        <f>(114-3190-1801)*-1</f>
        <v>4877</v>
      </c>
      <c r="E53" s="1118">
        <f>(114-3190-1801)*-1</f>
        <v>4877</v>
      </c>
      <c r="F53" s="1110">
        <f>-(7252-5363+4621-2117)-675+1</f>
        <v>-5067</v>
      </c>
      <c r="G53" s="1083">
        <v>-4591</v>
      </c>
    </row>
    <row r="54" spans="2:7" s="1067" customFormat="1" ht="18.75">
      <c r="B54" s="1070" t="s">
        <v>2310</v>
      </c>
      <c r="C54" s="1071" t="s">
        <v>2334</v>
      </c>
      <c r="D54" s="1072">
        <f>SUM(D40:D53)</f>
        <v>31538</v>
      </c>
      <c r="E54" s="1119">
        <f>SUM(E40:E53)</f>
        <v>31538</v>
      </c>
      <c r="F54" s="1072">
        <f>SUM(F40:F53)</f>
        <v>92194</v>
      </c>
      <c r="G54" s="1089">
        <f>G40+G41+G42+G43+G44+G45+G46+G47+G48+G49+G50+G51+G52+G53</f>
        <v>12932</v>
      </c>
    </row>
    <row r="55" spans="2:7" s="1067" customFormat="1" ht="15.75">
      <c r="B55" s="1095" t="s">
        <v>2310</v>
      </c>
      <c r="C55" s="1109" t="s">
        <v>2335</v>
      </c>
      <c r="D55" s="1110">
        <v>-1325</v>
      </c>
      <c r="E55" s="1111">
        <v>-1325</v>
      </c>
      <c r="F55" s="1110">
        <f>(11406-12270+86-116)*-1</f>
        <v>894</v>
      </c>
      <c r="G55" s="1083">
        <v>1573</v>
      </c>
    </row>
    <row r="56" spans="2:7" s="1067" customFormat="1" ht="15.75">
      <c r="B56" s="1095" t="s">
        <v>2310</v>
      </c>
      <c r="C56" s="1109" t="s">
        <v>2336</v>
      </c>
      <c r="D56" s="1110"/>
      <c r="E56" s="1092"/>
      <c r="F56" s="1110"/>
      <c r="G56" s="1083">
        <v>0</v>
      </c>
    </row>
    <row r="57" spans="2:7" s="1067" customFormat="1" ht="15.75">
      <c r="B57" s="1070" t="s">
        <v>2310</v>
      </c>
      <c r="C57" s="1120" t="s">
        <v>2337</v>
      </c>
      <c r="D57" s="1121">
        <f>SUM(D55:D56)</f>
        <v>-1325</v>
      </c>
      <c r="E57" s="1122">
        <f>SUM(E55:E56)</f>
        <v>-1325</v>
      </c>
      <c r="F57" s="1121">
        <f>SUM(F55:F56)</f>
        <v>894</v>
      </c>
      <c r="G57" s="1089">
        <f>G55+G56</f>
        <v>1573</v>
      </c>
    </row>
    <row r="58" spans="2:7" s="1067" customFormat="1" ht="15.75">
      <c r="B58" s="1070" t="s">
        <v>2310</v>
      </c>
      <c r="C58" s="1071" t="s">
        <v>2338</v>
      </c>
      <c r="D58" s="1072">
        <v>0</v>
      </c>
      <c r="E58" s="1123">
        <v>0</v>
      </c>
      <c r="F58" s="1072">
        <v>0</v>
      </c>
      <c r="G58" s="1089">
        <v>2449</v>
      </c>
    </row>
    <row r="59" spans="2:7" s="1067" customFormat="1" ht="15.75">
      <c r="B59" s="1124" t="s">
        <v>2339</v>
      </c>
      <c r="C59" s="1105"/>
      <c r="D59" s="1106">
        <f>+D38+D39+D54+D57+D58+D28</f>
        <v>17919</v>
      </c>
      <c r="E59" s="1125">
        <f>+E38+E39+E54+E57+E58+E28</f>
        <v>18420</v>
      </c>
      <c r="F59" s="1106">
        <f>+F38+F39+F54+F57+F58+F28</f>
        <v>78515</v>
      </c>
      <c r="G59" s="1125">
        <f t="shared" ref="G59" si="0">+G38+G39+G54+G57+G58+G28</f>
        <v>2009</v>
      </c>
    </row>
    <row r="60" spans="2:7" s="1067" customFormat="1" ht="15.75">
      <c r="B60" s="1079"/>
      <c r="C60" s="1090"/>
      <c r="D60" s="1091"/>
      <c r="E60" s="1091"/>
      <c r="F60" s="1091"/>
      <c r="G60" s="1078"/>
    </row>
    <row r="61" spans="2:7" s="1067" customFormat="1" ht="24.75" customHeight="1">
      <c r="B61" s="1068" t="s">
        <v>2340</v>
      </c>
      <c r="C61" s="1069"/>
      <c r="D61" s="1126"/>
      <c r="E61" s="1127"/>
      <c r="F61" s="1126"/>
      <c r="G61" s="1128"/>
    </row>
    <row r="62" spans="2:7" s="1067" customFormat="1" ht="15.75">
      <c r="B62" s="1079" t="s">
        <v>2292</v>
      </c>
      <c r="C62" s="1080" t="s">
        <v>2341</v>
      </c>
      <c r="D62" s="1081"/>
      <c r="E62" s="1092"/>
      <c r="F62" s="1081"/>
      <c r="G62" s="1083">
        <v>0</v>
      </c>
    </row>
    <row r="63" spans="2:7" s="1067" customFormat="1" ht="15.75">
      <c r="B63" s="1079" t="s">
        <v>2292</v>
      </c>
      <c r="C63" s="1080" t="s">
        <v>2342</v>
      </c>
      <c r="D63" s="1081"/>
      <c r="E63" s="1092"/>
      <c r="F63" s="1081"/>
      <c r="G63" s="1083">
        <v>0</v>
      </c>
    </row>
    <row r="64" spans="2:7" s="1067" customFormat="1" ht="15.75">
      <c r="B64" s="1079" t="s">
        <v>2292</v>
      </c>
      <c r="C64" s="1080" t="s">
        <v>2343</v>
      </c>
      <c r="D64" s="1081"/>
      <c r="E64" s="1092"/>
      <c r="F64" s="1081"/>
      <c r="G64" s="1083">
        <v>0</v>
      </c>
    </row>
    <row r="65" spans="2:7" s="1067" customFormat="1" ht="15.75">
      <c r="B65" s="1079" t="s">
        <v>2292</v>
      </c>
      <c r="C65" s="1080" t="s">
        <v>2344</v>
      </c>
      <c r="D65" s="1081"/>
      <c r="E65" s="1092"/>
      <c r="F65" s="1081"/>
      <c r="G65" s="1083">
        <v>0</v>
      </c>
    </row>
    <row r="66" spans="2:7" s="1067" customFormat="1" ht="15.75">
      <c r="B66" s="1079" t="s">
        <v>2292</v>
      </c>
      <c r="C66" s="1080" t="s">
        <v>2345</v>
      </c>
      <c r="D66" s="1081"/>
      <c r="E66" s="1092"/>
      <c r="F66" s="1081"/>
      <c r="G66" s="1083">
        <v>0</v>
      </c>
    </row>
    <row r="67" spans="2:7" s="1067" customFormat="1" ht="15.75">
      <c r="B67" s="1070" t="s">
        <v>2292</v>
      </c>
      <c r="C67" s="1120" t="s">
        <v>2346</v>
      </c>
      <c r="D67" s="1121"/>
      <c r="E67" s="1123"/>
      <c r="F67" s="1121"/>
      <c r="G67" s="1089">
        <v>0</v>
      </c>
    </row>
    <row r="68" spans="2:7" s="1067" customFormat="1" ht="15.75">
      <c r="B68" s="1079" t="s">
        <v>2286</v>
      </c>
      <c r="C68" s="1080" t="s">
        <v>2347</v>
      </c>
      <c r="D68" s="1081"/>
      <c r="E68" s="1092"/>
      <c r="F68" s="1081"/>
      <c r="G68" s="1083">
        <v>0</v>
      </c>
    </row>
    <row r="69" spans="2:7" s="1067" customFormat="1" ht="15.75">
      <c r="B69" s="1079" t="s">
        <v>2286</v>
      </c>
      <c r="C69" s="1080" t="s">
        <v>2348</v>
      </c>
      <c r="D69" s="1081"/>
      <c r="E69" s="1092"/>
      <c r="F69" s="1081"/>
      <c r="G69" s="1083">
        <v>0</v>
      </c>
    </row>
    <row r="70" spans="2:7" s="1067" customFormat="1" ht="15.75">
      <c r="B70" s="1079" t="s">
        <v>2286</v>
      </c>
      <c r="C70" s="1080" t="s">
        <v>2349</v>
      </c>
      <c r="D70" s="1081"/>
      <c r="E70" s="1092"/>
      <c r="F70" s="1081"/>
      <c r="G70" s="1083">
        <v>0</v>
      </c>
    </row>
    <row r="71" spans="2:7" s="1067" customFormat="1" ht="15.75">
      <c r="B71" s="1079" t="s">
        <v>2286</v>
      </c>
      <c r="C71" s="1080" t="s">
        <v>2350</v>
      </c>
      <c r="D71" s="1081"/>
      <c r="E71" s="1092"/>
      <c r="F71" s="1081"/>
      <c r="G71" s="1083">
        <v>0</v>
      </c>
    </row>
    <row r="72" spans="2:7" s="1067" customFormat="1" ht="15.75">
      <c r="B72" s="1079" t="s">
        <v>2286</v>
      </c>
      <c r="C72" s="1080" t="s">
        <v>2351</v>
      </c>
      <c r="D72" s="1081"/>
      <c r="E72" s="1092"/>
      <c r="F72" s="1081"/>
      <c r="G72" s="1083">
        <v>0</v>
      </c>
    </row>
    <row r="73" spans="2:7" s="1067" customFormat="1" ht="15.75">
      <c r="B73" s="1070" t="s">
        <v>2286</v>
      </c>
      <c r="C73" s="1120" t="s">
        <v>2352</v>
      </c>
      <c r="D73" s="1121"/>
      <c r="E73" s="1123"/>
      <c r="F73" s="1121"/>
      <c r="G73" s="1089">
        <v>0</v>
      </c>
    </row>
    <row r="74" spans="2:7" s="1067" customFormat="1" ht="15.75">
      <c r="B74" s="1079" t="s">
        <v>2292</v>
      </c>
      <c r="C74" s="1080" t="s">
        <v>2353</v>
      </c>
      <c r="D74" s="1081"/>
      <c r="E74" s="1092"/>
      <c r="F74" s="1081">
        <v>0</v>
      </c>
      <c r="G74" s="1083">
        <v>0</v>
      </c>
    </row>
    <row r="75" spans="2:7" s="1067" customFormat="1" ht="15.75">
      <c r="B75" s="1099" t="s">
        <v>2292</v>
      </c>
      <c r="C75" s="1100" t="s">
        <v>2354</v>
      </c>
      <c r="D75" s="1101">
        <f>-3349+3304</f>
        <v>-45</v>
      </c>
      <c r="E75" s="1082">
        <f>-3349+3304</f>
        <v>-45</v>
      </c>
      <c r="F75" s="1101">
        <f>-38721+19821+17558+380+238</f>
        <v>-724</v>
      </c>
      <c r="G75" s="1129">
        <v>3470</v>
      </c>
    </row>
    <row r="76" spans="2:7" s="1067" customFormat="1" ht="15.75">
      <c r="B76" s="1079" t="s">
        <v>2292</v>
      </c>
      <c r="C76" s="1080" t="s">
        <v>2355</v>
      </c>
      <c r="D76" s="1081">
        <v>-262</v>
      </c>
      <c r="E76" s="1092">
        <v>-262</v>
      </c>
      <c r="F76" s="1081">
        <f>-3792+3010</f>
        <v>-782</v>
      </c>
      <c r="G76" s="1083">
        <v>743</v>
      </c>
    </row>
    <row r="77" spans="2:7" s="1067" customFormat="1" ht="15.75">
      <c r="B77" s="1079" t="s">
        <v>2292</v>
      </c>
      <c r="C77" s="1080" t="s">
        <v>2356</v>
      </c>
      <c r="D77" s="1081">
        <v>-1288</v>
      </c>
      <c r="E77" s="1092">
        <v>-1288</v>
      </c>
      <c r="F77" s="1081">
        <v>-1925</v>
      </c>
      <c r="G77" s="1083">
        <v>7614</v>
      </c>
    </row>
    <row r="78" spans="2:7" s="1067" customFormat="1" ht="15.75">
      <c r="B78" s="1079" t="s">
        <v>2292</v>
      </c>
      <c r="C78" s="1080" t="s">
        <v>2357</v>
      </c>
      <c r="D78" s="1081">
        <v>-380</v>
      </c>
      <c r="E78" s="1092">
        <v>-380</v>
      </c>
      <c r="F78" s="1081">
        <v>-627</v>
      </c>
      <c r="G78" s="1083">
        <v>446</v>
      </c>
    </row>
    <row r="79" spans="2:7" s="1067" customFormat="1" ht="15.75">
      <c r="B79" s="1079" t="s">
        <v>2292</v>
      </c>
      <c r="C79" s="1080" t="s">
        <v>2358</v>
      </c>
      <c r="D79" s="1081">
        <v>-82</v>
      </c>
      <c r="E79" s="1092">
        <v>-82</v>
      </c>
      <c r="F79" s="1081">
        <v>-144</v>
      </c>
      <c r="G79" s="1083">
        <v>0</v>
      </c>
    </row>
    <row r="80" spans="2:7" s="1067" customFormat="1" ht="15.75">
      <c r="B80" s="1079" t="s">
        <v>2292</v>
      </c>
      <c r="C80" s="1080" t="s">
        <v>2359</v>
      </c>
      <c r="D80" s="1081"/>
      <c r="E80" s="1092"/>
      <c r="F80" s="1081">
        <v>-213</v>
      </c>
      <c r="G80" s="1083">
        <v>32</v>
      </c>
    </row>
    <row r="81" spans="2:7" s="1067" customFormat="1" ht="15.75">
      <c r="B81" s="1099" t="s">
        <v>2292</v>
      </c>
      <c r="C81" s="1130" t="s">
        <v>2360</v>
      </c>
      <c r="D81" s="1131">
        <v>-2719</v>
      </c>
      <c r="E81" s="1132">
        <v>-2719</v>
      </c>
      <c r="F81" s="1131">
        <v>-7859</v>
      </c>
      <c r="G81" s="1129"/>
    </row>
    <row r="82" spans="2:7" s="1067" customFormat="1" ht="15.75">
      <c r="B82" s="1070" t="s">
        <v>2292</v>
      </c>
      <c r="C82" s="1120" t="s">
        <v>2361</v>
      </c>
      <c r="D82" s="1121">
        <f>SUM(D68:D81)</f>
        <v>-4776</v>
      </c>
      <c r="E82" s="1088">
        <f>SUM(E68:E81)</f>
        <v>-4776</v>
      </c>
      <c r="F82" s="1121">
        <f>SUM(F68:F81)</f>
        <v>-12274</v>
      </c>
      <c r="G82" s="1089">
        <f>G75+G76+G77+G78+G79+G80</f>
        <v>12305</v>
      </c>
    </row>
    <row r="83" spans="2:7" ht="15.75">
      <c r="B83" s="1079" t="s">
        <v>2286</v>
      </c>
      <c r="C83" s="1080" t="s">
        <v>2362</v>
      </c>
      <c r="D83" s="1081"/>
      <c r="E83" s="1092"/>
      <c r="F83" s="1081"/>
      <c r="G83" s="1083">
        <v>0</v>
      </c>
    </row>
    <row r="84" spans="2:7" ht="15.75">
      <c r="B84" s="1079" t="s">
        <v>2286</v>
      </c>
      <c r="C84" s="1080" t="s">
        <v>2363</v>
      </c>
      <c r="D84" s="1081"/>
      <c r="E84" s="1092"/>
      <c r="F84" s="1081"/>
      <c r="G84" s="1083">
        <v>0</v>
      </c>
    </row>
    <row r="85" spans="2:7" ht="15.75">
      <c r="B85" s="1079" t="s">
        <v>2286</v>
      </c>
      <c r="C85" s="1080" t="s">
        <v>2364</v>
      </c>
      <c r="D85" s="1081"/>
      <c r="E85" s="1092"/>
      <c r="F85" s="1081"/>
      <c r="G85" s="1083">
        <v>0</v>
      </c>
    </row>
    <row r="86" spans="2:7" ht="15.75">
      <c r="B86" s="1079" t="s">
        <v>2286</v>
      </c>
      <c r="C86" s="1080" t="s">
        <v>2365</v>
      </c>
      <c r="D86" s="1081"/>
      <c r="E86" s="1092"/>
      <c r="F86" s="1081"/>
      <c r="G86" s="1083">
        <v>0</v>
      </c>
    </row>
    <row r="87" spans="2:7" ht="15.75">
      <c r="B87" s="1079" t="s">
        <v>2286</v>
      </c>
      <c r="C87" s="1080" t="s">
        <v>2366</v>
      </c>
      <c r="D87" s="1081"/>
      <c r="E87" s="1092"/>
      <c r="F87" s="1081"/>
      <c r="G87" s="1083">
        <v>0</v>
      </c>
    </row>
    <row r="88" spans="2:7" ht="15.75">
      <c r="B88" s="1079" t="s">
        <v>2286</v>
      </c>
      <c r="C88" s="1080" t="s">
        <v>2367</v>
      </c>
      <c r="D88" s="1081"/>
      <c r="E88" s="1092"/>
      <c r="F88" s="1081"/>
      <c r="G88" s="1083">
        <v>0</v>
      </c>
    </row>
    <row r="89" spans="2:7" ht="15.75">
      <c r="B89" s="1079" t="s">
        <v>2286</v>
      </c>
      <c r="C89" s="1080" t="s">
        <v>2368</v>
      </c>
      <c r="D89" s="1081"/>
      <c r="E89" s="1092"/>
      <c r="F89" s="1081"/>
      <c r="G89" s="1083">
        <v>0</v>
      </c>
    </row>
    <row r="90" spans="2:7" ht="15.75">
      <c r="B90" s="1070" t="s">
        <v>2286</v>
      </c>
      <c r="C90" s="1120" t="s">
        <v>2369</v>
      </c>
      <c r="D90" s="1121"/>
      <c r="E90" s="1123"/>
      <c r="F90" s="1121"/>
      <c r="G90" s="1089">
        <v>0</v>
      </c>
    </row>
    <row r="91" spans="2:7" ht="15.75">
      <c r="B91" s="1079" t="s">
        <v>2292</v>
      </c>
      <c r="C91" s="1080" t="s">
        <v>2370</v>
      </c>
      <c r="D91" s="1081"/>
      <c r="E91" s="1092"/>
      <c r="F91" s="1081"/>
      <c r="G91" s="1083">
        <v>157</v>
      </c>
    </row>
    <row r="92" spans="2:7" ht="15.75">
      <c r="B92" s="1079" t="s">
        <v>2292</v>
      </c>
      <c r="C92" s="1080" t="s">
        <v>2371</v>
      </c>
      <c r="D92" s="1081"/>
      <c r="E92" s="1092"/>
      <c r="F92" s="1081">
        <v>-2</v>
      </c>
      <c r="G92" s="1083">
        <v>1100</v>
      </c>
    </row>
    <row r="93" spans="2:7" ht="15.75">
      <c r="B93" s="1070" t="s">
        <v>2292</v>
      </c>
      <c r="C93" s="1120" t="s">
        <v>2372</v>
      </c>
      <c r="D93" s="1121"/>
      <c r="E93" s="1092"/>
      <c r="F93" s="1121">
        <f>F91+F92</f>
        <v>-2</v>
      </c>
      <c r="G93" s="1089">
        <f>G91+G92</f>
        <v>1257</v>
      </c>
    </row>
    <row r="94" spans="2:7" ht="15.75">
      <c r="B94" s="1079" t="s">
        <v>2286</v>
      </c>
      <c r="C94" s="1080" t="s">
        <v>2373</v>
      </c>
      <c r="D94" s="1081"/>
      <c r="E94" s="1082"/>
      <c r="F94" s="1081">
        <v>183</v>
      </c>
      <c r="G94" s="1083">
        <v>174</v>
      </c>
    </row>
    <row r="95" spans="2:7" ht="15.75">
      <c r="B95" s="1079" t="s">
        <v>2286</v>
      </c>
      <c r="C95" s="1080" t="s">
        <v>2374</v>
      </c>
      <c r="D95" s="1081">
        <v>-1</v>
      </c>
      <c r="E95" s="1082">
        <v>-1</v>
      </c>
      <c r="F95" s="1081">
        <f>28+1815</f>
        <v>1843</v>
      </c>
      <c r="G95" s="1083">
        <v>1307</v>
      </c>
    </row>
    <row r="96" spans="2:7" ht="15.75">
      <c r="B96" s="1070" t="s">
        <v>2286</v>
      </c>
      <c r="C96" s="1120" t="s">
        <v>2375</v>
      </c>
      <c r="D96" s="1121">
        <f>SUM(D94:D95)</f>
        <v>-1</v>
      </c>
      <c r="E96" s="1123">
        <f>SUM(E94:E95)</f>
        <v>-1</v>
      </c>
      <c r="F96" s="1121">
        <f>SUM(F94:F95)</f>
        <v>2026</v>
      </c>
      <c r="G96" s="1089">
        <f>G94+G95</f>
        <v>1481</v>
      </c>
    </row>
    <row r="97" spans="2:7" ht="15.75">
      <c r="B97" s="1070" t="s">
        <v>2301</v>
      </c>
      <c r="C97" s="1075" t="s">
        <v>2376</v>
      </c>
      <c r="D97" s="1076">
        <v>0</v>
      </c>
      <c r="E97" s="1133">
        <v>0</v>
      </c>
      <c r="F97" s="1076">
        <v>0</v>
      </c>
      <c r="G97" s="1134"/>
    </row>
    <row r="98" spans="2:7" ht="15.75">
      <c r="B98" s="1135" t="s">
        <v>2377</v>
      </c>
      <c r="C98" s="1136"/>
      <c r="D98" s="1137">
        <f>+D67+D73+D82+D90+D93+D96+D97</f>
        <v>-4777</v>
      </c>
      <c r="E98" s="1138">
        <f>+E67+E73+E82+E90+E93+E96+E97</f>
        <v>-4777</v>
      </c>
      <c r="F98" s="1137">
        <f>+F67+F73+F82+F90+F93+F96+F97</f>
        <v>-10250</v>
      </c>
      <c r="G98" s="1108">
        <f>-G67+G73-G82+G90-G93+G96</f>
        <v>-12081</v>
      </c>
    </row>
    <row r="99" spans="2:7" ht="15.75">
      <c r="B99" s="1079"/>
      <c r="C99" s="1090"/>
      <c r="D99" s="1091"/>
      <c r="E99" s="1091"/>
      <c r="F99" s="1091"/>
      <c r="G99" s="1078"/>
    </row>
    <row r="100" spans="2:7" ht="24.75" customHeight="1">
      <c r="B100" s="1068" t="s">
        <v>2378</v>
      </c>
      <c r="C100" s="1069"/>
      <c r="D100" s="1126"/>
      <c r="E100" s="1127"/>
      <c r="F100" s="1126"/>
      <c r="G100" s="1128"/>
    </row>
    <row r="101" spans="2:7" ht="15.75">
      <c r="B101" s="1079" t="s">
        <v>2310</v>
      </c>
      <c r="C101" s="1090" t="s">
        <v>2379</v>
      </c>
      <c r="D101" s="1091"/>
      <c r="E101" s="1092"/>
      <c r="F101" s="1091"/>
      <c r="G101" s="1083">
        <v>0</v>
      </c>
    </row>
    <row r="102" spans="2:7" ht="15.75">
      <c r="B102" s="1079" t="s">
        <v>2310</v>
      </c>
      <c r="C102" s="1090" t="s">
        <v>2380</v>
      </c>
      <c r="D102" s="1091">
        <f>-3594*-1</f>
        <v>3594</v>
      </c>
      <c r="E102" s="1117">
        <f>-3594*-1</f>
        <v>3594</v>
      </c>
      <c r="F102" s="1091">
        <f>-(10028-8399)</f>
        <v>-1629</v>
      </c>
      <c r="G102" s="1083">
        <v>2796</v>
      </c>
    </row>
    <row r="103" spans="2:7" ht="15.75">
      <c r="B103" s="1079" t="s">
        <v>2310</v>
      </c>
      <c r="C103" s="1090" t="s">
        <v>2381</v>
      </c>
      <c r="D103" s="1091">
        <v>0</v>
      </c>
      <c r="E103" s="1092">
        <v>0</v>
      </c>
      <c r="F103" s="1091">
        <v>0</v>
      </c>
      <c r="G103" s="1083">
        <v>0</v>
      </c>
    </row>
    <row r="104" spans="2:7" ht="15.75">
      <c r="B104" s="1079" t="s">
        <v>2310</v>
      </c>
      <c r="C104" s="1090" t="s">
        <v>2382</v>
      </c>
      <c r="D104" s="1091">
        <v>0</v>
      </c>
      <c r="E104" s="1092">
        <v>0</v>
      </c>
      <c r="F104" s="1091">
        <v>0</v>
      </c>
      <c r="G104" s="1083">
        <v>-430</v>
      </c>
    </row>
    <row r="105" spans="2:7" ht="15.75">
      <c r="B105" s="1079" t="s">
        <v>2310</v>
      </c>
      <c r="C105" s="1090" t="s">
        <v>2383</v>
      </c>
      <c r="D105" s="1091">
        <v>0</v>
      </c>
      <c r="E105" s="1092">
        <v>0</v>
      </c>
      <c r="F105" s="1091">
        <v>0</v>
      </c>
      <c r="G105" s="1083">
        <v>0</v>
      </c>
    </row>
    <row r="106" spans="2:7" ht="15.75">
      <c r="B106" s="1070" t="s">
        <v>2310</v>
      </c>
      <c r="C106" s="1139" t="s">
        <v>2384</v>
      </c>
      <c r="D106" s="1140">
        <f>SUM(D101:D105)</f>
        <v>3594</v>
      </c>
      <c r="E106" s="1141">
        <f>SUM(E101:E105)</f>
        <v>3594</v>
      </c>
      <c r="F106" s="1140">
        <f>SUM(F101:F105)</f>
        <v>-1629</v>
      </c>
      <c r="G106" s="1089">
        <f>G101+G102+G103+G104</f>
        <v>2366</v>
      </c>
    </row>
    <row r="107" spans="2:7" ht="15.75">
      <c r="B107" s="1070" t="s">
        <v>2310</v>
      </c>
      <c r="C107" s="1071" t="s">
        <v>2385</v>
      </c>
      <c r="D107" s="1072"/>
      <c r="E107" s="1123"/>
      <c r="F107" s="1072"/>
      <c r="G107" s="1089">
        <v>0</v>
      </c>
    </row>
    <row r="108" spans="2:7" ht="15.75">
      <c r="B108" s="1079" t="s">
        <v>2286</v>
      </c>
      <c r="C108" s="1090" t="s">
        <v>2386</v>
      </c>
      <c r="D108" s="1091">
        <f>108538-107300</f>
        <v>1238</v>
      </c>
      <c r="E108" s="1142">
        <f>108538-107300</f>
        <v>1238</v>
      </c>
      <c r="F108" s="1091">
        <f>13611-730</f>
        <v>12881</v>
      </c>
      <c r="G108" s="1143">
        <v>5521</v>
      </c>
    </row>
    <row r="109" spans="2:7" ht="15.75">
      <c r="B109" s="1079" t="s">
        <v>2310</v>
      </c>
      <c r="C109" s="1090" t="s">
        <v>2387</v>
      </c>
      <c r="D109" s="1091">
        <f>39612-39612+18014-12684+1172-1087-434--687-253</f>
        <v>5415</v>
      </c>
      <c r="E109" s="1142">
        <f>39612-39612+18014-12684+1172-1087-434--687-253</f>
        <v>5415</v>
      </c>
      <c r="F109" s="1091">
        <f>39613-40216+12684-5632+1087-446+(-687--889)</f>
        <v>7292</v>
      </c>
      <c r="G109" s="1143">
        <v>-4352</v>
      </c>
    </row>
    <row r="110" spans="2:7" ht="15.75">
      <c r="B110" s="1070" t="s">
        <v>2310</v>
      </c>
      <c r="C110" s="1144" t="s">
        <v>2388</v>
      </c>
      <c r="D110" s="1145">
        <f>SUM(D108:D109)</f>
        <v>6653</v>
      </c>
      <c r="E110" s="1073">
        <f>SUM(E108:E109)</f>
        <v>6653</v>
      </c>
      <c r="F110" s="1145">
        <f>SUM(F108:F109)</f>
        <v>20173</v>
      </c>
      <c r="G110" s="1074">
        <f>G108+G109</f>
        <v>1169</v>
      </c>
    </row>
    <row r="111" spans="2:7" ht="15.75">
      <c r="B111" s="1070" t="s">
        <v>2310</v>
      </c>
      <c r="C111" s="1146" t="s">
        <v>2389</v>
      </c>
      <c r="D111" s="1147">
        <v>-149</v>
      </c>
      <c r="E111" s="1088">
        <v>-149</v>
      </c>
      <c r="F111" s="1147">
        <f>(149-67905)</f>
        <v>-67756</v>
      </c>
      <c r="G111" s="1148">
        <v>35874</v>
      </c>
    </row>
    <row r="112" spans="2:7" ht="15.75">
      <c r="B112" s="1079" t="s">
        <v>2286</v>
      </c>
      <c r="C112" s="1090" t="s">
        <v>2390</v>
      </c>
      <c r="D112" s="1091"/>
      <c r="E112" s="1092"/>
      <c r="F112" s="1091"/>
      <c r="G112" s="1083">
        <v>0</v>
      </c>
    </row>
    <row r="113" spans="2:7" ht="15.75">
      <c r="B113" s="1079" t="s">
        <v>2292</v>
      </c>
      <c r="C113" s="1090" t="s">
        <v>2391</v>
      </c>
      <c r="D113" s="1091"/>
      <c r="E113" s="1092"/>
      <c r="F113" s="1091"/>
      <c r="G113" s="1083">
        <v>0</v>
      </c>
    </row>
    <row r="114" spans="2:7" ht="15.75">
      <c r="B114" s="1124" t="s">
        <v>2392</v>
      </c>
      <c r="C114" s="1149"/>
      <c r="D114" s="1150">
        <f>D106+D107+D110+D111</f>
        <v>10098</v>
      </c>
      <c r="E114" s="1138">
        <f>E106+E107+E110+E111</f>
        <v>10098</v>
      </c>
      <c r="F114" s="1150">
        <f>F106+F107+F110+F111</f>
        <v>-49212</v>
      </c>
      <c r="G114" s="1108">
        <f>G106+G107+G110+G111</f>
        <v>39409</v>
      </c>
    </row>
    <row r="115" spans="2:7" ht="15.75">
      <c r="B115" s="1079"/>
      <c r="C115" s="1090"/>
      <c r="D115" s="1091"/>
      <c r="E115" s="1092"/>
      <c r="F115" s="1091"/>
      <c r="G115" s="1083"/>
    </row>
    <row r="116" spans="2:7" ht="24.75" customHeight="1">
      <c r="B116" s="1068" t="s">
        <v>2393</v>
      </c>
      <c r="C116" s="1069"/>
      <c r="D116" s="1126">
        <f>D59+D98+D114</f>
        <v>23240</v>
      </c>
      <c r="E116" s="1127">
        <f>E59+E98+E114</f>
        <v>23741</v>
      </c>
      <c r="F116" s="1126">
        <f>F59+F98+F114</f>
        <v>19053</v>
      </c>
      <c r="G116" s="1127">
        <f t="shared" ref="G116" si="1">G59+G98+G114</f>
        <v>29337</v>
      </c>
    </row>
    <row r="117" spans="2:7" ht="15.75">
      <c r="B117" s="1151" t="s">
        <v>2394</v>
      </c>
      <c r="C117" s="1152"/>
      <c r="D117" s="1153">
        <f>43907-20667</f>
        <v>23240</v>
      </c>
      <c r="E117" s="1154">
        <f>43907-20667</f>
        <v>23240</v>
      </c>
      <c r="F117" s="1153">
        <f>20668-1615</f>
        <v>19053</v>
      </c>
      <c r="G117" s="1089">
        <v>-76</v>
      </c>
    </row>
    <row r="118" spans="2:7" ht="15.75">
      <c r="B118" s="1079"/>
      <c r="C118" s="1155"/>
      <c r="D118" s="1156"/>
      <c r="E118" s="1123"/>
      <c r="F118" s="1156"/>
      <c r="G118" s="1089"/>
    </row>
    <row r="119" spans="2:7" ht="16.5" thickBot="1">
      <c r="B119" s="1157" t="s">
        <v>2395</v>
      </c>
      <c r="C119" s="1158"/>
      <c r="D119" s="1159">
        <f>+D116-D117</f>
        <v>0</v>
      </c>
      <c r="E119" s="1160">
        <f>+E116-E117</f>
        <v>501</v>
      </c>
      <c r="F119" s="1159">
        <f>+F116-F117</f>
        <v>0</v>
      </c>
      <c r="G119" s="1161">
        <v>-31749</v>
      </c>
    </row>
    <row r="120" spans="2:7">
      <c r="D120" s="1162"/>
      <c r="E120" s="1162"/>
      <c r="F120" s="1162"/>
      <c r="G120" s="1050"/>
    </row>
    <row r="121" spans="2:7" ht="28.5">
      <c r="B121" s="635"/>
      <c r="C121" s="1163"/>
      <c r="D121" s="1163"/>
      <c r="E121" s="1163"/>
      <c r="F121" s="1163"/>
      <c r="G121" s="1163"/>
    </row>
    <row r="122" spans="2:7" ht="49.5" customHeight="1">
      <c r="B122" s="635"/>
      <c r="C122" s="1164" t="s">
        <v>2396</v>
      </c>
      <c r="D122" s="1165"/>
      <c r="E122" s="1165"/>
      <c r="F122" s="1163"/>
      <c r="G122" s="1163"/>
    </row>
    <row r="123" spans="2:7" ht="20.25" customHeight="1">
      <c r="B123" s="635"/>
      <c r="C123" s="1164" t="s">
        <v>2397</v>
      </c>
      <c r="D123" s="1163"/>
      <c r="E123" s="1163"/>
      <c r="F123" s="1163"/>
      <c r="G123" s="1163"/>
    </row>
    <row r="124" spans="2:7" ht="38.25" customHeight="1">
      <c r="B124" s="635"/>
      <c r="C124" s="1166" t="s">
        <v>830</v>
      </c>
      <c r="D124" s="1163"/>
      <c r="E124" s="1163"/>
      <c r="F124" s="1163"/>
      <c r="G124" s="1163"/>
    </row>
    <row r="125" spans="2:7" ht="21.75" customHeight="1">
      <c r="C125" s="1166" t="s">
        <v>2261</v>
      </c>
    </row>
  </sheetData>
  <sheetProtection selectLockedCells="1" selectUnlockedCells="1"/>
  <autoFilter ref="B1:HH125">
    <filterColumn colId="0" showButton="0"/>
    <filterColumn colId="2" showButton="0"/>
    <filterColumn colId="3" showButton="0"/>
  </autoFilter>
  <mergeCells count="3">
    <mergeCell ref="B1:C2"/>
    <mergeCell ref="D1:F3"/>
    <mergeCell ref="B4:C4"/>
  </mergeCells>
  <pageMargins left="0.70866141732283472" right="0.70866141732283472" top="0.74803149606299213" bottom="0.74803149606299213" header="0.31496062992125984" footer="0.51181102362204722"/>
  <pageSetup paperSize="9" scale="57" firstPageNumber="0" fitToHeight="7" orientation="portrait" r:id="rId1"/>
  <headerFooter alignWithMargins="0">
    <oddHeader>&amp;R&amp;12Allegato 1_DDG N°544/2015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15</vt:i4>
      </vt:variant>
    </vt:vector>
  </HeadingPairs>
  <TitlesOfParts>
    <vt:vector size="22" baseType="lpstr">
      <vt:lpstr>118_SPA</vt:lpstr>
      <vt:lpstr>118_SPP</vt:lpstr>
      <vt:lpstr>118_Ce</vt:lpstr>
      <vt:lpstr>Modello SP_Attivo (NEW)</vt:lpstr>
      <vt:lpstr>Modello SP_Passivo (NEW)</vt:lpstr>
      <vt:lpstr>Modello CE (NEW)</vt:lpstr>
      <vt:lpstr>2016 Schema Rediconto </vt:lpstr>
      <vt:lpstr>'2016 Schema Rediconto '!__xlnm._FilterDatabase</vt:lpstr>
      <vt:lpstr>'2016 Schema Rediconto '!__xlnm.Print_Area</vt:lpstr>
      <vt:lpstr>'2016 Schema Rediconto '!__xlnm.Print_Area_0</vt:lpstr>
      <vt:lpstr>'2016 Schema Rediconto '!__xlnm.Print_Area_0_0</vt:lpstr>
      <vt:lpstr>'118_Ce'!Area_stampa</vt:lpstr>
      <vt:lpstr>'118_SPA'!Area_stampa</vt:lpstr>
      <vt:lpstr>'118_SPP'!Area_stampa</vt:lpstr>
      <vt:lpstr>'2016 Schema Rediconto '!Area_stampa</vt:lpstr>
      <vt:lpstr>'Modello CE (NEW)'!Area_stampa</vt:lpstr>
      <vt:lpstr>'Modello SP_Attivo (NEW)'!Area_stampa</vt:lpstr>
      <vt:lpstr>'Modello SP_Passivo (NEW)'!Area_stampa</vt:lpstr>
      <vt:lpstr>'2016 Schema Rediconto '!Print_Area_0</vt:lpstr>
      <vt:lpstr>'Modello CE (NEW)'!Titoli_stampa</vt:lpstr>
      <vt:lpstr>'Modello SP_Attivo (NEW)'!Titoli_stampa</vt:lpstr>
      <vt:lpstr>'Modello SP_Passivo (NEW)'!Titoli_stampa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scardina</dc:creator>
  <cp:lastModifiedBy>ADRIANA SCARDINA</cp:lastModifiedBy>
  <cp:lastPrinted>2017-08-01T15:49:22Z</cp:lastPrinted>
  <dcterms:created xsi:type="dcterms:W3CDTF">2015-06-05T20:10:27Z</dcterms:created>
  <dcterms:modified xsi:type="dcterms:W3CDTF">2017-09-05T08:17:50Z</dcterms:modified>
</cp:coreProperties>
</file>